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/>
  <mc:AlternateContent xmlns:mc="http://schemas.openxmlformats.org/markup-compatibility/2006">
    <mc:Choice Requires="x15">
      <x15ac:absPath xmlns:x15ac="http://schemas.microsoft.com/office/spreadsheetml/2010/11/ac" url="/Users/EricaLei/Desktop/"/>
    </mc:Choice>
  </mc:AlternateContent>
  <bookViews>
    <workbookView xWindow="620" yWindow="880" windowWidth="28180" windowHeight="14880" activeTab="3"/>
  </bookViews>
  <sheets>
    <sheet name="Main" sheetId="1" r:id="rId1"/>
    <sheet name="Parent Category" sheetId="2" r:id="rId2"/>
    <sheet name="Subcategory" sheetId="3" r:id="rId3"/>
    <sheet name="States by Month and Year" sheetId="14" r:id="rId4"/>
    <sheet name="Bonus" sheetId="9" r:id="rId5"/>
    <sheet name="Bonus Pivot" sheetId="10" r:id="rId6"/>
    <sheet name="Misc" sheetId="13" r:id="rId7"/>
  </sheets>
  <definedNames>
    <definedName name="PercentFunded">Main!$A$2:$A$4115</definedName>
    <definedName name="Slicer_country">#N/A</definedName>
    <definedName name="state">Main!$G$2:$G$4115</definedName>
  </definedNames>
  <calcPr calcId="150001" concurrentCalc="0"/>
  <pivotCaches>
    <pivotCache cacheId="0" r:id="rId8"/>
    <pivotCache cacheId="1" r:id="rId9"/>
    <pivotCache cacheId="2" r:id="rId10"/>
    <pivotCache cacheId="8" r:id="rId11"/>
  </pivotCaches>
  <extLst>
    <ext xmlns:x14="http://schemas.microsoft.com/office/spreadsheetml/2009/9/main" uri="{BBE1A952-AA13-448e-AADC-164F8A28A991}">
      <x14:slicerCaches>
        <x14:slicerCache r:id="rId12"/>
      </x14:slicerCaches>
    </ext>
    <ext xmlns:x14="http://schemas.microsoft.com/office/spreadsheetml/2009/9/main" uri="{79F54976-1DA5-4618-B147-4CDE4B953A38}">
      <x14:workbookPr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4" i="9"/>
  <c r="E5" i="9"/>
  <c r="E6" i="9"/>
  <c r="E7" i="9"/>
  <c r="E8" i="9"/>
  <c r="E9" i="9"/>
  <c r="E10" i="9"/>
  <c r="E11" i="9"/>
  <c r="E12" i="9"/>
  <c r="E13" i="9"/>
  <c r="D13" i="9"/>
  <c r="C13" i="9"/>
  <c r="D12" i="9"/>
  <c r="C12" i="9"/>
  <c r="D11" i="9"/>
  <c r="C11" i="9"/>
  <c r="D10" i="9"/>
  <c r="C10" i="9"/>
  <c r="D9" i="9"/>
  <c r="C9" i="9"/>
  <c r="E3" i="9"/>
  <c r="D8" i="9"/>
  <c r="C8" i="9"/>
  <c r="D7" i="9"/>
  <c r="C7" i="9"/>
  <c r="D6" i="9"/>
  <c r="C6" i="9"/>
  <c r="D5" i="9"/>
  <c r="C5" i="9"/>
  <c r="D4" i="9"/>
  <c r="C4" i="9"/>
  <c r="D3" i="9"/>
  <c r="C3" i="9"/>
  <c r="E2" i="9"/>
  <c r="D2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<sst xmlns="http://schemas.openxmlformats.org/spreadsheetml/2006/main" count="33050" uniqueCount="8403">
  <si>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</si>
  <si>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</si>
  <si>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</si>
  <si>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</si>
  <si>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</si>
  <si>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</si>
  <si>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</si>
  <si>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</si>
  <si>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</si>
  <si>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</si>
  <si>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</si>
  <si>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</si>
  <si>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</si>
  <si>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</si>
  <si>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</si>
  <si>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</si>
  <si>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</si>
  <si>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</si>
  <si>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</si>
  <si>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</si>
  <si>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</si>
  <si>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</si>
  <si>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</si>
  <si>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</si>
  <si>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</si>
  <si>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</si>
  <si>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</si>
  <si>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</si>
  <si>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</si>
  <si>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</si>
  <si>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</si>
  <si>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</si>
  <si>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</si>
  <si>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</si>
  <si>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</si>
  <si>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</si>
  <si>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</si>
  <si>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</si>
  <si>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</si>
  <si>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</si>
  <si>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</si>
  <si>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</si>
  <si>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</si>
  <si>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</si>
  <si>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</si>
  <si>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</si>
  <si>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</si>
  <si>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</si>
  <si>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</si>
  <si>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</si>
  <si>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</si>
  <si>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</si>
  <si>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</si>
  <si>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</si>
  <si>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</si>
  <si>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</si>
  <si>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</si>
  <si>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</si>
  <si>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</si>
  <si>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</si>
  <si>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</si>
  <si>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</si>
  <si>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</si>
  <si>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</si>
  <si>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</si>
  <si>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</si>
  <si>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</si>
  <si>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</si>
  <si>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</si>
  <si>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</si>
  <si>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</si>
  <si>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</si>
  <si>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</si>
  <si>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</si>
  <si>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</si>
  <si>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</si>
  <si>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</si>
  <si>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</si>
  <si>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</si>
  <si>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</si>
  <si>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</si>
  <si>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</si>
  <si>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</si>
  <si>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</si>
  <si>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</si>
  <si>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</si>
  <si>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</si>
  <si>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</si>
  <si>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</si>
  <si>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</si>
  <si>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</si>
  <si>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</si>
  <si>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</si>
  <si>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</si>
  <si>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</si>
  <si>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</si>
  <si>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</si>
  <si>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</si>
  <si>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</si>
  <si>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</si>
  <si>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</si>
  <si>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</si>
  <si>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</si>
  <si>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</si>
  <si>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</si>
  <si>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</si>
  <si>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</si>
  <si>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</si>
  <si>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</si>
  <si>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</si>
  <si>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</si>
  <si>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</si>
  <si>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</si>
  <si>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</si>
  <si>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</si>
  <si>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</si>
  <si>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</si>
  <si>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</si>
  <si>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</si>
  <si>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</si>
  <si>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</si>
  <si>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</si>
  <si>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</si>
  <si>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</si>
  <si>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</si>
  <si>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</si>
  <si>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</si>
  <si>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</si>
  <si>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</si>
  <si>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</si>
  <si>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</si>
  <si>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</si>
  <si>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</si>
  <si>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</si>
  <si>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</si>
  <si>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</si>
  <si>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</si>
  <si>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</si>
  <si>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</si>
  <si>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</si>
  <si>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</si>
  <si>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</si>
  <si>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</si>
  <si>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</si>
  <si>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</si>
  <si>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</si>
  <si>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</si>
  <si>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</si>
  <si>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</si>
  <si>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</si>
  <si>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</si>
  <si>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</si>
  <si>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</si>
  <si>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</si>
  <si>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</si>
  <si>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</si>
  <si>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</si>
  <si>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</si>
  <si>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</si>
  <si>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</si>
  <si>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</si>
  <si>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</si>
  <si>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</si>
  <si>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</si>
  <si>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</si>
  <si>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</si>
  <si>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</si>
  <si>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</si>
  <si>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</si>
  <si>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</si>
  <si>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</si>
  <si>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</si>
  <si>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</si>
  <si>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</si>
  <si>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</si>
  <si>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</si>
  <si>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</si>
  <si>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</si>
  <si>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</si>
  <si>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</si>
  <si>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</si>
  <si>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</si>
  <si>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</si>
  <si>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</si>
  <si>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</si>
  <si>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</si>
  <si>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</si>
  <si>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</si>
  <si>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</si>
  <si>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</si>
  <si>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</si>
  <si>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</si>
  <si>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</si>
  <si>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</si>
  <si>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</si>
  <si>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</si>
  <si>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</si>
  <si>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</si>
  <si>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</si>
  <si>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</si>
  <si>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</si>
  <si>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</si>
  <si>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</si>
  <si>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</si>
  <si>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</si>
  <si>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</si>
  <si>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</si>
  <si>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</si>
  <si>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</si>
  <si>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</si>
  <si>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</si>
  <si>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</si>
  <si>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</si>
  <si>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</si>
  <si>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</si>
  <si>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</si>
  <si>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</si>
  <si>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</si>
  <si>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</si>
  <si>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</si>
  <si>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</si>
  <si>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</si>
  <si>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</si>
  <si>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</si>
  <si>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</si>
  <si>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</si>
  <si>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</si>
  <si>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</si>
  <si>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</si>
  <si>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</si>
  <si>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</si>
  <si>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</si>
  <si>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</si>
  <si>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</si>
  <si>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</si>
  <si>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</si>
  <si>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</si>
  <si>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</si>
  <si>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</si>
  <si>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</si>
  <si>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</si>
  <si>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</si>
  <si>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</si>
  <si>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</si>
  <si>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</si>
  <si>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</si>
  <si>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</si>
  <si>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</si>
  <si>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</si>
  <si>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</si>
  <si>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</si>
  <si>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</si>
  <si>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</si>
  <si>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</si>
  <si>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</si>
  <si>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</si>
  <si>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</si>
  <si>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</si>
  <si>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</si>
  <si>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</si>
  <si>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</si>
  <si>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</si>
  <si>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</si>
  <si>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</si>
  <si>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</si>
  <si>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</si>
  <si>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</si>
  <si>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</si>
  <si>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</si>
  <si>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</si>
  <si>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</si>
  <si>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</si>
  <si>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</si>
  <si>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</si>
  <si>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</si>
  <si>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</si>
  <si>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</si>
  <si>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</si>
  <si>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</si>
  <si>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</si>
  <si>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</si>
  <si>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</si>
  <si>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</si>
  <si>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</si>
  <si>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</si>
  <si>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</si>
  <si>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</si>
  <si>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</si>
  <si>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</si>
  <si>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</si>
  <si>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</si>
  <si>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</si>
  <si>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</si>
  <si>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</si>
  <si>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</si>
  <si>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</si>
  <si>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</si>
  <si>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</si>
  <si>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</si>
  <si>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</si>
  <si>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</si>
  <si>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</si>
  <si>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</si>
  <si>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</si>
  <si>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</si>
  <si>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</si>
  <si>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</si>
  <si>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</si>
  <si>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</si>
  <si>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</si>
  <si>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</si>
  <si>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</si>
  <si>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</si>
  <si>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</si>
  <si>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</si>
  <si>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</si>
  <si>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</si>
  <si>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</si>
  <si>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</si>
  <si>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</si>
  <si>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</si>
  <si>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</si>
  <si>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</si>
  <si>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</si>
  <si>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</si>
  <si>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</si>
  <si>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</si>
  <si>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</si>
  <si>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</si>
  <si>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</si>
  <si>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</si>
  <si>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</si>
  <si>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</si>
  <si>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</si>
  <si>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</si>
  <si>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</si>
  <si>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</si>
  <si>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</si>
  <si>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</si>
  <si>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</si>
  <si>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</si>
  <si>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</si>
  <si>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</si>
  <si>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</si>
  <si>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</si>
  <si>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</si>
  <si>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</si>
  <si>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</si>
  <si>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</si>
  <si>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</si>
  <si>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</si>
  <si>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</si>
  <si>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</si>
  <si>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</si>
  <si>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</si>
  <si>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</si>
  <si>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</si>
  <si>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</si>
  <si>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</si>
  <si>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</si>
  <si>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</si>
  <si>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</si>
  <si>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</si>
  <si>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</si>
  <si>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</si>
  <si>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</si>
  <si>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</si>
  <si>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</si>
  <si>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</si>
  <si>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</si>
  <si>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</si>
  <si>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</si>
  <si>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</si>
  <si>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</si>
  <si>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</si>
  <si>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</si>
  <si>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</si>
  <si>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</si>
  <si>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</si>
  <si>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</si>
  <si>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</si>
  <si>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</si>
  <si>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</si>
  <si>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</si>
  <si>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</si>
  <si>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</si>
  <si>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</si>
  <si>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</si>
  <si>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</si>
  <si>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</si>
  <si>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</si>
  <si>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</si>
  <si>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</si>
  <si>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</si>
  <si>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</si>
  <si>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</si>
  <si>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</si>
  <si>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</si>
  <si>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</si>
  <si>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</si>
  <si>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</si>
  <si>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</si>
  <si>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</si>
  <si>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</si>
  <si>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</si>
  <si>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</si>
  <si>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</si>
  <si>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</si>
  <si>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</si>
  <si>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</si>
  <si>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</si>
  <si>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</si>
  <si>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</si>
  <si>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</si>
  <si>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</si>
  <si>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</si>
  <si>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</si>
  <si>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</si>
  <si>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</si>
  <si>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</si>
  <si>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</si>
  <si>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</si>
  <si>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</si>
  <si>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</si>
  <si>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</si>
  <si>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</si>
  <si>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</si>
  <si>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</si>
  <si>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</si>
  <si>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</si>
  <si>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</si>
  <si>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</si>
  <si>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</si>
  <si>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</si>
  <si>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</si>
  <si>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</si>
  <si>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</si>
  <si>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</si>
  <si>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</si>
  <si>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</si>
  <si>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</si>
  <si>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</si>
  <si>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</si>
  <si>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</si>
  <si>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</si>
  <si>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</si>
  <si>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</si>
  <si>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</si>
  <si>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</si>
  <si>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</si>
  <si>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</si>
  <si>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</si>
  <si>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</si>
  <si>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</si>
  <si>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</si>
  <si>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</si>
  <si>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</si>
  <si>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</si>
  <si>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</si>
  <si>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</si>
  <si>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</si>
  <si>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</si>
  <si>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</si>
  <si>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</si>
  <si>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</si>
  <si>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</si>
  <si>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</si>
  <si>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</si>
  <si>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</si>
  <si>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</si>
  <si>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</si>
  <si>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</si>
  <si>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</si>
  <si>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</si>
  <si>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</si>
  <si>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</si>
  <si>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</si>
  <si>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</si>
  <si>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</si>
  <si>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</si>
  <si>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</si>
  <si>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</si>
  <si>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</si>
  <si>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</si>
  <si>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</si>
  <si>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</si>
  <si>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</si>
  <si>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</si>
  <si>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</si>
  <si>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</si>
  <si>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</si>
  <si>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</si>
  <si>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</si>
  <si>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</si>
  <si>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</si>
  <si>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</si>
  <si>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</si>
  <si>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</si>
  <si>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</si>
  <si>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</si>
  <si>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</si>
  <si>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</si>
  <si>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</si>
  <si>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</si>
  <si>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</si>
  <si>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</si>
  <si>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</si>
  <si>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</si>
  <si>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</si>
  <si>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</si>
  <si>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</si>
  <si>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</si>
  <si>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</si>
  <si>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</si>
  <si>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</si>
  <si>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</si>
  <si>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</si>
  <si>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</si>
  <si>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</si>
  <si>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</si>
  <si>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</si>
  <si>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</si>
  <si>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</si>
  <si>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</si>
  <si>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</si>
  <si>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</si>
  <si>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</si>
  <si>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</si>
  <si>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</si>
  <si>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</si>
  <si>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</si>
  <si>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</si>
  <si>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</si>
  <si>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</si>
  <si>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</si>
  <si>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</si>
  <si>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</si>
  <si>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</si>
  <si>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</si>
  <si>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</si>
  <si>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</si>
  <si>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</si>
  <si>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</si>
  <si>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</si>
  <si>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</si>
  <si>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</si>
  <si>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</si>
  <si>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</si>
  <si>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</si>
  <si>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</si>
  <si>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</si>
  <si>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</si>
  <si>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</si>
  <si>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</si>
  <si>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</si>
  <si>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</si>
  <si>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</si>
  <si>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</si>
  <si>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</si>
  <si>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</si>
  <si>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</si>
  <si>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</si>
  <si>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</si>
  <si>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</si>
  <si>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</si>
  <si>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</si>
  <si>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</si>
  <si>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</si>
  <si>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</si>
  <si>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</si>
  <si>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</si>
  <si>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</si>
  <si>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</si>
  <si>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</si>
  <si>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</si>
  <si>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</si>
  <si>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</si>
  <si>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</si>
  <si>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</si>
  <si>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</si>
  <si>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</si>
  <si>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</si>
  <si>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</si>
  <si>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</si>
  <si>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</si>
  <si>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</si>
  <si>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</si>
  <si>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</si>
  <si>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</si>
  <si>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</si>
  <si>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</si>
  <si>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</si>
  <si>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</si>
  <si>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</si>
  <si>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</si>
  <si>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</si>
  <si>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</si>
  <si>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</si>
  <si>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</si>
  <si>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</si>
  <si>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</si>
  <si>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</si>
  <si>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</si>
  <si>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</si>
  <si>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</si>
  <si>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</si>
  <si>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</si>
  <si>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</si>
  <si>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</si>
  <si>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</si>
  <si>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</si>
  <si>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</si>
  <si>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</si>
  <si>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</si>
  <si>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</si>
  <si>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</si>
  <si>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</si>
  <si>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</si>
  <si>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</si>
  <si>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</si>
  <si>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</si>
  <si>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</si>
  <si>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</si>
  <si>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</si>
  <si>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</si>
  <si>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</si>
  <si>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</si>
  <si>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</si>
  <si>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</si>
  <si>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</si>
  <si>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</si>
  <si>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</si>
  <si>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</si>
  <si>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</si>
  <si>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</si>
  <si>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</si>
  <si>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</si>
  <si>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</si>
  <si>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</si>
  <si>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</si>
  <si>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</si>
  <si>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</si>
  <si>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</si>
  <si>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</si>
  <si>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</si>
  <si>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</si>
  <si>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</si>
  <si>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</si>
  <si>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</si>
  <si>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</si>
  <si>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</si>
  <si>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</si>
  <si>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</si>
  <si>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</si>
  <si>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</si>
  <si>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</si>
  <si>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</si>
  <si>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</si>
  <si>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</si>
  <si>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</si>
  <si>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</si>
  <si>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</si>
  <si>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</si>
  <si>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</si>
  <si>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</si>
  <si>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</si>
  <si>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</si>
  <si>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</si>
  <si>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</si>
  <si>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</si>
  <si>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</si>
  <si>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</si>
  <si>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</si>
  <si>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</si>
  <si>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</si>
  <si>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</si>
  <si>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</si>
  <si>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</si>
  <si>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</si>
  <si>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</si>
  <si>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</si>
  <si>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</si>
  <si>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</si>
  <si>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</si>
  <si>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</si>
  <si>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</si>
  <si>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</si>
  <si>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</si>
  <si>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</si>
  <si>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</si>
  <si>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</si>
  <si>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</si>
  <si>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</si>
  <si>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</si>
  <si>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</si>
  <si>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</si>
  <si>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</si>
  <si>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</si>
  <si>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</si>
  <si>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</si>
  <si>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</si>
  <si>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</si>
  <si>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</si>
  <si>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</si>
  <si>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</si>
  <si>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</si>
  <si>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</si>
  <si>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</si>
  <si>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</si>
  <si>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</si>
  <si>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</si>
  <si>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</si>
  <si>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</si>
  <si>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</si>
  <si>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</si>
  <si>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</si>
  <si>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</si>
  <si>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</si>
  <si>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</si>
  <si>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</si>
  <si>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</si>
  <si>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</si>
  <si>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</si>
  <si>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</si>
  <si>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</si>
  <si>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</si>
  <si>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</si>
  <si>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</si>
  <si>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</si>
  <si>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</si>
  <si>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</si>
  <si>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</si>
  <si>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</si>
  <si>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</si>
  <si>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</si>
  <si>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</si>
  <si>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</si>
  <si>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</si>
  <si>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</si>
  <si>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</si>
  <si>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</si>
  <si>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</si>
  <si>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</si>
  <si>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</si>
  <si>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</si>
  <si>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</si>
  <si>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</si>
  <si>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</si>
  <si>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</si>
  <si>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</si>
  <si>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</si>
  <si>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</si>
  <si>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</si>
  <si>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</si>
  <si>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</si>
  <si>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</si>
  <si>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</si>
  <si>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</si>
  <si>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</si>
  <si>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</si>
  <si>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</si>
  <si>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</si>
  <si>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</si>
  <si>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</si>
  <si>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</si>
  <si>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</si>
  <si>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</si>
  <si>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</si>
  <si>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</si>
  <si>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</si>
  <si>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</si>
  <si>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</si>
  <si>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</si>
  <si>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</si>
  <si>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</si>
  <si>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</si>
  <si>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</si>
  <si>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</si>
  <si>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</si>
  <si>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</si>
  <si>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</si>
  <si>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</si>
  <si>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</si>
  <si>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</si>
  <si>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</si>
  <si>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</si>
  <si>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</si>
  <si>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</si>
  <si>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</si>
  <si>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</si>
  <si>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</si>
  <si>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</si>
  <si>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</si>
  <si>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</si>
  <si>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</si>
  <si>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</si>
  <si>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</si>
  <si>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</si>
  <si>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</si>
  <si>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</si>
  <si>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</si>
  <si>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</si>
  <si>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</si>
  <si>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</si>
  <si>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</si>
  <si>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</si>
  <si>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</si>
  <si>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</si>
  <si>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</si>
  <si>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</si>
  <si>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</si>
  <si>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</si>
  <si>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</si>
  <si>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</si>
  <si>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</si>
  <si>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</si>
  <si>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</si>
  <si>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</si>
  <si>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</si>
  <si>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</si>
  <si>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</si>
  <si>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</si>
  <si>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</si>
  <si>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</si>
  <si>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</si>
  <si>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</si>
  <si>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</si>
  <si>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</si>
  <si>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</si>
  <si>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</si>
  <si>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</si>
  <si>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</si>
  <si>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</si>
  <si>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</si>
  <si>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</si>
  <si>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</si>
  <si>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</si>
  <si>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</si>
  <si>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</si>
  <si>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</si>
  <si>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</si>
  <si>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</si>
  <si>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</si>
  <si>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</si>
  <si>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</si>
  <si>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</si>
  <si>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</si>
  <si>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</si>
  <si>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</si>
  <si>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</si>
  <si>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</si>
  <si>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</si>
  <si>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</si>
  <si>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</si>
  <si>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</si>
  <si>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</si>
  <si>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</si>
  <si>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</si>
  <si>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</si>
  <si>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</si>
  <si>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</si>
  <si>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</si>
  <si>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</si>
  <si>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</si>
  <si>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</si>
  <si>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</si>
  <si>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</si>
  <si>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</si>
  <si>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</si>
  <si>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</si>
  <si>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</si>
  <si>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</si>
  <si>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</si>
  <si>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</si>
  <si>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</si>
  <si>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</si>
  <si>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</si>
  <si>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</si>
  <si>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</si>
  <si>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</si>
  <si>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</si>
  <si>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</si>
  <si>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</si>
  <si>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</si>
  <si>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</si>
  <si>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</si>
  <si>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</si>
  <si>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</si>
  <si>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</si>
  <si>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</si>
  <si>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</si>
  <si>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</si>
  <si>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</si>
  <si>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</si>
  <si>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</si>
  <si>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</si>
  <si>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</si>
  <si>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</si>
  <si>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</si>
  <si>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</si>
  <si>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</si>
  <si>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</si>
  <si>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</si>
  <si>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</si>
  <si>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</si>
  <si>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</si>
  <si>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</si>
  <si>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</si>
  <si>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</si>
  <si>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</si>
  <si>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</si>
  <si>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</si>
  <si>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</si>
  <si>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</si>
  <si>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</si>
  <si>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</si>
  <si>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</si>
  <si>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</si>
  <si>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</si>
  <si>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</si>
  <si>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</si>
  <si>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</si>
  <si>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</si>
  <si>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</si>
  <si>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</si>
  <si>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</si>
  <si>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</si>
  <si>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</si>
  <si>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</si>
  <si>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</si>
  <si>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</si>
  <si>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</si>
  <si>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</si>
  <si>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</si>
  <si>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</si>
  <si>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</si>
  <si>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</si>
  <si>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</si>
  <si>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</si>
  <si>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</si>
  <si>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</si>
  <si>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</si>
  <si>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</si>
  <si>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</si>
  <si>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</si>
  <si>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</si>
  <si>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</si>
  <si>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</si>
  <si>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</si>
  <si>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</si>
  <si>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</si>
  <si>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</si>
  <si>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</si>
  <si>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</si>
  <si>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</si>
  <si>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</si>
  <si>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</si>
  <si>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</si>
  <si>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</si>
  <si>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</si>
  <si>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</si>
  <si>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</si>
  <si>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</si>
  <si>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</si>
  <si>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</si>
  <si>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</si>
  <si>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</si>
  <si>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</si>
  <si>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</si>
  <si>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</si>
  <si>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</si>
  <si>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</si>
  <si>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</si>
  <si>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</si>
  <si>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</si>
  <si>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</si>
  <si>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</si>
  <si>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</si>
  <si>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</si>
  <si>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</si>
  <si>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</si>
  <si>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</si>
  <si>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</si>
  <si>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</si>
  <si>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</si>
  <si>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</si>
  <si>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</si>
  <si>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</si>
  <si>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</si>
  <si>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</si>
  <si>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</si>
  <si>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</si>
  <si>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</si>
  <si>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</si>
  <si>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</si>
  <si>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</si>
  <si>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</si>
  <si>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</si>
  <si>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</si>
  <si>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</si>
  <si>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</si>
  <si>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</si>
  <si>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</si>
  <si>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</si>
  <si>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</si>
  <si>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</si>
  <si>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</si>
  <si>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</si>
  <si>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</si>
  <si>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</si>
  <si>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</si>
  <si>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</si>
  <si>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</si>
  <si>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</si>
  <si>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</si>
  <si>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</si>
  <si>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</si>
  <si>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</si>
  <si>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</si>
  <si>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</si>
  <si>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</si>
  <si>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</si>
  <si>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</si>
  <si>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</si>
  <si>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</si>
  <si>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</si>
  <si>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</si>
  <si>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</si>
  <si>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</si>
  <si>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</si>
  <si>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</si>
  <si>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</si>
  <si>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</si>
  <si>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</si>
  <si>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</si>
  <si>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</si>
  <si>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</si>
  <si>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</si>
  <si>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</si>
  <si>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</si>
  <si>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</si>
  <si>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</si>
  <si>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</si>
  <si>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</si>
  <si>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</si>
  <si>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</si>
  <si>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</si>
  <si>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</si>
  <si>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</si>
  <si>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</si>
  <si>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</si>
  <si>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</si>
  <si>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</si>
  <si>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</si>
  <si>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</si>
  <si>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</si>
  <si>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</si>
  <si>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</si>
  <si>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</si>
  <si>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</si>
  <si>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</si>
  <si>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</si>
  <si>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</si>
  <si>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</si>
  <si>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</si>
  <si>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</si>
  <si>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</si>
  <si>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</si>
  <si>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</si>
  <si>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</si>
  <si>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</si>
  <si>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</si>
  <si>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</si>
  <si>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</si>
  <si>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</si>
  <si>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</si>
  <si>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</si>
  <si>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</si>
  <si>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</si>
  <si>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</si>
  <si>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</si>
  <si>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</si>
  <si>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</si>
  <si>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</si>
  <si>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</si>
  <si>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</si>
  <si>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</si>
  <si>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</si>
  <si>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</si>
  <si>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</si>
  <si>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</si>
  <si>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</si>
  <si>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</si>
  <si>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</si>
  <si>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</si>
  <si>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</si>
  <si>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</si>
  <si>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</si>
  <si>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</si>
  <si>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</si>
  <si>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</si>
  <si>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</si>
  <si>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</si>
  <si>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</si>
  <si>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</si>
  <si>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</si>
  <si>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</si>
  <si>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</si>
  <si>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</si>
  <si>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</si>
  <si>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</si>
  <si>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</si>
  <si>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</si>
  <si>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</si>
  <si>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</si>
  <si>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</si>
  <si>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</si>
  <si>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</si>
  <si>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</si>
  <si>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</si>
  <si>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</si>
  <si>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</si>
  <si>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</si>
  <si>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</si>
  <si>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</si>
  <si>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</si>
  <si>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</si>
  <si>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</si>
  <si>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</si>
  <si>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</si>
  <si>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</si>
  <si>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</si>
  <si>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</si>
  <si>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</si>
  <si>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</si>
  <si>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</si>
  <si>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</si>
  <si>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</si>
  <si>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</si>
  <si>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</si>
  <si>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</si>
  <si>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</si>
  <si>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</si>
  <si>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</si>
  <si>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</si>
  <si>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</si>
  <si>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</si>
  <si>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</si>
  <si>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</si>
  <si>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</si>
  <si>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</si>
  <si>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</si>
  <si>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</si>
  <si>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</si>
  <si>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</si>
  <si>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</si>
  <si>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</si>
  <si>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</si>
  <si>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</si>
  <si>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</si>
  <si>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</si>
  <si>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</si>
  <si>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</si>
  <si>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</si>
  <si>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</si>
  <si>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</si>
  <si>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</si>
  <si>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</si>
  <si>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</si>
  <si>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</si>
  <si>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</si>
  <si>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</si>
  <si>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</si>
  <si>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</si>
  <si>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</si>
  <si>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</si>
  <si>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</si>
  <si>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</si>
  <si>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</si>
  <si>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</si>
  <si>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</si>
  <si>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</si>
  <si>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</si>
  <si>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</si>
  <si>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</si>
  <si>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</si>
  <si>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</si>
  <si>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</si>
  <si>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</si>
  <si>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</si>
  <si>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</si>
  <si>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</si>
  <si>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</si>
  <si>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</si>
  <si>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</si>
  <si>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</si>
  <si>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</si>
  <si>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</si>
  <si>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</si>
  <si>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</si>
  <si>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</si>
  <si>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</si>
  <si>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</si>
  <si>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</si>
  <si>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</si>
  <si>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</si>
  <si>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</si>
  <si>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</si>
  <si>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</si>
  <si>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</si>
  <si>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</si>
  <si>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</si>
  <si>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</si>
  <si>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</si>
  <si>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</si>
  <si>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</si>
  <si>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</si>
  <si>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</si>
  <si>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</si>
  <si>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</si>
  <si>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</si>
  <si>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</si>
  <si>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</si>
  <si>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</si>
  <si>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</si>
  <si>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</si>
  <si>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</si>
  <si>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</si>
  <si>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</si>
  <si>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</si>
  <si>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</si>
  <si>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</si>
  <si>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</si>
  <si>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</si>
  <si>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</si>
  <si>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</si>
  <si>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</si>
  <si>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</si>
  <si>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</si>
  <si>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</si>
  <si>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</si>
  <si>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</si>
  <si>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</si>
  <si>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</si>
  <si>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</si>
  <si>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</si>
  <si>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</si>
  <si>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</si>
  <si>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</si>
  <si>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</si>
  <si>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</si>
  <si>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</si>
  <si>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</si>
  <si>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</si>
  <si>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</si>
  <si>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</si>
  <si>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</si>
  <si>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</si>
  <si>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</si>
  <si>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</si>
  <si>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</si>
  <si>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</si>
  <si>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</si>
  <si>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</si>
  <si>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</si>
  <si>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</si>
  <si>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</si>
  <si>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</si>
  <si>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</si>
  <si>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</si>
  <si>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</si>
  <si>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</si>
  <si>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</si>
  <si>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</si>
  <si>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</si>
  <si>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</si>
  <si>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</si>
  <si>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</si>
  <si>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</si>
  <si>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</si>
  <si>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</si>
  <si>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</si>
  <si>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</si>
  <si>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</si>
  <si>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</si>
  <si>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</si>
  <si>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</si>
  <si>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</si>
  <si>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</si>
  <si>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</si>
  <si>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</si>
  <si>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</si>
  <si>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</si>
  <si>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</si>
  <si>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</si>
  <si>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</si>
  <si>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</si>
  <si>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</si>
  <si>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</si>
  <si>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</si>
  <si>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</si>
  <si>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</si>
  <si>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</si>
  <si>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</si>
  <si>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</si>
  <si>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</si>
  <si>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</si>
  <si>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</si>
  <si>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</si>
  <si>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</si>
  <si>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</si>
  <si>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</si>
  <si>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</si>
  <si>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</si>
  <si>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</si>
  <si>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</si>
  <si>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</si>
  <si>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</si>
  <si>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</si>
  <si>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</si>
  <si>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</si>
  <si>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</si>
  <si>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</si>
  <si>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</si>
  <si>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</si>
  <si>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</si>
  <si>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</si>
  <si>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</si>
  <si>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</si>
  <si>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</si>
  <si>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</si>
  <si>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</si>
  <si>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</si>
  <si>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</si>
  <si>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</si>
  <si>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</si>
  <si>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</si>
  <si>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</si>
  <si>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</si>
  <si>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</si>
  <si>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</si>
  <si>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</si>
  <si>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</si>
  <si>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</si>
  <si>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</si>
  <si>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</si>
  <si>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</si>
  <si>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</si>
  <si>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</si>
  <si>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</si>
  <si>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</si>
  <si>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</si>
  <si>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</si>
  <si>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</si>
  <si>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</si>
  <si>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</si>
  <si>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</si>
  <si>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</si>
  <si>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</si>
  <si>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</si>
  <si>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</si>
  <si>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</si>
  <si>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</si>
  <si>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</si>
  <si>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</si>
  <si>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</si>
  <si>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</si>
  <si>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</si>
  <si>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</si>
  <si>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</si>
  <si>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</si>
  <si>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</si>
  <si>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</si>
  <si>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</si>
  <si>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</si>
  <si>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</si>
  <si>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</si>
  <si>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</si>
  <si>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</si>
  <si>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</si>
  <si>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</si>
  <si>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</si>
  <si>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</si>
  <si>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</si>
  <si>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</si>
  <si>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</si>
  <si>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</si>
  <si>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</si>
  <si>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</si>
  <si>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</si>
  <si>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</si>
  <si>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</si>
  <si>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</si>
  <si>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</si>
  <si>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</si>
  <si>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</si>
  <si>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</si>
  <si>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</si>
  <si>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</si>
  <si>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</si>
  <si>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</si>
  <si>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</si>
  <si>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</si>
  <si>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</si>
  <si>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</si>
  <si>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</si>
  <si>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</si>
  <si>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</si>
  <si>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</si>
  <si>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</si>
  <si>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</si>
  <si>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</si>
  <si>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</si>
  <si>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</si>
  <si>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</si>
  <si>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</si>
  <si>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</si>
  <si>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</si>
  <si>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</si>
  <si>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</si>
  <si>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</si>
  <si>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</si>
  <si>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</si>
  <si>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</si>
  <si>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</si>
  <si>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</si>
  <si>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</si>
  <si>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</si>
  <si>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</si>
  <si>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</si>
  <si>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</si>
  <si>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</si>
  <si>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</si>
  <si>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</si>
  <si>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</si>
  <si>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</si>
  <si>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</si>
  <si>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</si>
  <si>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</si>
  <si>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</si>
  <si>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</si>
  <si>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</si>
  <si>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</si>
  <si>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</si>
  <si>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</si>
  <si>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</si>
  <si>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</si>
  <si>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</si>
  <si>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</si>
  <si>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</si>
  <si>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</si>
  <si>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</si>
  <si>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</si>
  <si>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</si>
  <si>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</si>
  <si>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</si>
  <si>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</si>
  <si>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</si>
  <si>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</si>
  <si>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</si>
  <si>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</si>
  <si>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</si>
  <si>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</si>
  <si>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</si>
  <si>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</si>
  <si>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</si>
  <si>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</si>
  <si>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</si>
  <si>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</si>
  <si>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</si>
  <si>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</si>
  <si>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</si>
  <si>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</si>
  <si>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</si>
  <si>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</si>
  <si>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</si>
  <si>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</si>
  <si>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</si>
  <si>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</si>
  <si>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</si>
  <si>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</si>
  <si>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</si>
  <si>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</si>
  <si>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</si>
  <si>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</si>
  <si>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</si>
  <si>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</si>
  <si>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</si>
  <si>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</si>
  <si>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</si>
  <si>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</si>
  <si>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</si>
  <si>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</si>
  <si>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</si>
  <si>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</si>
  <si>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</si>
  <si>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</si>
  <si>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</si>
  <si>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</si>
  <si>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</si>
  <si>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</si>
  <si>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</si>
  <si>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</si>
  <si>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</si>
  <si>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</si>
  <si>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</si>
  <si>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</si>
  <si>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</si>
  <si>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</si>
  <si>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</si>
  <si>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</si>
  <si>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</si>
  <si>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</si>
  <si>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</si>
  <si>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</si>
  <si>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</si>
  <si>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</si>
  <si>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</si>
  <si>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</si>
  <si>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</si>
  <si>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</si>
  <si>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</si>
  <si>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</si>
  <si>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</si>
  <si>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</si>
  <si>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</si>
  <si>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</si>
  <si>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</si>
  <si>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</si>
  <si>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</si>
  <si>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</si>
  <si>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</si>
  <si>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</si>
  <si>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</si>
  <si>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</si>
  <si>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</si>
  <si>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</si>
  <si>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</si>
  <si>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</si>
  <si>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</si>
  <si>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</si>
  <si>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</si>
  <si>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</si>
  <si>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</si>
  <si>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</si>
  <si>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</si>
  <si>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</si>
  <si>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</si>
  <si>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</si>
  <si>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</si>
  <si>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</si>
  <si>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</si>
  <si>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</si>
  <si>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</si>
  <si>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</si>
  <si>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</si>
  <si>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</si>
  <si>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</si>
  <si>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</si>
  <si>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</si>
  <si>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</si>
  <si>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</si>
  <si>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</si>
  <si>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</si>
  <si>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</si>
  <si>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</si>
  <si>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</si>
  <si>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</si>
  <si>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</si>
  <si>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</si>
  <si>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</si>
  <si>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</si>
  <si>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</si>
  <si>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</si>
  <si>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</si>
  <si>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</si>
  <si>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</si>
  <si>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</si>
  <si>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</si>
  <si>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</si>
  <si>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</si>
  <si>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</si>
  <si>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</si>
  <si>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</si>
  <si>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</si>
  <si>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</si>
  <si>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</si>
  <si>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</si>
  <si>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</si>
  <si>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</si>
  <si>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</si>
  <si>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</si>
  <si>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</si>
  <si>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</si>
  <si>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</si>
  <si>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</si>
  <si>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</si>
  <si>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</si>
  <si>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</si>
  <si>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</si>
  <si>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</si>
  <si>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</si>
  <si>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</si>
  <si>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</si>
  <si>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</si>
  <si>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</si>
  <si>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</si>
  <si>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</si>
  <si>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</si>
  <si>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</si>
  <si>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</si>
  <si>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</si>
  <si>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</si>
  <si>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</si>
  <si>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</si>
  <si>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</si>
  <si>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</si>
  <si>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</si>
  <si>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</si>
  <si>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</si>
  <si>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</si>
  <si>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</si>
  <si>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</si>
  <si>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</si>
  <si>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</si>
  <si>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</si>
  <si>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</si>
  <si>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</si>
  <si>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</si>
  <si>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</si>
  <si>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</si>
  <si>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</si>
  <si>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</si>
  <si>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</si>
  <si>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</si>
  <si>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</si>
  <si>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</si>
  <si>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</si>
  <si>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</si>
  <si>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</si>
  <si>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</si>
  <si>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</si>
  <si>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</si>
  <si>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</si>
  <si>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</si>
  <si>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</si>
  <si>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</si>
  <si>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</si>
  <si>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</si>
  <si>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</si>
  <si>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</si>
  <si>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</si>
  <si>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</si>
  <si>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</si>
  <si>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</si>
  <si>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</si>
  <si>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</si>
  <si>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</si>
  <si>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</si>
  <si>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</si>
  <si>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</si>
  <si>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</si>
  <si>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</si>
  <si>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</si>
  <si>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</si>
  <si>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</si>
  <si>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</si>
  <si>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</si>
  <si>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</si>
  <si>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</si>
  <si>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</si>
  <si>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</si>
  <si>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</si>
  <si>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</si>
  <si>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</si>
  <si>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</si>
  <si>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</si>
  <si>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</si>
  <si>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</si>
  <si>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</si>
  <si>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</si>
  <si>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</si>
  <si>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</si>
  <si>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</si>
  <si>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</si>
  <si>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</si>
  <si>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</si>
  <si>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</si>
  <si>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</si>
  <si>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</si>
  <si>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</si>
  <si>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</si>
  <si>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</si>
  <si>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</si>
  <si>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</si>
  <si>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</si>
  <si>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</si>
  <si>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</si>
  <si>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</si>
  <si>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</si>
  <si>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</si>
  <si>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</si>
  <si>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</si>
  <si>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</si>
  <si>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</si>
  <si>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</si>
  <si>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</si>
  <si>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</si>
  <si>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</si>
  <si>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</si>
  <si>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</si>
  <si>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</si>
  <si>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</si>
  <si>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</si>
  <si>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</si>
  <si>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</si>
  <si>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</si>
  <si>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</si>
  <si>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</si>
  <si>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</si>
  <si>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</si>
  <si>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</si>
  <si>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</si>
  <si>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</si>
  <si>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</si>
  <si>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</si>
  <si>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</si>
  <si>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</si>
  <si>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</si>
  <si>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</si>
  <si>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</si>
  <si>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</si>
  <si>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</si>
  <si>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</si>
  <si>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</si>
  <si>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</si>
  <si>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</si>
  <si>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</si>
  <si>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</si>
  <si>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</si>
  <si>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</si>
  <si>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</si>
  <si>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</si>
  <si>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</si>
  <si>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</si>
  <si>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</si>
  <si>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</si>
  <si>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</si>
  <si>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</si>
  <si>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</si>
  <si>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</si>
  <si>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</si>
  <si>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</si>
  <si>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</si>
  <si>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</si>
  <si>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</si>
  <si>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</si>
  <si>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</si>
  <si>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</si>
  <si>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</si>
  <si>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</si>
  <si>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</si>
  <si>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</si>
  <si>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</si>
  <si>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</si>
  <si>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</si>
  <si>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</si>
  <si>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</si>
  <si>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</si>
  <si>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</si>
  <si>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</si>
  <si>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</si>
  <si>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</si>
  <si>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</si>
  <si>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</si>
  <si>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</si>
  <si>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</si>
  <si>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</si>
  <si>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</si>
  <si>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</si>
  <si>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</si>
  <si>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</si>
  <si>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</si>
  <si>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</si>
  <si>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</si>
  <si>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</si>
  <si>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</si>
  <si>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</si>
  <si>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</si>
  <si>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</si>
  <si>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</si>
  <si>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</si>
  <si>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</si>
  <si>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</si>
  <si>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</si>
  <si>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</si>
  <si>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</si>
  <si>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</si>
  <si>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</si>
  <si>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</si>
  <si>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</si>
  <si>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</si>
  <si>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</si>
  <si>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</si>
  <si>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</si>
  <si>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</si>
  <si>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</si>
  <si>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</si>
  <si>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</si>
  <si>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</si>
  <si>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</si>
  <si>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</si>
  <si>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</si>
  <si>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</si>
  <si>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</si>
  <si>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</si>
  <si>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</si>
  <si>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</si>
  <si>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</si>
  <si>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</si>
  <si>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</si>
  <si>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</si>
  <si>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</si>
  <si>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</si>
  <si>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</si>
  <si>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</si>
  <si>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</si>
  <si>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</si>
  <si>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</si>
  <si>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</si>
  <si>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</si>
  <si>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</si>
  <si>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</si>
  <si>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</si>
  <si>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</si>
  <si>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</si>
  <si>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</si>
  <si>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</si>
  <si>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</si>
  <si>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</si>
  <si>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</si>
  <si>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</si>
  <si>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</si>
  <si>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</si>
  <si>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</si>
  <si>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</si>
  <si>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</si>
  <si>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</si>
  <si>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</si>
  <si>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</si>
  <si>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</si>
  <si>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</si>
  <si>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</si>
  <si>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</si>
  <si>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</si>
  <si>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</si>
  <si>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</si>
  <si>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</si>
  <si>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</si>
  <si>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</si>
  <si>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</si>
  <si>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</si>
  <si>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</si>
  <si>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</si>
  <si>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</si>
  <si>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</si>
  <si>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</si>
  <si>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</si>
  <si>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</si>
  <si>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</si>
  <si>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</si>
  <si>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</si>
  <si>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</si>
  <si>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</si>
  <si>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</si>
  <si>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</si>
  <si>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</si>
  <si>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</si>
  <si>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</si>
  <si>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</si>
  <si>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</si>
  <si>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</si>
  <si>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</si>
  <si>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</si>
  <si>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</si>
  <si>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</si>
  <si>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</si>
  <si>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</si>
  <si>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</si>
  <si>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</si>
  <si>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</si>
  <si>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</si>
  <si>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</si>
  <si>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</si>
  <si>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</si>
  <si>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</si>
  <si>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</si>
  <si>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</si>
  <si>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</si>
  <si>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</si>
  <si>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</si>
  <si>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</si>
  <si>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</si>
  <si>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</si>
  <si>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</si>
  <si>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</si>
  <si>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</si>
  <si>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</si>
  <si>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</si>
  <si>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</si>
  <si>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</si>
  <si>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</si>
  <si>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</si>
  <si>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</si>
  <si>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</si>
  <si>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</si>
  <si>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</si>
  <si>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</si>
  <si>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</si>
  <si>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</si>
  <si>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</si>
  <si>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</si>
  <si>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</si>
  <si>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</si>
  <si>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</si>
  <si>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</si>
  <si>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</si>
  <si>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</si>
  <si>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</si>
  <si>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</si>
  <si>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</si>
  <si>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</si>
  <si>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</si>
  <si>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</si>
  <si>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</si>
  <si>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</si>
  <si>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</si>
  <si>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</si>
  <si>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</si>
  <si>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</si>
  <si>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</si>
  <si>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</si>
  <si>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</si>
  <si>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</si>
  <si>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</si>
  <si>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</si>
  <si>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</si>
  <si>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</si>
  <si>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</si>
  <si>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</si>
  <si>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</si>
  <si>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</si>
  <si>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</si>
  <si>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</si>
  <si>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</si>
  <si>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</si>
  <si>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</si>
  <si>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</si>
  <si>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</si>
  <si>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</si>
  <si>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</si>
  <si>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</si>
  <si>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</si>
  <si>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</si>
  <si>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</si>
  <si>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</si>
  <si>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</si>
  <si>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</si>
  <si>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</si>
  <si>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</si>
  <si>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</si>
  <si>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</si>
  <si>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</si>
  <si>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</si>
  <si>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</si>
  <si>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</si>
  <si>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</si>
  <si>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</si>
  <si>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</si>
  <si>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</si>
  <si>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</si>
  <si>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</si>
  <si>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</si>
  <si>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</si>
  <si>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</si>
  <si>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</si>
  <si>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</si>
  <si>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</si>
  <si>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</si>
  <si>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</si>
  <si>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</si>
  <si>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</si>
  <si>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</si>
  <si>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</si>
  <si>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</si>
  <si>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</si>
  <si>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</si>
  <si>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</si>
  <si>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</si>
  <si>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</si>
  <si>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</si>
  <si>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</si>
  <si>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</si>
  <si>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</si>
  <si>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</si>
  <si>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</si>
  <si>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</si>
  <si>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</si>
  <si>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</si>
  <si>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</si>
  <si>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</si>
  <si>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</si>
  <si>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</si>
  <si>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</si>
  <si>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</si>
  <si>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</si>
  <si>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</si>
  <si>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</si>
  <si>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</si>
  <si>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</si>
  <si>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</si>
  <si>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</si>
  <si>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</si>
  <si>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</si>
  <si>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</si>
  <si>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</si>
  <si>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</si>
  <si>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</si>
  <si>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</si>
  <si>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</si>
  <si>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</si>
  <si>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</si>
  <si>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</si>
  <si>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</si>
  <si>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</si>
  <si>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</si>
  <si>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</si>
  <si>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</si>
  <si>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</si>
  <si>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</si>
  <si>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</si>
  <si>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</si>
  <si>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</si>
  <si>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</si>
  <si>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</si>
  <si>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</si>
  <si>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</si>
  <si>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</si>
  <si>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</si>
  <si>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</si>
  <si>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</si>
  <si>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</si>
  <si>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</si>
  <si>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</si>
  <si>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</si>
  <si>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</si>
  <si>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</si>
  <si>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</si>
  <si>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</si>
  <si>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</si>
  <si>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</si>
  <si>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</si>
  <si>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</si>
  <si>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</si>
  <si>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</si>
  <si>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</si>
  <si>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</si>
  <si>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</si>
  <si>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</si>
  <si>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</si>
  <si>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</si>
  <si>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</si>
  <si>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</si>
  <si>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</si>
  <si>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</si>
  <si>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</si>
  <si>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</si>
  <si>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</si>
  <si>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</si>
  <si>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</si>
  <si>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</si>
  <si>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</si>
  <si>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</si>
  <si>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</si>
  <si>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</si>
  <si>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</si>
  <si>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</si>
  <si>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</si>
  <si>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</si>
  <si>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</si>
  <si>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</si>
  <si>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</si>
  <si>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</si>
  <si>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</si>
  <si>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</si>
  <si>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</si>
  <si>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</si>
  <si>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</si>
  <si>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</si>
  <si>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</si>
  <si>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</si>
  <si>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</si>
  <si>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</si>
  <si>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</si>
  <si>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</si>
  <si>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</si>
  <si>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</si>
  <si>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</si>
  <si>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</si>
  <si>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</si>
  <si>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</si>
  <si>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</si>
  <si>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</si>
  <si>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</si>
  <si>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</si>
  <si>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</si>
  <si>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</si>
  <si>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</si>
  <si>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</si>
  <si>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</si>
  <si>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</si>
  <si>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</si>
  <si>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</si>
  <si>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</si>
  <si>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</si>
  <si>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</si>
  <si>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</si>
  <si>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</si>
  <si>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</si>
  <si>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</si>
  <si>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</si>
  <si>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</si>
  <si>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</si>
  <si>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</si>
  <si>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</si>
  <si>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</si>
  <si>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</si>
  <si>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</si>
  <si>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</si>
  <si>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</si>
  <si>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</si>
  <si>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</si>
  <si>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</si>
  <si>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</si>
  <si>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</si>
  <si>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</si>
  <si>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</si>
  <si>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</si>
  <si>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</si>
  <si>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</si>
  <si>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</si>
  <si>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</si>
  <si>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</si>
  <si>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</si>
  <si>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</si>
  <si>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</si>
  <si>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</si>
  <si>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</si>
  <si>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</si>
  <si>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</si>
  <si>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</si>
  <si>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</si>
  <si>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</si>
  <si>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</si>
  <si>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</si>
  <si>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</si>
  <si>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</si>
  <si>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</si>
  <si>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</si>
  <si>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</si>
  <si>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</si>
  <si>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</si>
  <si>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</si>
  <si>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</si>
  <si>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</si>
  <si>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</si>
  <si>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</si>
  <si>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</si>
  <si>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</si>
  <si>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</si>
  <si>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</si>
  <si>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</si>
  <si>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</si>
  <si>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</si>
  <si>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</si>
  <si>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</si>
  <si>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</si>
  <si>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</si>
  <si>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</si>
  <si>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</si>
  <si>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</si>
  <si>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</si>
  <si>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</si>
  <si>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</si>
  <si>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</si>
  <si>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</si>
  <si>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</si>
  <si>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</si>
  <si>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</si>
  <si>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</si>
  <si>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</si>
  <si>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</si>
  <si>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</si>
  <si>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</si>
  <si>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</si>
  <si>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</si>
  <si>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</si>
  <si>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</si>
  <si>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</si>
  <si>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</si>
  <si>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</si>
  <si>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</si>
  <si>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</si>
  <si>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</si>
  <si>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</si>
  <si>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</si>
  <si>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</si>
  <si>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</si>
  <si>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</si>
  <si>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</si>
  <si>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</si>
  <si>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</si>
  <si>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</si>
  <si>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</si>
  <si>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</si>
  <si>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</si>
  <si>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</si>
  <si>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</si>
  <si>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</si>
  <si>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</si>
  <si>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</si>
  <si>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</si>
  <si>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</si>
  <si>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</si>
  <si>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</si>
  <si>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</si>
  <si>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</si>
  <si>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</si>
  <si>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</si>
  <si>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</si>
  <si>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</si>
  <si>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</si>
  <si>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</si>
  <si>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</si>
  <si>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</si>
  <si>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</si>
  <si>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</si>
  <si>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</si>
  <si>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</si>
  <si>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</si>
  <si>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</si>
  <si>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</si>
  <si>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</si>
  <si>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</si>
  <si>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</si>
  <si>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</si>
  <si>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</si>
  <si>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</si>
  <si>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</si>
  <si>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</si>
  <si>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</si>
  <si>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</si>
  <si>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</si>
  <si>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</si>
  <si>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</si>
  <si>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</si>
  <si>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</si>
  <si>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</si>
  <si>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</si>
  <si>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</si>
  <si>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</si>
  <si>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</si>
  <si>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</si>
  <si>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</si>
  <si>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</si>
  <si>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</si>
  <si>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</si>
  <si>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</si>
  <si>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</si>
  <si>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</si>
  <si>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</si>
  <si>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</si>
  <si>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</si>
  <si>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</si>
  <si>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</si>
  <si>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</si>
  <si>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</si>
  <si>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</si>
  <si>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</si>
  <si>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</si>
  <si>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</si>
  <si>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</si>
  <si>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</si>
  <si>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</si>
  <si>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</si>
  <si>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</si>
  <si>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</si>
  <si>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</si>
  <si>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</si>
  <si>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</si>
  <si>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</si>
  <si>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</si>
  <si>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</si>
  <si>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</si>
  <si>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</si>
  <si>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</si>
  <si>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</si>
  <si>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</si>
  <si>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</si>
  <si>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</si>
  <si>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</si>
  <si>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</si>
  <si>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</si>
  <si>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</si>
  <si>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</si>
  <si>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</si>
  <si>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</si>
  <si>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</si>
  <si>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</si>
  <si>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</si>
  <si>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</si>
  <si>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</si>
  <si>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</si>
  <si>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</si>
  <si>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</si>
  <si>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</si>
  <si>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</si>
  <si>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</si>
  <si>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</si>
  <si>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</si>
  <si>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</si>
  <si>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</si>
  <si>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</si>
  <si>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</si>
  <si>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</si>
  <si>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</si>
  <si>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</si>
  <si>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</si>
  <si>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</si>
  <si>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</si>
  <si>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</si>
  <si>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</si>
  <si>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</si>
  <si>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</si>
  <si>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</si>
  <si>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</si>
  <si>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</si>
  <si>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</si>
  <si>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</si>
  <si>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</si>
  <si>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</si>
  <si>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</si>
  <si>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</si>
  <si>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</si>
  <si>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</si>
  <si>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</si>
  <si>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</si>
  <si>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</si>
  <si>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</si>
  <si>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</si>
  <si>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</si>
  <si>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</si>
  <si>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</si>
  <si>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</si>
  <si>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</si>
  <si>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</si>
  <si>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</si>
  <si>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</si>
  <si>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</si>
  <si>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</si>
  <si>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</si>
  <si>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</si>
  <si>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</si>
  <si>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</si>
  <si>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</si>
  <si>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</si>
  <si>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</si>
  <si>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</si>
  <si>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</si>
  <si>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</si>
  <si>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</si>
  <si>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</si>
  <si>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</si>
  <si>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</si>
  <si>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</si>
  <si>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</si>
  <si>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</si>
  <si>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</si>
  <si>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</si>
  <si>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</si>
  <si>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</si>
  <si>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</si>
  <si>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</si>
  <si>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</si>
  <si>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</si>
  <si>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</si>
  <si>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</si>
  <si>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</si>
  <si>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</si>
  <si>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</si>
  <si>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</si>
  <si>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</si>
  <si>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</si>
  <si>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</si>
  <si>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</si>
  <si>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</si>
  <si>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</si>
  <si>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</si>
  <si>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</si>
  <si>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</si>
  <si>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</si>
  <si>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</si>
  <si>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</si>
  <si>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</si>
  <si>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</si>
  <si>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</si>
  <si>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</si>
  <si>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</si>
  <si>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</si>
  <si>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</si>
  <si>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</si>
  <si>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</si>
  <si>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</si>
  <si>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</si>
  <si>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</si>
  <si>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</si>
  <si>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</si>
  <si>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</si>
  <si>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</si>
  <si>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</si>
  <si>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</si>
  <si>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</si>
  <si>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</si>
  <si>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</si>
  <si>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</si>
  <si>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</si>
  <si>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</si>
  <si>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</si>
  <si>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</si>
  <si>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</si>
  <si>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</si>
  <si>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</si>
  <si>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</si>
  <si>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</si>
  <si>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</si>
  <si>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</si>
  <si>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</si>
  <si>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</si>
  <si>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</si>
  <si>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</si>
  <si>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</si>
  <si>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</si>
  <si>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</si>
  <si>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</si>
  <si>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</si>
  <si>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</si>
  <si>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</si>
  <si>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</si>
  <si>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</si>
  <si>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</si>
  <si>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</si>
  <si>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</si>
  <si>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</si>
  <si>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</si>
  <si>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</si>
  <si>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</si>
  <si>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</si>
  <si>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</si>
  <si>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</si>
  <si>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</si>
  <si>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</si>
  <si>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</si>
  <si>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</si>
  <si>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</si>
  <si>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</si>
  <si>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</si>
  <si>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</si>
  <si>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</si>
  <si>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</si>
  <si>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</si>
  <si>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</si>
  <si>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</si>
  <si>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</si>
  <si>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</si>
  <si>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</si>
  <si>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</si>
  <si>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</si>
  <si>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</si>
  <si>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</si>
  <si>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</si>
  <si>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</si>
  <si>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</si>
  <si>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</si>
  <si>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</si>
  <si>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</si>
  <si>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</si>
  <si>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</si>
  <si>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</si>
  <si>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</si>
  <si>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</si>
  <si>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</si>
  <si>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</si>
  <si>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</si>
  <si>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</si>
  <si>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</si>
  <si>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</si>
  <si>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</si>
  <si>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</si>
  <si>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</si>
  <si>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</si>
  <si>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</si>
  <si>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</si>
  <si>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</si>
  <si>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</si>
  <si>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</si>
  <si>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</si>
  <si>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</si>
  <si>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</si>
  <si>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</si>
  <si>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</si>
  <si>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</si>
  <si>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</si>
  <si>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</si>
  <si>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</si>
  <si>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</si>
  <si>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</si>
  <si>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</si>
  <si>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</si>
  <si>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</si>
  <si>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</si>
  <si>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</si>
  <si>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</si>
  <si>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</si>
  <si>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</si>
  <si>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</si>
  <si>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</si>
  <si>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</si>
  <si>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</si>
  <si>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</si>
  <si>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</si>
  <si>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</si>
  <si>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</si>
  <si>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</si>
  <si>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</si>
  <si>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</si>
  <si>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</si>
  <si>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</si>
  <si>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</si>
  <si>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</si>
  <si>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</si>
  <si>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</si>
  <si>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</si>
  <si>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</si>
  <si>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</si>
  <si>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</si>
  <si>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</si>
  <si>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</si>
  <si>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</si>
  <si>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</si>
  <si>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</si>
  <si>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</si>
  <si>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</si>
  <si>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</si>
  <si>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</si>
  <si>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</si>
  <si>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</si>
  <si>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</si>
  <si>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</si>
  <si>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</si>
  <si>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</si>
  <si>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</si>
  <si>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</si>
  <si>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</si>
  <si>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</si>
  <si>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</si>
  <si>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</si>
  <si>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</si>
  <si>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</si>
  <si>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</si>
  <si>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</si>
  <si>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</si>
  <si>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</si>
  <si>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</si>
  <si>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</si>
  <si>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</si>
  <si>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</si>
  <si>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</si>
  <si>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</si>
  <si>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</si>
  <si>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</si>
  <si>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</si>
  <si>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</si>
  <si>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</si>
  <si>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</si>
  <si>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</si>
  <si>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</si>
  <si>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</si>
  <si>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</si>
  <si>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</si>
  <si>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</si>
  <si>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</si>
  <si>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</si>
  <si>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</si>
  <si>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</si>
  <si>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</si>
  <si>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</si>
  <si>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</si>
  <si>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</si>
  <si>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</si>
  <si>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</si>
  <si>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</si>
  <si>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</si>
  <si>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</si>
  <si>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</si>
  <si>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</si>
  <si>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</si>
  <si>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</si>
  <si>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</si>
  <si>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</si>
  <si>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</si>
  <si>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</si>
  <si>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</si>
  <si>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</si>
  <si>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</si>
  <si>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</si>
  <si>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</si>
  <si>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</si>
  <si>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</si>
  <si>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</si>
  <si>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</si>
  <si>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</si>
  <si>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</si>
  <si>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</si>
  <si>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</si>
  <si>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</si>
  <si>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</si>
  <si>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</si>
  <si>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</si>
  <si>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</si>
  <si>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</si>
  <si>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</si>
  <si>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</si>
  <si>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</si>
  <si>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</si>
  <si>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</si>
  <si>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</si>
  <si>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</si>
  <si>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</si>
  <si>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</si>
  <si>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</si>
  <si>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</si>
  <si>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</si>
  <si>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</si>
  <si>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</si>
  <si>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</si>
  <si>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</si>
  <si>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</si>
  <si>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</si>
  <si>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</si>
  <si>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</si>
  <si>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</si>
  <si>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</si>
  <si>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</si>
  <si>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</si>
  <si>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</si>
  <si>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</si>
  <si>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</si>
  <si>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</si>
  <si>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</si>
  <si>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</si>
  <si>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</si>
  <si>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</si>
  <si>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</si>
  <si>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</si>
  <si>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</si>
  <si>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</si>
  <si>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</si>
  <si>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</si>
  <si>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</si>
  <si>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</si>
  <si>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</si>
  <si>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</si>
  <si>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</si>
  <si>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</si>
  <si>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</si>
  <si>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</si>
  <si>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</si>
  <si>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</si>
  <si>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</si>
  <si>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</si>
  <si>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</si>
  <si>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</si>
  <si>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</si>
  <si>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</si>
  <si>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</si>
  <si>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</si>
  <si>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</si>
  <si>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</si>
  <si>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</si>
  <si>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</si>
  <si>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</si>
  <si>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</si>
  <si>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</si>
  <si>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</si>
  <si>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</si>
  <si>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</si>
  <si>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</si>
  <si>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</si>
  <si>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</si>
  <si>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</si>
  <si>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</si>
  <si>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</si>
  <si>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</si>
  <si>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</si>
  <si>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</si>
  <si>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</si>
  <si>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</si>
  <si>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</si>
  <si>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</si>
  <si>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</si>
  <si>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</si>
  <si>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</si>
  <si>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</si>
  <si>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</si>
  <si>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</si>
  <si>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</si>
  <si>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</si>
  <si>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</si>
  <si>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</si>
  <si>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</si>
  <si>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</si>
  <si>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</si>
  <si>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</si>
  <si>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</si>
  <si>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</si>
  <si>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</si>
  <si>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</si>
  <si>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</si>
  <si>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</si>
  <si>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</si>
  <si>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</si>
  <si>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</si>
  <si>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</si>
  <si>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</si>
  <si>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</si>
  <si>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</si>
  <si>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</si>
  <si>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</si>
  <si>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</si>
  <si>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</si>
  <si>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</si>
  <si>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</si>
  <si>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</si>
  <si>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</si>
  <si>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</si>
  <si>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</si>
  <si>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</si>
  <si>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</si>
  <si>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</si>
  <si>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</si>
  <si>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</si>
  <si>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</si>
  <si>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</si>
  <si>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</si>
  <si>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</si>
  <si>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</si>
  <si>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</si>
  <si>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</si>
  <si>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</si>
  <si>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</si>
  <si>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</si>
  <si>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</si>
  <si>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</si>
  <si>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</si>
  <si>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</si>
  <si>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</si>
  <si>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</si>
  <si>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</si>
  <si>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</si>
  <si>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</si>
  <si>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</si>
  <si>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</si>
  <si>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</si>
  <si>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</si>
  <si>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</si>
  <si>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</si>
  <si>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</si>
  <si>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</si>
  <si>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</si>
  <si>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</si>
  <si>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</si>
  <si>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</si>
  <si>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</si>
  <si>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</si>
  <si>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</si>
  <si>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</si>
  <si>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</si>
  <si>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</si>
  <si>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</si>
  <si>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</si>
  <si>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</si>
  <si>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</si>
  <si>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</si>
  <si>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</si>
  <si>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</si>
  <si>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</si>
  <si>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</si>
  <si>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</si>
  <si>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</si>
  <si>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</si>
  <si>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</si>
  <si>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</si>
  <si>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</si>
  <si>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</si>
  <si>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</si>
  <si>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</si>
  <si>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</si>
  <si>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</si>
  <si>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</si>
  <si>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</si>
  <si>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</si>
  <si>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</si>
  <si>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</si>
  <si>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</si>
  <si>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</si>
  <si>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</si>
  <si>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</si>
  <si>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</si>
  <si>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</si>
  <si>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</si>
  <si>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</si>
  <si>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</si>
  <si>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</si>
  <si>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</si>
  <si>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</si>
  <si>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</si>
  <si>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</si>
  <si>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</si>
  <si>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</si>
  <si>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</si>
  <si>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</si>
  <si>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</si>
  <si>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</si>
  <si>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</si>
  <si>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</si>
  <si>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</si>
  <si>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</si>
  <si>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</si>
  <si>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</si>
  <si>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</si>
  <si>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</si>
  <si>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</si>
  <si>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</si>
  <si>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</si>
  <si>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</si>
  <si>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</si>
  <si>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</si>
  <si>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</si>
  <si>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</si>
  <si>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</si>
  <si>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</si>
  <si>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</si>
  <si>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</si>
  <si>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</si>
  <si>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</si>
  <si>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</si>
  <si>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</si>
  <si>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</si>
  <si>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</si>
  <si>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</si>
  <si>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</si>
  <si>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</si>
  <si>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</si>
  <si>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</si>
  <si>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</si>
  <si>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</si>
  <si>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</si>
  <si>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</si>
  <si>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</si>
  <si>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</si>
  <si>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</si>
  <si>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</si>
  <si>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</si>
  <si>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</si>
  <si>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</si>
  <si>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</si>
  <si>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</si>
  <si>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</si>
  <si>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</si>
  <si>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</si>
  <si>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</si>
  <si>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</si>
  <si>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</si>
  <si>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</si>
  <si>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</si>
  <si>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</si>
  <si>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</si>
  <si>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</si>
  <si>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</si>
  <si>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</si>
  <si>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</si>
  <si>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</si>
  <si>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</si>
  <si>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</si>
  <si>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</si>
  <si>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</si>
  <si>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</si>
  <si>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</si>
  <si>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</si>
  <si>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</si>
  <si>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</si>
  <si>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</si>
  <si>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</si>
  <si>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</si>
  <si>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</si>
  <si>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</si>
  <si>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</si>
  <si>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</si>
  <si>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</si>
  <si>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</si>
  <si>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</si>
  <si>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</si>
  <si>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</si>
  <si>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</si>
  <si>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</si>
  <si>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</si>
  <si>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</si>
  <si>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</si>
  <si>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</si>
  <si>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</si>
  <si>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</si>
  <si>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</si>
  <si>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</si>
  <si>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</si>
  <si>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</si>
  <si>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</si>
  <si>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</si>
  <si>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</si>
  <si>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</si>
  <si>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</si>
  <si>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</si>
  <si>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</si>
  <si>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</si>
  <si>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</si>
  <si>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</si>
  <si>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</si>
  <si>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</si>
  <si>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</si>
  <si>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</si>
  <si>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</si>
  <si>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</si>
  <si>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</si>
  <si>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</si>
  <si>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</si>
  <si>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</si>
  <si>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</si>
  <si>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</si>
  <si>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</si>
  <si>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</si>
  <si>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</si>
  <si>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</si>
  <si>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</si>
  <si>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</si>
  <si>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</si>
  <si>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</si>
  <si>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</si>
  <si>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</si>
  <si>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</si>
  <si>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</si>
  <si>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</si>
  <si>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</si>
  <si>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</si>
  <si>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</si>
  <si>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</si>
  <si>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</si>
  <si>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</si>
  <si>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</si>
  <si>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</si>
  <si>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</si>
  <si>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</si>
  <si>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</si>
  <si>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</si>
  <si>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</si>
  <si>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</si>
  <si>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</si>
  <si>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</si>
  <si>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</si>
  <si>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</si>
  <si>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</si>
  <si>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</si>
  <si>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</si>
  <si>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</si>
  <si>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</si>
  <si>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</si>
  <si>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</si>
  <si>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</si>
  <si>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</si>
  <si>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</si>
  <si>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</si>
  <si>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</si>
  <si>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</si>
  <si>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</si>
  <si>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</si>
  <si>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</si>
  <si>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</si>
  <si>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</si>
  <si>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</si>
  <si>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</si>
  <si>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</si>
  <si>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</si>
  <si>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</si>
  <si>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</si>
  <si>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</si>
  <si>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</si>
  <si>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</si>
  <si>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</si>
  <si>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</si>
  <si>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</si>
  <si>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</si>
  <si>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</si>
  <si>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</si>
  <si>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</si>
  <si>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</si>
  <si>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</si>
  <si>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</si>
  <si>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</si>
  <si>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</si>
  <si>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</si>
  <si>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</si>
  <si>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</si>
  <si>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</si>
  <si>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</si>
  <si>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</si>
  <si>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</si>
  <si>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</si>
  <si>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</si>
  <si>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</si>
  <si>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</si>
  <si>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</si>
  <si>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</si>
  <si>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</si>
  <si>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</si>
  <si>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</si>
  <si>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</si>
  <si>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</si>
  <si>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</si>
  <si>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</si>
  <si>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</si>
  <si>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</si>
  <si>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</si>
  <si>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</si>
  <si>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</si>
  <si>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</si>
  <si>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</si>
  <si>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</si>
  <si>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</si>
  <si>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</si>
  <si>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</si>
  <si>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</si>
  <si>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</si>
  <si>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</si>
  <si>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</si>
  <si>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</si>
  <si>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</si>
  <si>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</si>
  <si>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</si>
  <si>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</si>
  <si>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</si>
  <si>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</si>
  <si>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</si>
  <si>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</si>
  <si>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</si>
  <si>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</si>
  <si>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</si>
  <si>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</si>
  <si>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</si>
  <si>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</si>
  <si>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</si>
  <si>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</si>
  <si>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</si>
  <si>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</si>
  <si>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</si>
  <si>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</si>
  <si>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</si>
  <si>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</si>
  <si>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</si>
  <si>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</si>
  <si>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</si>
  <si>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</si>
  <si>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</si>
  <si>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</si>
  <si>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</si>
  <si>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</si>
  <si>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</si>
  <si>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</si>
  <si>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</si>
  <si>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</si>
  <si>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</si>
  <si>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</si>
  <si>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</si>
  <si>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</si>
  <si>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</si>
  <si>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</si>
  <si>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</si>
  <si>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</si>
  <si>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</si>
  <si>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</si>
  <si>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</si>
  <si>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</si>
  <si>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</si>
  <si>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</si>
  <si>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</si>
  <si>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</si>
  <si>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</si>
  <si>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</si>
  <si>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</si>
  <si>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</si>
  <si>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</si>
  <si>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</si>
  <si>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</si>
  <si>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</si>
  <si>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</si>
  <si>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</si>
  <si>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</si>
  <si>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</si>
  <si>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</si>
  <si>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</si>
  <si>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</si>
  <si>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</si>
  <si>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</si>
  <si>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</si>
  <si>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</si>
  <si>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</si>
  <si>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</si>
  <si>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</si>
  <si>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</si>
  <si>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</si>
  <si>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</si>
  <si>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</si>
  <si>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</si>
  <si>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</si>
  <si>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</si>
  <si>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</si>
  <si>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</si>
  <si>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</si>
  <si>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</si>
  <si>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</si>
  <si>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</si>
  <si>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</si>
  <si>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</si>
  <si>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</si>
  <si>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</si>
  <si>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</si>
  <si>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</si>
  <si>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</si>
  <si>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</si>
  <si>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</si>
  <si>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</si>
  <si>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</si>
  <si>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</si>
  <si>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</si>
  <si>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</si>
  <si>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</si>
  <si>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</si>
  <si>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</si>
  <si>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</si>
  <si>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</si>
  <si>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</si>
  <si>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</si>
  <si>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</si>
  <si>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</si>
  <si>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</si>
  <si>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</si>
  <si>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</si>
  <si>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</si>
  <si>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</si>
  <si>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</si>
  <si>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</si>
  <si>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</si>
  <si>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</si>
  <si>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</si>
  <si>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</si>
  <si>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</si>
  <si>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</si>
  <si>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</si>
  <si>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</si>
  <si>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</si>
  <si>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</si>
  <si>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</si>
  <si>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</si>
  <si>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</si>
  <si>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</si>
  <si>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</si>
  <si>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</si>
  <si>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</si>
  <si>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</si>
  <si>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</si>
  <si>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</si>
  <si>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</si>
  <si>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</si>
  <si>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</si>
  <si>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</si>
  <si>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</si>
  <si>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</si>
  <si>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</si>
  <si>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</si>
  <si>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</si>
  <si>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</si>
  <si>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</si>
  <si>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</si>
  <si>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</si>
  <si>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</si>
  <si>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</si>
  <si>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</si>
  <si>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</si>
  <si>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</si>
  <si>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</si>
  <si>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</si>
  <si>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</si>
  <si>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</si>
  <si>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</si>
  <si>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</si>
  <si>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</si>
  <si>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</si>
  <si>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</si>
  <si>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</si>
  <si>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</si>
  <si>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</si>
  <si>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</si>
  <si>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</si>
  <si>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</si>
  <si>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</si>
  <si>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</si>
  <si>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</si>
  <si>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</si>
  <si>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</si>
  <si>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</si>
  <si>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</si>
  <si>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</si>
  <si>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</si>
  <si>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</si>
  <si>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</si>
  <si>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</si>
  <si>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</si>
  <si>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</si>
  <si>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</si>
  <si>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</si>
  <si>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</si>
  <si>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</si>
  <si>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</si>
  <si>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</si>
  <si>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</si>
  <si>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</si>
  <si>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</si>
  <si>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</si>
  <si>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</si>
  <si>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</si>
  <si>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</si>
  <si>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</si>
  <si>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</si>
  <si>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</si>
  <si>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</si>
  <si>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</si>
  <si>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</si>
  <si>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</si>
  <si>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</si>
  <si>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</si>
  <si>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</si>
  <si>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</si>
  <si>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</si>
  <si>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</si>
  <si>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</si>
  <si>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</si>
  <si>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</si>
  <si>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</si>
  <si>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</si>
  <si>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</si>
  <si>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</si>
  <si>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</si>
  <si>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</si>
  <si>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</si>
  <si>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</si>
  <si>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</si>
  <si>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</si>
  <si>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</si>
  <si>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</si>
  <si>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</si>
  <si>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</si>
  <si>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</si>
  <si>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</si>
  <si>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</si>
  <si>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</si>
  <si>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</si>
  <si>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</si>
  <si>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</si>
  <si>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</si>
  <si>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</si>
  <si>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</si>
  <si>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</si>
  <si>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</si>
  <si>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</si>
  <si>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</si>
  <si>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</si>
  <si>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</si>
  <si>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</si>
  <si>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</si>
  <si>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</si>
  <si>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</si>
  <si>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</si>
  <si>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</si>
  <si>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</si>
  <si>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</si>
  <si>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</si>
  <si>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</si>
  <si>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</si>
  <si>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</si>
  <si>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</si>
  <si>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</si>
  <si>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</si>
  <si>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</si>
  <si>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</si>
  <si>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</si>
  <si>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</si>
  <si>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</si>
  <si>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</si>
  <si>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</si>
  <si>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</si>
  <si>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</si>
  <si>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</si>
  <si>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</si>
  <si>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</si>
  <si>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</si>
  <si>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</si>
  <si>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</si>
  <si>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</si>
  <si>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</si>
  <si>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</si>
  <si>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</si>
  <si>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</si>
  <si>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</si>
  <si>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</si>
  <si>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</si>
  <si>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</si>
  <si>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</si>
  <si>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</si>
  <si>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</si>
  <si>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</si>
  <si>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</si>
  <si>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</si>
  <si>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</si>
  <si>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</si>
  <si>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</si>
  <si>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</si>
  <si>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</si>
  <si>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</si>
  <si>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</si>
  <si>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</si>
  <si>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</si>
  <si>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</si>
  <si>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</si>
  <si>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</si>
  <si>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</si>
  <si>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</si>
  <si>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</si>
  <si>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</si>
  <si>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</si>
  <si>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</si>
  <si>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</si>
  <si>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</si>
  <si>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</si>
  <si>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</si>
  <si>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</si>
  <si>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</si>
  <si>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</si>
  <si>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</si>
  <si>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</si>
  <si>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</si>
  <si>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</si>
  <si>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</si>
  <si>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</si>
  <si>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</si>
  <si>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</si>
  <si>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</si>
  <si>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</si>
  <si>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</si>
  <si>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</si>
  <si>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</si>
  <si>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</si>
  <si>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</si>
  <si>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</si>
  <si>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</si>
  <si>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</si>
  <si>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</si>
  <si>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</si>
  <si>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</si>
  <si>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</si>
  <si>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</si>
  <si>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</si>
  <si>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</si>
  <si>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</si>
  <si>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</si>
  <si>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</si>
  <si>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</si>
  <si>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</si>
  <si>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</si>
  <si>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</si>
  <si>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</si>
  <si>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</si>
  <si>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</si>
  <si>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</si>
  <si>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</si>
  <si>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</si>
  <si>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</si>
  <si>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</si>
  <si>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</si>
  <si>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</si>
  <si>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</si>
  <si>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</si>
  <si>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</si>
  <si>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</si>
  <si>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</si>
  <si>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</si>
  <si>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</si>
  <si>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</si>
  <si>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</si>
  <si>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</si>
  <si>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</si>
  <si>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</si>
  <si>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</si>
  <si>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</si>
  <si>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</si>
  <si>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</si>
  <si>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</si>
  <si>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</si>
  <si>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</si>
  <si>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</si>
  <si>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</si>
  <si>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</si>
  <si>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</si>
  <si>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</si>
  <si>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</si>
  <si>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</si>
  <si>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</si>
  <si>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</si>
  <si>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</si>
  <si>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</si>
  <si>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</si>
  <si>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</si>
  <si>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</si>
  <si>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</si>
  <si>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</si>
  <si>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</si>
  <si>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</si>
  <si>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</si>
  <si>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</si>
  <si>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</si>
  <si>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</si>
  <si>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</si>
  <si>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</si>
  <si>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</si>
  <si>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</si>
  <si>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</si>
  <si>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</si>
  <si>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</si>
  <si>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</si>
  <si>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</si>
  <si>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</si>
  <si>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</si>
  <si>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</si>
  <si>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</si>
  <si>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</si>
  <si>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</si>
  <si>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</si>
  <si>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</si>
  <si>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</si>
  <si>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</si>
  <si>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</si>
  <si>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</si>
  <si>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</si>
  <si>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</si>
  <si>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</si>
  <si>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</si>
  <si>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</si>
  <si>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</si>
  <si>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</si>
  <si>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</si>
  <si>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</si>
  <si>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</si>
  <si>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</si>
  <si>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</si>
  <si>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</si>
  <si>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</si>
  <si>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</si>
  <si>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</si>
  <si>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</si>
  <si>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</si>
  <si>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</si>
  <si>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</si>
  <si>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</si>
  <si>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</si>
  <si>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</si>
  <si>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</si>
  <si>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</si>
  <si>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</si>
  <si>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</si>
  <si>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</si>
  <si>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</si>
  <si>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</si>
  <si>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</si>
  <si>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</si>
  <si>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</si>
  <si>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</si>
  <si>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</si>
  <si>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</si>
  <si>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</si>
  <si>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</si>
  <si>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</si>
  <si>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</si>
  <si>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</si>
  <si>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</si>
  <si>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</si>
  <si>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</si>
  <si>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</si>
  <si>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</si>
  <si>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</si>
  <si>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</si>
  <si>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</si>
  <si>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</si>
  <si>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</si>
  <si>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</si>
  <si>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</si>
  <si>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</si>
  <si>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</si>
  <si>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</si>
  <si>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</si>
  <si>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</si>
  <si>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</si>
  <si>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</si>
  <si>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</si>
  <si>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</si>
  <si>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</si>
  <si>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</si>
  <si>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</si>
  <si>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</si>
  <si>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</si>
  <si>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</si>
  <si>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</si>
  <si>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</si>
  <si>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</si>
  <si>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</si>
  <si>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</si>
  <si>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</si>
  <si>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</si>
  <si>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</si>
  <si>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</si>
  <si>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</si>
  <si>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</si>
  <si>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</si>
  <si>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</si>
  <si>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</si>
  <si>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</si>
  <si>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</si>
  <si>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</si>
  <si>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</si>
  <si>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</si>
  <si>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</si>
  <si>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</si>
  <si>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</si>
  <si>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</si>
  <si>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</si>
  <si>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</si>
  <si>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</si>
  <si>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</si>
  <si>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</si>
  <si>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</si>
  <si>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</si>
  <si>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</si>
  <si>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</si>
  <si>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</si>
  <si>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</si>
  <si>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</si>
  <si>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</si>
  <si>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</si>
  <si>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</si>
  <si>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</si>
  <si>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</si>
  <si>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</si>
  <si>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</si>
  <si>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</si>
  <si>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</si>
  <si>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</si>
  <si>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</si>
  <si>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</si>
  <si>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</si>
  <si>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</si>
  <si>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</si>
  <si>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</si>
  <si>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</si>
  <si>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</si>
  <si>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</si>
  <si>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</si>
  <si>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</si>
  <si>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</si>
  <si>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</si>
  <si>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</si>
  <si>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</si>
  <si>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</si>
  <si>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</si>
  <si>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</si>
  <si>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</si>
  <si>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</si>
  <si>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</si>
  <si>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</si>
  <si>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</si>
  <si>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</si>
  <si>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</si>
  <si>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</si>
  <si>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</si>
  <si>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</si>
  <si>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</si>
  <si>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</si>
  <si>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</si>
  <si>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</si>
  <si>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</si>
  <si>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</si>
  <si>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</si>
  <si>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</si>
  <si>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</si>
  <si>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</si>
  <si>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</si>
  <si>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</si>
  <si>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</si>
  <si>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</si>
  <si>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</si>
  <si>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</si>
  <si>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</si>
  <si>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</si>
  <si>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</si>
  <si>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</si>
  <si>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</si>
  <si>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</si>
  <si>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</si>
  <si>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</si>
  <si>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</si>
  <si>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</si>
  <si>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</si>
  <si>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</si>
  <si>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</si>
  <si>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</si>
  <si>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</si>
  <si>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</si>
  <si>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</si>
  <si>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</si>
  <si>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</si>
  <si>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</si>
  <si>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</si>
  <si>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</si>
  <si>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</si>
  <si>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</si>
  <si>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</si>
  <si>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</si>
  <si>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</si>
  <si>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</si>
  <si>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</si>
  <si>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</si>
  <si>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</si>
  <si>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</si>
  <si>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</si>
  <si>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</si>
  <si>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</si>
  <si>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</si>
  <si>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</si>
  <si>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</si>
  <si>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</si>
  <si>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</si>
  <si>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</si>
  <si>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</si>
  <si>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</si>
  <si>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</si>
  <si>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</si>
  <si>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</si>
  <si>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</si>
  <si>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</si>
  <si>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</si>
  <si>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</si>
  <si>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</si>
  <si>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</si>
  <si>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</si>
  <si>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</si>
  <si>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</si>
  <si>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</si>
  <si>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</si>
  <si>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</si>
  <si>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</si>
  <si>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</si>
  <si>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</si>
  <si>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</si>
  <si>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</si>
  <si>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</si>
  <si>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</si>
  <si>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</si>
  <si>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</si>
  <si>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</si>
  <si>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</si>
  <si>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</si>
  <si>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</si>
  <si>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</si>
  <si>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</si>
  <si>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</si>
  <si>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</si>
  <si>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</si>
  <si>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</si>
  <si>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</si>
  <si>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</si>
  <si>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</si>
  <si>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</si>
  <si>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</si>
  <si>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</si>
  <si>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</si>
  <si>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</si>
  <si>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</si>
  <si>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</si>
  <si>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</si>
  <si>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</si>
  <si>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</si>
  <si>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</si>
  <si>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</si>
  <si>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</si>
  <si>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</si>
  <si>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</si>
  <si>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</si>
  <si>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</si>
  <si>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</si>
  <si>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</si>
  <si>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</si>
  <si>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</si>
  <si>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</si>
  <si>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</si>
  <si>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</si>
  <si>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</si>
  <si>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</si>
  <si>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</si>
  <si>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</si>
  <si>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</si>
  <si>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</si>
  <si>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</si>
  <si>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</si>
  <si>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</si>
  <si>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</si>
  <si>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</si>
  <si>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</si>
  <si>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</si>
  <si>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</si>
  <si>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</si>
  <si>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</si>
  <si>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</si>
  <si>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</si>
  <si>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</si>
  <si>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</si>
  <si>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</si>
  <si>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</si>
  <si>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</si>
  <si>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</si>
  <si>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</si>
  <si>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</si>
  <si>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</si>
  <si>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</si>
  <si>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</si>
  <si>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</si>
  <si>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</si>
  <si>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</si>
  <si>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</si>
  <si>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</si>
  <si>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</si>
  <si>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</si>
  <si>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</si>
  <si>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</si>
  <si>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</si>
  <si>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</si>
  <si>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</si>
  <si>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</si>
  <si>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</si>
  <si>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</si>
  <si>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</si>
  <si>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</si>
  <si>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</si>
  <si>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</si>
  <si>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</si>
  <si>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</si>
  <si>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</si>
  <si>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</si>
  <si>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</si>
  <si>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</si>
  <si>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</si>
  <si>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</si>
  <si>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</si>
  <si>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</si>
  <si>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</si>
  <si>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</si>
  <si>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</si>
  <si>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</si>
  <si>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</si>
  <si>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</si>
  <si>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</si>
  <si>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</si>
  <si>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</si>
  <si>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</si>
  <si>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</si>
  <si>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</si>
  <si>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</si>
  <si>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</si>
  <si>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</si>
  <si>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</si>
  <si>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</si>
  <si>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</si>
  <si>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</si>
  <si>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</si>
  <si>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</si>
  <si>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</si>
  <si>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</si>
  <si>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</si>
  <si>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</si>
  <si>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</si>
  <si>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</si>
  <si>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</si>
  <si>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</si>
  <si>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</si>
  <si>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</si>
  <si>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</si>
  <si>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</si>
  <si>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</si>
  <si>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</si>
  <si>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</si>
  <si>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</si>
  <si>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</si>
  <si>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</si>
  <si>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</si>
  <si>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</si>
  <si>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</si>
  <si>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</si>
  <si>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</si>
  <si>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</si>
  <si>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</si>
  <si>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</si>
  <si>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</si>
  <si>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</si>
  <si>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</si>
  <si>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</si>
  <si>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</si>
  <si>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</si>
  <si>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</si>
  <si>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</si>
  <si>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</si>
  <si>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</si>
  <si>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</si>
  <si>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</si>
  <si>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</si>
  <si>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</si>
  <si>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</si>
  <si>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</si>
  <si>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</si>
  <si>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</si>
  <si>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</si>
  <si>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</si>
  <si>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</si>
  <si>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</si>
  <si>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</si>
  <si>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</si>
  <si>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</si>
  <si>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</si>
  <si>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</si>
  <si>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</si>
  <si>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</si>
  <si>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</si>
  <si>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</si>
  <si>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</si>
  <si>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</si>
  <si>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</si>
  <si>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</si>
  <si>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</si>
  <si>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</si>
  <si>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</si>
  <si>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</si>
  <si>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</si>
  <si>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</si>
  <si>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</si>
  <si>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</si>
  <si>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</si>
  <si>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</si>
  <si>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</si>
  <si>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</si>
  <si>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</si>
  <si>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</si>
  <si>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</si>
  <si>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</si>
  <si>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</si>
  <si>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</si>
  <si>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</si>
  <si>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</si>
  <si>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</si>
  <si>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</si>
  <si>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</si>
  <si>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</si>
  <si>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</si>
  <si>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</si>
  <si>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</si>
  <si>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</si>
  <si>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</si>
  <si>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</si>
  <si>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</si>
  <si>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</si>
  <si>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</si>
  <si>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</si>
  <si>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</si>
  <si>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</si>
  <si>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</si>
  <si>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</si>
  <si>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</si>
  <si>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</si>
  <si>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</si>
  <si>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</si>
  <si>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</si>
  <si>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</si>
  <si>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</si>
  <si>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</si>
  <si>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</si>
  <si>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</si>
  <si>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</si>
  <si>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</si>
  <si>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</si>
  <si>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</si>
  <si>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</si>
  <si>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</si>
  <si>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</si>
  <si>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</si>
  <si>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</si>
  <si>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</si>
  <si>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</si>
  <si>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</si>
  <si>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</si>
  <si>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</si>
  <si>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</si>
  <si>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</si>
  <si>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</si>
  <si>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</si>
  <si>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</si>
  <si>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</si>
  <si>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</si>
  <si>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</si>
  <si>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</si>
  <si>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</si>
  <si>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</si>
  <si>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</si>
  <si>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</si>
  <si>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</si>
  <si>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</si>
  <si>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</si>
  <si>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</si>
  <si>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</si>
  <si>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</si>
  <si>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</si>
  <si>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</si>
  <si>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</si>
  <si>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</si>
  <si>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</si>
  <si>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</si>
  <si>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</si>
  <si>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</si>
  <si>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</si>
  <si>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</si>
  <si>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</si>
  <si>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</si>
  <si>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</si>
  <si>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</si>
  <si>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</si>
  <si>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</si>
  <si>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</si>
  <si>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</si>
  <si>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</si>
  <si>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</si>
  <si>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</si>
  <si>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</si>
  <si>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</si>
  <si>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</si>
  <si>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</si>
  <si>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</si>
  <si>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</si>
  <si>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</si>
  <si>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</si>
  <si>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</si>
  <si>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</si>
  <si>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</si>
  <si>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</si>
  <si>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</si>
  <si>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</si>
  <si>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</si>
  <si>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</si>
  <si>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</si>
  <si>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</si>
  <si>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</si>
  <si>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</si>
  <si>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</si>
  <si>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</si>
  <si>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</si>
  <si>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</si>
  <si>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</si>
  <si>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</si>
  <si>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</si>
  <si>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</si>
  <si>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</si>
  <si>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</si>
  <si>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</si>
  <si>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</si>
  <si>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</si>
  <si>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</si>
  <si>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</si>
  <si>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</si>
  <si>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</si>
  <si>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</si>
  <si>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</si>
  <si>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</si>
  <si>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</si>
  <si>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</si>
  <si>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</si>
  <si>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</si>
  <si>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</si>
  <si>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</si>
  <si>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</si>
  <si>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</si>
  <si>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</si>
  <si>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</si>
  <si>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</si>
  <si>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</si>
  <si>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</si>
  <si>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</si>
  <si>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</si>
  <si>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</si>
  <si>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</si>
  <si>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</si>
  <si>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</si>
  <si>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</si>
  <si>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</si>
  <si>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</si>
  <si>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</si>
  <si>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</si>
  <si>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</si>
  <si>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</si>
  <si>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</si>
  <si>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</si>
  <si>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</si>
  <si>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</si>
  <si>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</si>
  <si>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</si>
  <si>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</si>
  <si>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</si>
  <si>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</si>
  <si>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</si>
  <si>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</si>
  <si>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</si>
  <si>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</si>
  <si>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</si>
  <si>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</si>
  <si>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</si>
  <si>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</si>
  <si>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</si>
  <si>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</si>
  <si>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</si>
  <si>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</si>
  <si>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</si>
  <si>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</si>
  <si>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</si>
  <si>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</si>
  <si>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</si>
  <si>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</si>
  <si>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</si>
  <si>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</si>
  <si>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</si>
  <si>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</si>
  <si>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</si>
  <si>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</si>
  <si>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</si>
  <si>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</si>
  <si>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</si>
  <si>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</si>
  <si>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</si>
  <si>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</si>
  <si>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</si>
  <si>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</si>
  <si>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</si>
  <si>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</si>
  <si>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</si>
  <si>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</si>
  <si>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</si>
  <si>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</si>
  <si>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</si>
  <si>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</si>
  <si>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</si>
  <si>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</si>
  <si>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</si>
  <si>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</si>
  <si>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</si>
  <si>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</si>
  <si>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</si>
  <si>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</si>
  <si>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</si>
  <si>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</si>
  <si>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</si>
  <si>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</si>
  <si>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</si>
  <si>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</si>
  <si>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</si>
  <si>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</si>
  <si>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</si>
  <si>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</si>
  <si>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</si>
  <si>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</si>
  <si>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</si>
  <si>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</si>
  <si>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</si>
  <si>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</si>
  <si>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</si>
  <si>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</si>
  <si>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</si>
  <si>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</si>
  <si>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</si>
  <si>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</si>
  <si>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</si>
  <si>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</si>
  <si>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</si>
  <si>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</si>
  <si>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</si>
  <si>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</si>
  <si>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</si>
  <si>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</si>
  <si>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</si>
  <si>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</si>
  <si>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</si>
  <si>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</si>
  <si>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</si>
  <si>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</si>
  <si>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</si>
  <si>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</si>
  <si>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</si>
  <si>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</si>
  <si>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</si>
  <si>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</si>
  <si>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</si>
  <si>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</si>
  <si>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</si>
  <si>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</si>
  <si>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</si>
  <si>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</si>
  <si>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</si>
  <si>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</si>
  <si>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</si>
  <si>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</si>
  <si>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</si>
  <si>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</si>
  <si>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</si>
  <si>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</si>
  <si>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</si>
  <si>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</si>
  <si>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</si>
  <si>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</si>
  <si>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</si>
  <si>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</si>
  <si>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</si>
  <si>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</si>
  <si>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</si>
  <si>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</si>
  <si>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</si>
  <si>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</si>
  <si>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</si>
  <si>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</si>
  <si>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</si>
  <si>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</si>
  <si>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</si>
  <si>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</si>
  <si>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</si>
  <si>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</si>
  <si>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</si>
  <si>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</si>
  <si>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</si>
  <si>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</si>
  <si>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</si>
  <si>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</si>
  <si>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</si>
  <si>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</si>
  <si>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</si>
  <si>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</si>
  <si>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</si>
  <si>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</si>
  <si>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</si>
  <si>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</si>
  <si>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</si>
  <si>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</si>
  <si>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</si>
  <si>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</si>
  <si>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</si>
  <si>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</si>
  <si>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</si>
  <si>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</si>
  <si>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</si>
  <si>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</si>
  <si>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</si>
  <si>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</si>
  <si>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</si>
  <si>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</si>
  <si>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</si>
  <si>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</si>
  <si>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</si>
  <si>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</si>
  <si>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</si>
  <si>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</si>
  <si>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</si>
  <si>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</si>
  <si>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</si>
  <si>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</si>
  <si>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</si>
  <si>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</si>
  <si>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</si>
  <si>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</si>
  <si>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</si>
  <si>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</si>
  <si>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</si>
  <si>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</si>
  <si>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</si>
  <si>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</si>
  <si>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</si>
  <si>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</si>
  <si>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</si>
  <si>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</si>
  <si>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</si>
  <si>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</si>
  <si>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</si>
  <si>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</si>
  <si>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</si>
  <si>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</si>
  <si>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</si>
  <si>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</si>
  <si>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</si>
  <si>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</si>
  <si>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</si>
  <si>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</si>
  <si>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</si>
  <si>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</si>
  <si>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</si>
  <si>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</si>
  <si>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</si>
  <si>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</si>
  <si>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</si>
  <si>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</si>
  <si>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</si>
  <si>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</si>
  <si>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</si>
  <si>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</si>
  <si>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</si>
  <si>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</si>
  <si>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</si>
  <si>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</si>
  <si>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</si>
  <si>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</si>
  <si>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</si>
  <si>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</si>
  <si>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</si>
  <si>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</si>
  <si>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</si>
  <si>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</si>
  <si>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</si>
  <si>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</si>
  <si>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</si>
  <si>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</si>
  <si>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</si>
  <si>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</si>
  <si>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</si>
  <si>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</si>
  <si>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</si>
  <si>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</si>
  <si>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</si>
  <si>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</si>
  <si>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</si>
  <si>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</si>
  <si>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</si>
  <si>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</si>
  <si>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</si>
  <si>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</si>
  <si>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</si>
  <si>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</si>
  <si>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</si>
  <si>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</si>
  <si>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</si>
  <si>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</si>
  <si>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</si>
  <si>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</si>
  <si>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</si>
  <si>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</si>
  <si>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</si>
  <si>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</si>
  <si>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</si>
  <si>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</si>
  <si>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</si>
  <si>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</si>
  <si>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</si>
  <si>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</si>
  <si>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</si>
  <si>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</si>
  <si>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</si>
  <si>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</si>
  <si>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</si>
  <si>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</si>
  <si>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</si>
  <si>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</si>
  <si>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</si>
  <si>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</si>
  <si>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</si>
  <si>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</si>
  <si>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</si>
  <si>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</si>
  <si>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</si>
  <si>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</si>
  <si>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</si>
  <si>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</si>
  <si>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</si>
  <si>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</si>
  <si>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</si>
  <si>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</si>
  <si>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</si>
  <si>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</si>
  <si>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</si>
  <si>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</si>
  <si>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</si>
  <si>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</si>
  <si>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</si>
  <si>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</si>
  <si>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</si>
  <si>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</si>
  <si>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</si>
  <si>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</si>
  <si>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</si>
  <si>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</si>
  <si>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</si>
  <si>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</si>
  <si>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</si>
  <si>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</si>
  <si>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</si>
  <si>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</si>
  <si>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</si>
  <si>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</si>
  <si>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</si>
  <si>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</si>
  <si>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</si>
  <si>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</si>
  <si>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</si>
  <si>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</si>
  <si>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</si>
  <si>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</si>
  <si>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</si>
  <si>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</si>
  <si>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</si>
  <si>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</si>
  <si>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</si>
  <si>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</si>
  <si>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</si>
  <si>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</si>
  <si>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</si>
  <si>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</si>
  <si>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</si>
  <si>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</si>
  <si>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</si>
  <si>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</si>
  <si>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</si>
  <si>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</si>
  <si>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</si>
  <si>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</si>
  <si>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</si>
  <si>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</si>
  <si>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</si>
  <si>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</si>
  <si>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</si>
  <si>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</si>
  <si>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</si>
  <si>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</si>
  <si>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</si>
  <si>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</si>
  <si>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</si>
  <si>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</si>
  <si>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</si>
  <si>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</si>
  <si>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</si>
  <si>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</si>
  <si>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</si>
  <si>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</si>
  <si>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</si>
  <si>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</si>
  <si>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</si>
  <si>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</si>
  <si>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</si>
  <si>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</si>
  <si>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</si>
  <si>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</si>
  <si>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</si>
  <si>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</si>
  <si>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</si>
  <si>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</si>
  <si>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</si>
  <si>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</si>
  <si>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</si>
  <si>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</si>
  <si>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</si>
  <si>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</si>
  <si>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</si>
  <si>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</si>
  <si>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</si>
  <si>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</si>
  <si>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</si>
  <si>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</si>
  <si>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</si>
  <si>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</si>
  <si>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</si>
  <si>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</si>
  <si>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</si>
  <si>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</si>
  <si>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</si>
  <si>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</si>
  <si>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</si>
  <si>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</si>
  <si>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</si>
  <si>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</si>
  <si>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</si>
  <si>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</si>
  <si>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</si>
  <si>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</si>
  <si>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</si>
  <si>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</si>
  <si>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</si>
  <si>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</si>
  <si>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</si>
  <si>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</si>
  <si>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</si>
  <si>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</si>
  <si>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</si>
  <si>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</si>
  <si>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</si>
  <si>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</si>
  <si>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</si>
  <si>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</si>
  <si>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</si>
  <si>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</si>
  <si>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</si>
  <si>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</si>
  <si>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</si>
  <si>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</si>
  <si>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</si>
  <si>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</si>
  <si>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</si>
  <si>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</si>
  <si>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</si>
  <si>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</si>
  <si>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</si>
  <si>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</si>
  <si>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</si>
  <si>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</si>
  <si>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</si>
  <si>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</si>
  <si>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</si>
  <si>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</si>
  <si>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</si>
  <si>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</si>
  <si>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</si>
  <si>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</si>
  <si>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</si>
  <si>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</si>
  <si>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</si>
  <si>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</si>
  <si>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</si>
  <si>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</si>
  <si>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</si>
  <si>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</si>
  <si>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</si>
  <si>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</si>
  <si>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</si>
  <si>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</si>
  <si>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</si>
  <si>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</si>
  <si>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</si>
  <si>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</si>
  <si>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</si>
  <si>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</si>
  <si>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</si>
  <si>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</si>
  <si>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</si>
  <si>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</si>
  <si>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</si>
  <si>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</si>
  <si>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</si>
  <si>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</si>
  <si>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</si>
  <si>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</si>
  <si>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</si>
  <si>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</si>
  <si>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</si>
  <si>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</si>
  <si>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</si>
  <si>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</si>
  <si>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</si>
  <si>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</si>
  <si>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</si>
  <si>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</si>
  <si>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</si>
  <si>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</si>
  <si>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</si>
  <si>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</si>
  <si>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</si>
  <si>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</si>
  <si>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</si>
  <si>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</si>
  <si>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</si>
  <si>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</si>
  <si>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</si>
  <si>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</si>
  <si>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</si>
  <si>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</si>
  <si>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</si>
  <si>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</si>
  <si>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</si>
  <si>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</si>
  <si>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</si>
  <si>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</si>
  <si>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</si>
  <si>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</si>
  <si>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</si>
  <si>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</si>
  <si>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</si>
  <si>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</si>
  <si>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</si>
  <si>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</si>
  <si>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</si>
  <si>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</si>
  <si>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</si>
  <si>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</si>
  <si>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</si>
  <si>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</si>
  <si>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</si>
  <si>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</si>
  <si>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</si>
  <si>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</si>
  <si>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</si>
  <si>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</si>
  <si>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</si>
  <si>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</si>
  <si>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</si>
  <si>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</si>
  <si>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</si>
  <si>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</si>
  <si>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</si>
  <si>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</si>
  <si>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</si>
  <si>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</si>
  <si>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</si>
  <si>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</si>
  <si>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</si>
  <si>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</si>
  <si>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</si>
  <si>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</si>
  <si>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</si>
  <si>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</si>
  <si>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</si>
  <si>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</si>
  <si>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</si>
  <si>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</si>
  <si>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</si>
  <si>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</si>
  <si>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</si>
  <si>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</si>
  <si>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</si>
  <si>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</si>
  <si>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</si>
  <si>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</si>
  <si>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</si>
  <si>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</si>
  <si>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</si>
  <si>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</si>
  <si>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</si>
  <si>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</si>
  <si>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</si>
  <si>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</si>
  <si>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</si>
  <si>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</si>
  <si>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</si>
  <si>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</si>
  <si>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</si>
  <si>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</si>
  <si>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</si>
  <si>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</si>
  <si>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</si>
  <si>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</si>
  <si>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</si>
  <si>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</si>
  <si>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</si>
  <si>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</si>
  <si>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</si>
  <si>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</si>
  <si>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</si>
  <si>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</si>
  <si>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</si>
  <si>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</si>
  <si>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</si>
  <si>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</si>
  <si>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</si>
  <si>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</si>
  <si>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</si>
  <si>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</si>
  <si>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</si>
  <si>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</si>
  <si>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</si>
  <si>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</si>
  <si>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</si>
  <si>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</si>
  <si>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</si>
  <si>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</si>
  <si>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</si>
  <si>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</si>
  <si>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</si>
  <si>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</si>
  <si>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</si>
  <si>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</si>
  <si>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</si>
  <si>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</si>
  <si>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</si>
  <si>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</si>
  <si>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</si>
  <si>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</si>
  <si>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</si>
  <si>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</si>
  <si>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</si>
  <si>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</si>
  <si>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</si>
  <si>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</si>
  <si>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</si>
  <si>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</si>
  <si>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</si>
  <si>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</si>
  <si>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</si>
  <si>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</si>
  <si>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</si>
  <si>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</si>
  <si>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</si>
  <si>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</si>
  <si>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</si>
  <si>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</si>
  <si>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</si>
  <si>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</si>
  <si>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</si>
  <si>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</si>
  <si>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</si>
  <si>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</si>
  <si>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</si>
  <si>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</si>
  <si>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</si>
  <si>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</si>
  <si>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</si>
  <si>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</si>
  <si>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</si>
  <si>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</si>
  <si>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</si>
  <si>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</si>
  <si>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</si>
  <si>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</si>
  <si>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</si>
  <si>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</si>
  <si>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</si>
  <si>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</si>
  <si>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</si>
  <si>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</si>
  <si>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</si>
  <si>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</si>
  <si>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</si>
  <si>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</si>
  <si>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</si>
  <si>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</si>
  <si>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</si>
  <si>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</si>
  <si>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</si>
  <si>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</si>
  <si>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</si>
  <si>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</si>
  <si>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</si>
  <si>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</si>
  <si>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</si>
  <si>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</si>
  <si>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</si>
  <si>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</si>
  <si>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</si>
  <si>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</si>
  <si>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</si>
  <si>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</si>
  <si>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</si>
  <si>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</si>
  <si>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</si>
  <si>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</si>
  <si>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</si>
  <si>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</si>
  <si>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</si>
  <si>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</si>
  <si>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</si>
  <si>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</si>
  <si>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</si>
  <si>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</si>
  <si>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</si>
  <si>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</si>
  <si>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</si>
  <si>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</si>
  <si>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</si>
  <si>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</si>
  <si>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</si>
  <si>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</si>
  <si>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</si>
  <si>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</si>
  <si>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</si>
  <si>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</si>
  <si>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</si>
  <si>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</si>
  <si>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</si>
  <si>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</si>
  <si>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</si>
  <si>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</si>
  <si>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</si>
  <si>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</si>
  <si>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</si>
  <si>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</si>
  <si>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</si>
  <si>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</si>
  <si>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</si>
  <si>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</si>
  <si>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</si>
  <si>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</si>
  <si>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</si>
  <si>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</si>
  <si>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</si>
  <si>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</si>
  <si>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</si>
  <si>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</si>
  <si>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</si>
  <si>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</si>
  <si>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</si>
  <si>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</si>
  <si>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</si>
  <si>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</si>
  <si>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</si>
  <si>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</si>
  <si>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</si>
  <si>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</si>
  <si>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</si>
  <si>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</si>
  <si>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</si>
  <si>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</si>
  <si>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</si>
  <si>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</si>
  <si>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</si>
  <si>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</si>
  <si>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</si>
  <si>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</si>
  <si>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</si>
  <si>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</si>
  <si>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</si>
  <si>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</si>
  <si>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</si>
  <si>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</si>
  <si>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</si>
  <si>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</si>
  <si>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</si>
  <si>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</si>
  <si>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</si>
  <si>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</si>
  <si>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</si>
  <si>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</si>
  <si>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</si>
  <si>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</si>
  <si>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</si>
  <si>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</si>
  <si>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</si>
  <si>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</si>
  <si>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</si>
  <si>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</si>
  <si>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</si>
  <si>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</si>
  <si>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</si>
  <si>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</si>
  <si>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</si>
  <si>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</si>
  <si>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</si>
  <si>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</si>
  <si>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</si>
  <si>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</si>
  <si>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</si>
  <si>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</si>
  <si>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</si>
  <si>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</si>
  <si>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</si>
  <si>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</si>
  <si>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</si>
  <si>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</si>
  <si>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</si>
  <si>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</si>
  <si>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</si>
  <si>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</si>
  <si>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</si>
  <si>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</si>
  <si>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</si>
  <si>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</si>
  <si>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</si>
  <si>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</si>
  <si>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</si>
  <si>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</si>
  <si>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</si>
  <si>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</si>
  <si>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</si>
  <si>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</si>
  <si>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</si>
  <si>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</si>
  <si>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</si>
  <si>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</si>
  <si>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</si>
  <si>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</si>
  <si>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</si>
  <si>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</si>
  <si>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</si>
  <si>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</si>
  <si>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</si>
  <si>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</si>
  <si>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</si>
  <si>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</si>
  <si>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</si>
  <si>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</si>
  <si>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</si>
  <si>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</si>
  <si>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</si>
  <si>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</si>
  <si>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</si>
  <si>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</si>
  <si>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</si>
  <si>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</si>
  <si>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</si>
  <si>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</si>
  <si>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</si>
  <si>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</si>
  <si>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</si>
  <si>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</si>
  <si>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</si>
  <si>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</si>
  <si>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</si>
  <si>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</si>
  <si>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</si>
  <si>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</si>
  <si>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</si>
  <si>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</si>
  <si>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</si>
  <si>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</si>
  <si>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</si>
  <si>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</si>
  <si>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</si>
  <si>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</si>
  <si>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</si>
  <si>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</si>
  <si>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</si>
  <si>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</si>
  <si>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</si>
  <si>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</si>
  <si>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</si>
  <si>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</si>
  <si>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</si>
  <si>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</si>
  <si>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</si>
  <si>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</si>
  <si>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</si>
  <si>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</si>
  <si>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</si>
  <si>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</si>
  <si>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</si>
  <si>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</si>
  <si>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</si>
  <si>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</si>
  <si>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</si>
  <si>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</si>
  <si>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</si>
  <si>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</si>
  <si>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</si>
  <si>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</si>
  <si>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</si>
  <si>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</si>
  <si>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</si>
  <si>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</si>
  <si>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</si>
  <si>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</si>
  <si>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</si>
  <si>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</si>
  <si>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</si>
  <si>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</si>
  <si>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</si>
  <si>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</si>
  <si>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</si>
  <si>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</si>
  <si>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</si>
  <si>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</si>
  <si>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</si>
  <si>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</si>
  <si>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</si>
  <si>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</si>
  <si>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</si>
  <si>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</si>
  <si>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</si>
  <si>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</si>
  <si>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</si>
  <si>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</si>
  <si>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</si>
  <si>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</si>
  <si>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</si>
  <si>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</si>
  <si>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</si>
  <si>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</si>
  <si>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</si>
  <si>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</si>
  <si>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</si>
  <si>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</si>
  <si>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</si>
  <si>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</si>
  <si>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</si>
  <si>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</si>
  <si>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</si>
  <si>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</si>
  <si>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</si>
  <si>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</si>
  <si>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</si>
  <si>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</si>
  <si>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</si>
  <si>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</si>
  <si>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</si>
  <si>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</si>
  <si>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</si>
  <si>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</si>
  <si>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</si>
  <si>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</si>
  <si>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</si>
  <si>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</si>
  <si>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</si>
  <si>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</si>
  <si>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</si>
  <si>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</si>
  <si>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</si>
  <si>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</si>
  <si>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</si>
  <si>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</si>
  <si>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</si>
  <si>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</si>
  <si>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</si>
  <si>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</si>
  <si>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</si>
  <si>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</si>
  <si>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</si>
  <si>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</si>
  <si>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</si>
  <si>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</si>
  <si>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</si>
  <si>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</si>
  <si>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</si>
  <si>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</si>
  <si>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</si>
  <si>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</si>
  <si>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</si>
  <si>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</si>
  <si>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</si>
  <si>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</si>
  <si>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</si>
  <si>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</si>
  <si>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</si>
  <si>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</si>
  <si>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</si>
  <si>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</si>
  <si>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</si>
  <si>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</si>
  <si>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</si>
  <si>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</si>
  <si>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</si>
  <si>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</si>
  <si>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</si>
  <si>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</si>
  <si>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</si>
  <si>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</si>
  <si>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</si>
  <si>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</si>
  <si>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</si>
  <si>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</si>
  <si>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</si>
  <si>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</si>
  <si>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</si>
  <si>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</si>
  <si>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</si>
  <si>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</si>
  <si>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</si>
  <si>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</si>
  <si>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</si>
  <si>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</si>
  <si>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</si>
  <si>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</si>
  <si>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</si>
  <si>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</si>
  <si>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</si>
  <si>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</si>
  <si>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</si>
  <si>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</si>
  <si>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</si>
  <si>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</si>
  <si>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</si>
  <si>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</si>
  <si>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</si>
  <si>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</si>
  <si>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</si>
  <si>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</si>
  <si>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</si>
  <si>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</si>
  <si>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</si>
  <si>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</si>
  <si>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</si>
  <si>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</si>
  <si>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</si>
  <si>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</si>
  <si>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</si>
  <si>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</si>
  <si>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</si>
  <si>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</si>
  <si>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</si>
  <si>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</si>
  <si>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</si>
  <si>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</si>
  <si>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</si>
  <si>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</si>
  <si>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</si>
  <si>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</si>
  <si>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</si>
  <si>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</si>
  <si>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</si>
  <si>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</si>
  <si>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</si>
  <si>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</si>
  <si>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</si>
  <si>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</si>
  <si>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</si>
  <si>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</si>
  <si>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</si>
  <si>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</si>
  <si>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</si>
  <si>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</si>
  <si>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</si>
  <si>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</si>
  <si>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</si>
  <si>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</si>
  <si>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</si>
  <si>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</si>
  <si>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</si>
  <si>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</si>
  <si>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</si>
  <si>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</si>
  <si>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</si>
  <si>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</si>
  <si>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</si>
  <si>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</si>
  <si>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</si>
  <si>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</si>
  <si>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</si>
  <si>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</si>
  <si>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</si>
  <si>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</si>
  <si>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</si>
  <si>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</si>
  <si>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</si>
  <si>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</si>
  <si>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</si>
  <si>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</si>
  <si>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</si>
  <si>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</si>
  <si>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</si>
  <si>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</si>
  <si>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</si>
  <si>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</si>
  <si>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</si>
  <si>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</si>
  <si>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</si>
  <si>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</si>
  <si>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</si>
  <si>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</si>
  <si>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</si>
  <si>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</si>
  <si>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</si>
  <si>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</si>
  <si>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</si>
  <si>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</si>
  <si>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</si>
  <si>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</si>
  <si>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</si>
  <si>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</si>
  <si>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</si>
  <si>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</si>
  <si>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</si>
  <si>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</si>
  <si>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</si>
  <si>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</si>
  <si>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</si>
  <si>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</si>
  <si>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</si>
  <si>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</si>
  <si>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</si>
  <si>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</si>
  <si>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</si>
  <si>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</si>
  <si>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</si>
  <si>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</si>
  <si>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</si>
  <si>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</si>
  <si>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</si>
  <si>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</si>
  <si>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</si>
  <si>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</si>
  <si>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</si>
  <si>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</si>
  <si>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</si>
  <si>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</si>
  <si>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</si>
  <si>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</si>
  <si>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</si>
  <si>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</si>
  <si>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</si>
  <si>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</si>
  <si>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</si>
  <si>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</si>
  <si>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</si>
  <si>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</si>
  <si>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</si>
  <si>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</si>
  <si>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</si>
  <si>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</si>
  <si>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</si>
  <si>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</si>
  <si>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</si>
  <si>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</si>
  <si>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</si>
  <si>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</si>
  <si>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</si>
  <si>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</si>
  <si>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</si>
  <si>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</si>
  <si>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</si>
  <si>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</si>
  <si>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</si>
  <si>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</si>
  <si>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</si>
  <si>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</si>
  <si>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</si>
  <si>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</si>
  <si>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</si>
  <si>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</si>
  <si>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</si>
  <si>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</si>
  <si>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</si>
  <si>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</si>
  <si>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</si>
  <si>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</si>
  <si>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</si>
  <si>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</si>
  <si>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</si>
  <si>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</si>
  <si>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</si>
  <si>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</si>
  <si>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</si>
  <si>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</si>
  <si>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</si>
  <si>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</si>
  <si>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</si>
  <si>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</si>
  <si>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</si>
  <si>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</si>
  <si>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</si>
  <si>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</si>
  <si>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</si>
  <si>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</si>
  <si>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</si>
  <si>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</si>
  <si>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</si>
  <si>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</si>
  <si>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</si>
  <si>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</si>
  <si>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</si>
  <si>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</si>
  <si>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</si>
  <si>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</si>
  <si>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</si>
  <si>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</si>
  <si>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</si>
  <si>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</si>
  <si>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</si>
  <si>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</si>
  <si>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</si>
  <si>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</si>
  <si>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</si>
  <si>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</si>
  <si>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</si>
  <si>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</si>
  <si>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</si>
  <si>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</si>
  <si>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</si>
  <si>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</si>
  <si>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</si>
  <si>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</si>
  <si>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</si>
  <si>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</si>
  <si>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</si>
  <si>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</si>
  <si>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</si>
  <si>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</si>
  <si>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</si>
  <si>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</si>
  <si>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</si>
  <si>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</si>
  <si>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</si>
  <si>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</si>
  <si>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</si>
  <si>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</si>
  <si>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</si>
  <si>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</si>
  <si>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</si>
  <si>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</si>
  <si>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</si>
  <si>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</si>
  <si>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</si>
  <si>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</si>
  <si>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</si>
  <si>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</si>
  <si>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</si>
  <si>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</si>
  <si>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</si>
  <si>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</si>
  <si>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</si>
  <si>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</si>
  <si>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</si>
  <si>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</si>
  <si>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</si>
  <si>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</si>
  <si>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</si>
  <si>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</si>
  <si>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</si>
  <si>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</si>
  <si>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</si>
  <si>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</si>
  <si>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</si>
  <si>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</si>
  <si>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</si>
  <si>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</si>
  <si>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</si>
  <si>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</si>
  <si>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</si>
  <si>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</si>
  <si>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</si>
  <si>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</si>
  <si>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</si>
  <si>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</si>
  <si>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</si>
  <si>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</si>
  <si>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</si>
  <si>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</si>
  <si>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</si>
  <si>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</si>
  <si>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</si>
  <si>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</si>
  <si>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</si>
  <si>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</si>
  <si>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</si>
  <si>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</si>
  <si>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</si>
  <si>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</si>
  <si>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</si>
  <si>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</si>
  <si>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</si>
  <si>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</si>
  <si>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</si>
  <si>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</si>
  <si>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</si>
  <si>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</si>
  <si>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</si>
  <si>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</si>
  <si>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</si>
  <si>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</si>
  <si>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</si>
  <si>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</si>
  <si>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</si>
  <si>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</si>
  <si>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</si>
  <si>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</si>
  <si>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</si>
  <si>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</si>
  <si>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</si>
  <si>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</si>
  <si>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</si>
  <si>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</si>
  <si>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</si>
  <si>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</si>
  <si>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</si>
  <si>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</si>
  <si>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</si>
  <si>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</si>
  <si>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</si>
  <si>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</si>
  <si>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</si>
  <si>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</si>
  <si>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</si>
  <si>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</si>
  <si>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</si>
  <si>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</si>
  <si>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</si>
  <si>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</si>
  <si>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</si>
  <si>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</si>
  <si>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</si>
  <si>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</si>
  <si>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</si>
  <si>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</si>
  <si>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</si>
  <si>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</si>
  <si>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</si>
  <si>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</si>
  <si>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</si>
  <si>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</si>
  <si>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</si>
  <si>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</si>
  <si>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</si>
  <si>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</si>
  <si>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</si>
  <si>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</si>
  <si>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</si>
  <si>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</si>
  <si>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</si>
  <si>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</si>
  <si>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</si>
  <si>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</si>
  <si>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</si>
  <si>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</si>
  <si>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</si>
  <si>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</si>
  <si>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</si>
  <si>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</si>
  <si>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</si>
  <si>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</si>
  <si>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</si>
  <si>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</si>
  <si>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</si>
  <si>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</si>
  <si>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</si>
  <si>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</si>
  <si>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</si>
  <si>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</si>
  <si>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</si>
  <si>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</si>
  <si>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</si>
  <si>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</si>
  <si>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</si>
  <si>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</si>
  <si>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</si>
  <si>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</si>
  <si>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</si>
  <si>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</si>
  <si>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</si>
  <si>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</si>
  <si>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</si>
  <si>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</si>
  <si>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</si>
  <si>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</si>
  <si>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</si>
  <si>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</si>
  <si>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</si>
  <si>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</si>
  <si>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</si>
  <si>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</si>
  <si>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</si>
  <si>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</si>
  <si>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</si>
  <si>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</si>
  <si>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</si>
  <si>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</si>
  <si>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</si>
  <si>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</si>
  <si>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</si>
  <si>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</si>
  <si>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</si>
  <si>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</si>
  <si>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</si>
  <si>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</si>
  <si>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</si>
  <si>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</si>
  <si>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</si>
  <si>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</si>
  <si>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</si>
  <si>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</si>
  <si>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</si>
  <si>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</si>
  <si>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</si>
  <si>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</si>
  <si>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</si>
  <si>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</si>
  <si>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</si>
  <si>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</si>
  <si>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</si>
  <si>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</si>
  <si>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</si>
  <si>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</si>
  <si>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</si>
  <si>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</si>
  <si>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</si>
  <si>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</si>
  <si>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</si>
  <si>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</si>
  <si>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</si>
  <si>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</si>
  <si>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</si>
  <si>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</si>
  <si>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</si>
  <si>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</si>
  <si>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</si>
  <si>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</si>
  <si>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</si>
  <si>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</si>
  <si>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</si>
  <si>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</si>
  <si>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</si>
  <si>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</si>
  <si>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</si>
  <si>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</si>
  <si>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</si>
  <si>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</si>
  <si>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</si>
  <si>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</si>
  <si>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</si>
  <si>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</si>
  <si>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</si>
  <si>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</si>
  <si>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</si>
  <si>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</si>
  <si>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</si>
  <si>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</si>
  <si>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</si>
  <si>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</si>
  <si>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</si>
  <si>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</si>
  <si>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</si>
  <si>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</si>
  <si>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</si>
  <si>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</si>
  <si>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</si>
  <si>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</si>
  <si>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</si>
  <si>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</si>
  <si>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</si>
  <si>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</si>
  <si>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</si>
  <si>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</si>
  <si>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</si>
  <si>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</si>
  <si>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</si>
  <si>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</si>
  <si>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</si>
  <si>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</si>
  <si>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</si>
  <si>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</si>
  <si>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</si>
  <si>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</si>
  <si>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</si>
  <si>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</si>
  <si>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</si>
  <si>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</si>
  <si>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</si>
  <si>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</si>
  <si>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</si>
  <si>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</si>
  <si>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</si>
  <si>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</si>
  <si>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</si>
  <si>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</si>
  <si>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</si>
  <si>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</si>
  <si>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</si>
  <si>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</si>
  <si>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</si>
  <si>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</si>
  <si>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</si>
  <si>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</si>
  <si>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</si>
  <si>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</si>
  <si>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</si>
  <si>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</si>
  <si>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</si>
  <si>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</si>
  <si>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</si>
  <si>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</si>
  <si>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</si>
  <si>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</si>
  <si>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</si>
  <si>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</si>
  <si>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</si>
  <si>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</si>
  <si>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</si>
  <si>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</si>
  <si>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</si>
  <si>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</si>
  <si>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</si>
  <si>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</si>
  <si>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</si>
  <si>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</si>
  <si>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</si>
  <si>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</si>
  <si>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</si>
  <si>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</si>
  <si>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</si>
  <si>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</si>
  <si>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</si>
  <si>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</si>
  <si>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</si>
  <si>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</si>
  <si>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</si>
  <si>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</si>
  <si>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</si>
  <si>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</si>
  <si>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</si>
  <si>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</si>
  <si>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</si>
  <si>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</si>
  <si>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</si>
  <si>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</si>
  <si>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</si>
  <si>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</si>
  <si>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</si>
  <si>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</si>
  <si>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</si>
  <si>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</si>
  <si>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</si>
  <si>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</si>
  <si>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</si>
  <si>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</si>
  <si>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</si>
  <si>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</si>
  <si>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</si>
  <si>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</si>
  <si>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</si>
  <si>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</si>
  <si>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</si>
  <si>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</si>
  <si>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</si>
  <si>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</si>
  <si>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</si>
  <si>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</si>
  <si>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</si>
  <si>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</si>
  <si>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</si>
  <si>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</si>
  <si>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</si>
  <si>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</si>
  <si>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</si>
  <si>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</si>
  <si>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</si>
  <si>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</si>
  <si>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</si>
  <si>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</si>
  <si>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</si>
  <si>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</si>
  <si>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</si>
  <si>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</si>
  <si>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</si>
  <si>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</si>
  <si>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</si>
  <si>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</si>
  <si>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</si>
  <si>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</si>
  <si>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</si>
  <si>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</si>
  <si>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</si>
  <si>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</si>
  <si>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</si>
  <si>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</si>
  <si>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</si>
  <si>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</si>
  <si>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</si>
  <si>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</si>
  <si>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</si>
  <si>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</si>
  <si>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</si>
  <si>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</si>
  <si>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</si>
  <si>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</si>
  <si>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</si>
  <si>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</si>
  <si>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</si>
  <si>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</si>
  <si>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</si>
  <si>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</si>
  <si>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</si>
  <si>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</si>
  <si>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</si>
  <si>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</si>
  <si>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</si>
  <si>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</si>
  <si>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</si>
  <si>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</si>
  <si>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</si>
  <si>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</si>
  <si>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</si>
  <si>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</si>
  <si>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</si>
  <si>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</si>
  <si>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</si>
  <si>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</si>
  <si>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</si>
  <si>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</si>
  <si>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</si>
  <si>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</si>
  <si>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</si>
  <si>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</si>
  <si>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</si>
  <si>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</si>
  <si>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</si>
  <si>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</si>
  <si>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</si>
  <si>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</si>
  <si>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</si>
  <si>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</si>
  <si>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</si>
  <si>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</si>
  <si>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</si>
  <si>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</si>
  <si>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</si>
  <si>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</si>
  <si>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</si>
  <si>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</si>
  <si>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</si>
  <si>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</si>
  <si>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</si>
  <si>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</si>
  <si>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</si>
  <si>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</si>
  <si>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</si>
  <si>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</si>
  <si>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</si>
  <si>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</si>
  <si>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</si>
  <si>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</si>
  <si>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</si>
  <si>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</si>
  <si>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</si>
  <si>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</si>
  <si>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</si>
  <si>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</si>
  <si>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</si>
  <si>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</si>
  <si>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</si>
  <si>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</si>
  <si>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</si>
  <si>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</si>
  <si>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</si>
  <si>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</si>
  <si>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</si>
  <si>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</si>
  <si>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</si>
  <si>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</si>
  <si>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</si>
  <si>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</si>
  <si>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</si>
  <si>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</si>
  <si>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</si>
  <si>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</si>
  <si>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</si>
  <si>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</si>
  <si>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</si>
  <si>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</si>
  <si>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</si>
  <si>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</si>
  <si>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</si>
  <si>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</si>
  <si>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</si>
  <si>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</si>
  <si>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</si>
  <si>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</si>
  <si>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</si>
  <si>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</si>
  <si>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</si>
  <si>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</si>
  <si>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</si>
  <si>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</si>
  <si>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</si>
  <si>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</si>
  <si>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</si>
  <si>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</si>
  <si>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</si>
  <si>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</si>
  <si>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</si>
  <si>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</si>
  <si>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</si>
  <si>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</si>
  <si>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</si>
  <si>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</si>
  <si>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</si>
  <si>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</si>
  <si>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</si>
  <si>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</si>
  <si>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</si>
  <si>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</si>
  <si>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</si>
  <si>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</si>
  <si>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</si>
  <si>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</si>
  <si>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</si>
  <si>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</si>
  <si>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</si>
  <si>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</si>
  <si>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</si>
  <si>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</si>
  <si>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</si>
  <si>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</si>
  <si>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</si>
  <si>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</si>
  <si>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</si>
  <si>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</si>
  <si>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</si>
  <si>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</si>
  <si>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</si>
  <si>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</si>
  <si>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</si>
  <si>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</si>
  <si>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</si>
  <si>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</si>
  <si>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</si>
  <si>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</si>
  <si>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</si>
  <si>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</si>
  <si>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</si>
  <si>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</si>
  <si>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</si>
  <si>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</si>
  <si>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</si>
  <si>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</si>
  <si>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</si>
  <si>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</si>
  <si>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</si>
  <si>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</si>
  <si>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</si>
  <si>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</si>
  <si>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</si>
  <si>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</si>
  <si>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</si>
  <si>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</si>
  <si>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</si>
  <si>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</si>
  <si>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</si>
  <si>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</si>
  <si>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</si>
  <si>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</si>
  <si>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</si>
  <si>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</si>
  <si>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</si>
  <si>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</si>
  <si>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</si>
  <si>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</si>
  <si>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</si>
  <si>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</si>
  <si>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</si>
  <si>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</si>
  <si>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</si>
  <si>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</si>
  <si>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</si>
  <si>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</si>
  <si>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</si>
  <si>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</si>
  <si>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</si>
  <si>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</si>
  <si>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</si>
  <si>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</si>
  <si>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</si>
  <si>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</si>
  <si>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</si>
  <si>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</si>
  <si>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</si>
  <si>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</si>
  <si>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</si>
  <si>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</si>
  <si>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</si>
  <si>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</si>
  <si>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</si>
  <si>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</si>
  <si>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</si>
  <si>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</si>
  <si>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</si>
  <si>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</si>
  <si>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</si>
  <si>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</si>
  <si>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</si>
  <si>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</si>
  <si>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</si>
  <si>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</si>
  <si>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</si>
  <si>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</si>
  <si>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</si>
  <si>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</si>
  <si>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</si>
  <si>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</si>
  <si>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</si>
  <si>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</si>
  <si>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</si>
  <si>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</si>
  <si>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</si>
  <si>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</si>
  <si>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</si>
  <si>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</si>
  <si>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</si>
  <si>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</si>
  <si>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</si>
  <si>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</si>
  <si>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</si>
  <si>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</si>
  <si>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</si>
  <si>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</si>
  <si>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</si>
  <si>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</si>
  <si>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</si>
  <si>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</si>
  <si>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</si>
  <si>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</si>
  <si>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</si>
  <si>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</si>
  <si>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</si>
  <si>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</si>
  <si>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</si>
  <si>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</si>
  <si>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</si>
  <si>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</si>
  <si>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</si>
  <si>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</si>
  <si>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</si>
  <si>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</si>
  <si>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</si>
  <si>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</si>
  <si>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</si>
  <si>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</si>
  <si>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</si>
  <si>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</si>
  <si>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</si>
  <si>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</si>
  <si>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</si>
  <si>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</si>
  <si>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</si>
  <si>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</si>
  <si>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</si>
  <si>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</si>
  <si>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</si>
  <si>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</si>
  <si>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</si>
  <si>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</si>
  <si>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</si>
  <si>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</si>
  <si>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</si>
  <si>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</si>
  <si>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</si>
  <si>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</si>
  <si>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</si>
  <si>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</si>
  <si>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</si>
  <si>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</si>
  <si>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</si>
  <si>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</si>
  <si>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</si>
  <si>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</si>
  <si>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</si>
  <si>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</si>
  <si>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</si>
  <si>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</si>
  <si>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</si>
  <si>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</si>
  <si>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</si>
  <si>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</si>
  <si>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</si>
  <si>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</si>
  <si>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</si>
  <si>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</si>
  <si>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</si>
  <si>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</si>
  <si>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</si>
  <si>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</si>
  <si>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</si>
  <si>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</si>
  <si>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</si>
  <si>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</si>
  <si>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</si>
  <si>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</si>
  <si>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</si>
  <si>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</si>
  <si>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</si>
  <si>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</si>
  <si>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</si>
  <si>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</si>
  <si>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</si>
  <si>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</si>
  <si>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</si>
  <si>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</si>
  <si>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</si>
  <si>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</si>
  <si>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</si>
  <si>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</si>
  <si>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</si>
  <si>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</si>
  <si>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</si>
  <si>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</si>
  <si>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</si>
  <si>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</si>
  <si>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</si>
  <si>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</si>
  <si>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</si>
  <si>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</si>
  <si>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</si>
  <si>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</si>
  <si>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</si>
  <si>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</si>
  <si>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</si>
  <si>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</si>
  <si>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</si>
  <si>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</si>
  <si>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</si>
  <si>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</si>
  <si>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</si>
  <si>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</si>
  <si>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</si>
  <si>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</si>
  <si>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</si>
  <si>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</si>
  <si>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</si>
  <si>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</si>
  <si>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</si>
  <si>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</si>
  <si>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</si>
  <si>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</si>
  <si>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</si>
  <si>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</si>
  <si>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</si>
  <si>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</si>
  <si>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</si>
  <si>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</si>
  <si>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</si>
  <si>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</si>
  <si>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</si>
  <si>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</si>
  <si>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</si>
  <si>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</si>
  <si>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</si>
  <si>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</si>
  <si>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</si>
  <si>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</si>
  <si>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</si>
  <si>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</si>
  <si>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</si>
  <si>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</si>
  <si>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</si>
  <si>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</si>
  <si>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</si>
  <si>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</si>
  <si>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</si>
  <si>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</si>
  <si>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</si>
  <si>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</si>
  <si>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</si>
  <si>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</si>
  <si>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</si>
  <si>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</si>
  <si>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</si>
  <si>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</si>
  <si>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</si>
  <si>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</si>
  <si>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</si>
  <si>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</si>
  <si>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</si>
  <si>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</si>
  <si>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</si>
  <si>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</si>
  <si>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</si>
  <si>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</si>
  <si>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</si>
  <si>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</si>
  <si>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</si>
  <si>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</si>
  <si>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</si>
  <si>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</si>
  <si>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</si>
  <si>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</si>
  <si>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</si>
  <si>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</si>
  <si>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</si>
  <si>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</si>
  <si>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</si>
  <si>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</si>
  <si>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</si>
  <si>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</si>
  <si>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</si>
  <si>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</si>
  <si>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</si>
  <si>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</si>
  <si>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</si>
  <si>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</si>
  <si>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</si>
  <si>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</si>
  <si>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</si>
  <si>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</si>
  <si>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</si>
  <si>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</si>
  <si>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</si>
  <si>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</si>
  <si>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</si>
  <si>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</si>
  <si>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</si>
  <si>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</si>
  <si>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</si>
  <si>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</si>
  <si>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</si>
  <si>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</si>
  <si>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</si>
  <si>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</si>
  <si>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</si>
  <si>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</si>
  <si>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</si>
  <si>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</si>
  <si>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</si>
  <si>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</si>
  <si>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</si>
  <si>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</si>
  <si>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</si>
  <si>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</si>
  <si>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</si>
  <si>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</si>
  <si>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</si>
  <si>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</si>
  <si>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</si>
  <si>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</si>
  <si>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</si>
  <si>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</si>
  <si>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</si>
  <si>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</si>
  <si>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</si>
  <si>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</si>
  <si>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</si>
  <si>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</si>
  <si>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</si>
  <si>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</si>
  <si>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</si>
  <si>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</si>
  <si>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</si>
  <si>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</si>
  <si>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</si>
  <si>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</si>
  <si>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</si>
  <si>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</si>
  <si>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</si>
  <si>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</si>
  <si>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</si>
  <si>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</si>
  <si>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</si>
  <si>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</si>
  <si>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</si>
  <si>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</si>
  <si>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</si>
  <si>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</si>
  <si>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</si>
  <si>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</si>
  <si>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</si>
  <si>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</si>
  <si>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</si>
  <si>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</si>
  <si>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</si>
  <si>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</si>
  <si>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</si>
  <si>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</si>
  <si>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</si>
  <si>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</si>
  <si>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</si>
  <si>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</si>
  <si>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</si>
  <si>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</si>
  <si>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</si>
  <si>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</si>
  <si>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</si>
  <si>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</si>
  <si>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</si>
  <si>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</si>
  <si>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</si>
  <si>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</si>
  <si>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</si>
  <si>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</si>
  <si>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</si>
  <si>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</si>
  <si>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</si>
  <si>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</si>
  <si>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</si>
  <si>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</si>
  <si>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</si>
  <si>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</si>
  <si>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</si>
  <si>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</si>
  <si>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</si>
  <si>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</si>
  <si>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</si>
  <si>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</si>
  <si>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</si>
  <si>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</si>
  <si>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</si>
  <si>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</si>
  <si>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</si>
  <si>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</si>
  <si>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</si>
  <si>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</si>
  <si>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</si>
  <si>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</si>
  <si>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</si>
  <si>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</si>
  <si>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</si>
  <si>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</si>
  <si>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</si>
  <si>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</si>
  <si>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</si>
  <si>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</si>
  <si>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</si>
  <si>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</si>
  <si>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</si>
  <si>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</si>
  <si>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</si>
  <si>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</si>
  <si>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</si>
  <si>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</si>
  <si>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</si>
  <si>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</si>
  <si>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</si>
  <si>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</si>
  <si>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</si>
  <si>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</si>
  <si>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</si>
  <si>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</si>
  <si>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</si>
  <si>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</si>
  <si>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</si>
  <si>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</si>
  <si>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</si>
  <si>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</si>
  <si>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</si>
  <si>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</si>
  <si>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</si>
  <si>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</si>
  <si>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</si>
  <si>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</si>
  <si>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</si>
  <si>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</si>
  <si>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</si>
  <si>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</si>
  <si>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</si>
  <si>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</si>
  <si>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</si>
  <si>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</si>
  <si>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</si>
  <si>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</si>
  <si>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</si>
  <si>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</si>
  <si>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</si>
  <si>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</si>
  <si>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</si>
  <si>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</si>
  <si>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</si>
  <si>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</si>
  <si>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</si>
  <si>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</si>
  <si>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</si>
  <si>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</si>
  <si>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</si>
  <si>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</si>
  <si>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</si>
  <si>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</si>
  <si>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</si>
  <si>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</si>
  <si>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</si>
  <si>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</si>
  <si>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</si>
  <si>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</si>
  <si>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</si>
  <si>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</si>
  <si>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</si>
  <si>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</si>
  <si>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</si>
  <si>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</si>
  <si>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</si>
  <si>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</si>
  <si>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</si>
  <si>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</si>
  <si>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</si>
  <si>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</si>
  <si>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</si>
  <si>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</si>
  <si>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</si>
  <si>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</si>
  <si>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</si>
  <si>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</si>
  <si>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</si>
  <si>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</si>
  <si>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</si>
  <si>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</si>
  <si>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</si>
  <si>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</si>
  <si>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</si>
  <si>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</si>
  <si>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</si>
  <si>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</si>
  <si>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</si>
  <si>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</si>
  <si>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</si>
  <si>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</si>
  <si>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</si>
  <si>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</si>
  <si>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</si>
  <si>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</si>
  <si>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</si>
  <si>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</si>
  <si>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</si>
  <si>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</si>
  <si>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</si>
  <si>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</si>
  <si>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</si>
  <si>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</si>
  <si>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</si>
  <si>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</si>
  <si>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</si>
  <si>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</si>
  <si>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</si>
  <si>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</si>
  <si>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</si>
  <si>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</si>
  <si>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</si>
  <si>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</si>
  <si>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</si>
  <si>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</si>
  <si>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</si>
  <si>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</si>
  <si>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</si>
  <si>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</si>
  <si>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</si>
  <si>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</si>
  <si>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</si>
  <si>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</si>
  <si>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</si>
  <si>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</si>
  <si>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</si>
  <si>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</si>
  <si>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</si>
  <si>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</si>
  <si>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</si>
  <si>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</si>
  <si>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</si>
  <si>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</si>
  <si>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</si>
  <si>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</si>
  <si>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</si>
  <si>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</si>
  <si>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</si>
  <si>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</si>
  <si>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</si>
  <si>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</si>
  <si>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</si>
  <si>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</si>
  <si>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</si>
  <si>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</si>
  <si>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</si>
  <si>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</si>
  <si>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</si>
  <si>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</si>
  <si>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</si>
  <si>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</si>
  <si>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</si>
  <si>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</si>
  <si>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</si>
  <si>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</si>
  <si>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</si>
  <si>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</si>
  <si>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</si>
  <si>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</si>
  <si>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</si>
  <si>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</si>
  <si>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</si>
  <si>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</si>
  <si>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</si>
  <si>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</si>
  <si>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</si>
  <si>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</si>
  <si>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</si>
  <si>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</si>
  <si>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</si>
  <si>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</si>
  <si>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</si>
  <si>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</si>
  <si>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</si>
  <si>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</si>
  <si>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</si>
  <si>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</si>
  <si>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</si>
  <si>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</si>
  <si>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</si>
  <si>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</si>
  <si>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</si>
  <si>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</si>
  <si>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</si>
  <si>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</si>
  <si>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</si>
  <si>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</si>
  <si>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</si>
  <si>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</si>
  <si>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</si>
  <si>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</si>
  <si>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</si>
  <si>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</si>
  <si>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</si>
  <si>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</si>
  <si>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</si>
  <si>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</si>
  <si>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</si>
  <si>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</si>
  <si>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</si>
  <si>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</si>
  <si>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</si>
  <si>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</si>
  <si>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</si>
  <si>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</si>
  <si>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</si>
  <si>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</si>
  <si>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</si>
  <si>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</si>
  <si>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</si>
  <si>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</si>
  <si>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</si>
  <si>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</si>
  <si>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</si>
  <si>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</si>
  <si>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</si>
  <si>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</si>
  <si>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</si>
  <si>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</si>
  <si>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</si>
  <si>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</si>
  <si>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</si>
  <si>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</si>
  <si>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</si>
  <si>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</si>
  <si>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</si>
  <si>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</si>
  <si>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</si>
  <si>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</si>
  <si>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</si>
  <si>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</si>
  <si>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</si>
  <si>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</si>
  <si>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</si>
  <si>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</si>
  <si>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</si>
  <si>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</si>
  <si>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</si>
  <si>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</si>
  <si>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</si>
  <si>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</si>
  <si>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</si>
  <si>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</si>
  <si>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</si>
  <si>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</si>
  <si>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</si>
  <si>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</si>
  <si>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</si>
  <si>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</si>
  <si>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</si>
  <si>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</si>
  <si>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</si>
  <si>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</si>
  <si>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</si>
  <si>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</si>
  <si>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</si>
  <si>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</si>
  <si>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</si>
  <si>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</si>
  <si>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</si>
  <si>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</si>
  <si>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</si>
  <si>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</si>
  <si>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</si>
  <si>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</si>
  <si>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</si>
  <si>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</si>
  <si>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</si>
  <si>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</si>
  <si>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</si>
  <si>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</si>
  <si>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</si>
  <si>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</si>
  <si>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</si>
  <si>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</si>
  <si>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</si>
  <si>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</si>
  <si>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</si>
  <si>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</si>
  <si>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</si>
  <si>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</si>
  <si>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</si>
  <si>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</si>
  <si>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</si>
  <si>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</si>
  <si>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</si>
  <si>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</si>
  <si>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</si>
  <si>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</si>
  <si>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</si>
  <si>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</si>
  <si>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</si>
  <si>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</si>
  <si>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</si>
  <si>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</si>
  <si>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</si>
  <si>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</si>
  <si>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</si>
  <si>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</si>
  <si>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</si>
  <si>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</si>
  <si>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</si>
  <si>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</si>
  <si>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</si>
  <si>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</si>
  <si>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</si>
  <si>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</si>
  <si>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</si>
  <si>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</si>
  <si>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</si>
  <si>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</si>
  <si>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</si>
  <si>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</si>
  <si>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</si>
  <si>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</si>
  <si>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</si>
  <si>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</si>
  <si>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</si>
  <si>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</si>
  <si>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</si>
  <si>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</si>
  <si>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</si>
  <si>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</si>
  <si>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</si>
  <si>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</si>
  <si>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</si>
  <si>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</si>
  <si>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</si>
  <si>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</si>
  <si>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</si>
  <si>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</si>
  <si>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</si>
  <si>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</si>
  <si>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</si>
  <si>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</si>
  <si>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</si>
  <si>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</si>
  <si>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</si>
  <si>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</si>
  <si>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</si>
  <si>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</si>
  <si>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</si>
  <si>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</si>
  <si>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</si>
  <si>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</si>
  <si>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</si>
  <si>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</si>
  <si>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</si>
  <si>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</si>
  <si>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</si>
  <si>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</si>
  <si>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</si>
  <si>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</si>
  <si>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</si>
  <si>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</si>
  <si>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</si>
  <si>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</si>
  <si>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</si>
  <si>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</si>
  <si>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</si>
  <si>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</si>
  <si>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</si>
  <si>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</si>
  <si>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</si>
  <si>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</si>
  <si>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</si>
  <si>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</si>
  <si>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</si>
  <si>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</si>
  <si>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</si>
  <si>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</si>
  <si>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</si>
  <si>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</si>
  <si>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</si>
  <si>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</si>
  <si>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</si>
  <si>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</si>
  <si>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</si>
  <si>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</si>
  <si>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</si>
  <si>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</si>
  <si>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</si>
  <si>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</si>
  <si>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</si>
  <si>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</si>
  <si>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</si>
  <si>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</si>
  <si>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</si>
  <si>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</si>
  <si>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</si>
  <si>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</si>
  <si>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</si>
  <si>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</si>
  <si>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</si>
  <si>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</si>
  <si>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</si>
  <si>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</si>
  <si>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</si>
  <si>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</si>
  <si>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</si>
  <si>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</si>
  <si>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</si>
  <si>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</si>
  <si>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</si>
  <si>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</si>
  <si>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</si>
  <si>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</si>
  <si>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</si>
  <si>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</si>
  <si>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</si>
  <si>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</si>
  <si>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</si>
  <si>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</si>
  <si>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</si>
  <si>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</si>
  <si>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</si>
  <si>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</si>
  <si>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</si>
  <si>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</si>
  <si>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</si>
  <si>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</si>
  <si>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</si>
  <si>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</si>
  <si>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</si>
  <si>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</si>
  <si>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</si>
  <si>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</si>
  <si>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</si>
  <si>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</si>
  <si>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</si>
  <si>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</si>
  <si>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</si>
  <si>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</si>
  <si>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</si>
  <si>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</si>
  <si>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</si>
  <si>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</si>
  <si>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</si>
  <si>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</si>
  <si>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</si>
  <si>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</si>
  <si>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</si>
  <si>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</si>
  <si>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</si>
  <si>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</si>
  <si>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</si>
  <si>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</si>
  <si>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</si>
  <si>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</si>
  <si>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</si>
  <si>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</si>
  <si>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</si>
  <si>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</si>
  <si>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</si>
  <si>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</si>
  <si>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</si>
  <si>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</si>
  <si>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</si>
  <si>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</si>
  <si>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</si>
  <si>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</si>
  <si>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</si>
  <si>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</si>
  <si>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</si>
  <si>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</si>
  <si>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</si>
  <si>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</si>
  <si>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</si>
  <si>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</si>
  <si>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</si>
  <si>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</si>
  <si>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</si>
  <si>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</si>
  <si>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</si>
  <si>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</si>
  <si>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</si>
  <si>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</si>
  <si>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</si>
  <si>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</si>
  <si>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</si>
  <si>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</si>
  <si>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</si>
  <si>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</si>
  <si>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</si>
  <si>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</si>
  <si>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</si>
  <si>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</si>
  <si>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</si>
  <si>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</si>
  <si>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</si>
  <si>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</si>
  <si>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</si>
  <si>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</si>
  <si>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</si>
  <si>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</si>
  <si>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</si>
  <si>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</si>
  <si>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</si>
  <si>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</si>
  <si>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</si>
  <si>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</si>
  <si>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</si>
  <si>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</si>
  <si>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</si>
  <si>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</si>
  <si>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</si>
  <si>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</si>
  <si>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</si>
  <si>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</si>
  <si>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</si>
  <si>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</si>
  <si>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</si>
  <si>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</si>
  <si>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</si>
  <si>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</si>
  <si>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</si>
  <si>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</si>
  <si>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</si>
  <si>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</si>
  <si>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</si>
  <si>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</si>
  <si>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</si>
  <si>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</si>
  <si>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</si>
  <si>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</si>
  <si>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</si>
  <si>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</si>
  <si>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</si>
  <si>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</si>
  <si>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</si>
  <si>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</si>
  <si>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</si>
  <si>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</si>
  <si>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</si>
  <si>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</si>
  <si>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</si>
  <si>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</si>
  <si>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</si>
  <si>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</si>
  <si>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</si>
  <si>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</si>
  <si>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</si>
  <si>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</si>
  <si>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</si>
  <si>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</si>
  <si>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</si>
  <si>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</si>
  <si>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</si>
  <si>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</si>
  <si>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</si>
  <si>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</si>
  <si>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</si>
  <si>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</si>
  <si>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</si>
  <si>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</si>
  <si>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</si>
  <si>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</si>
  <si>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</si>
  <si>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</si>
  <si>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</si>
  <si>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</si>
  <si>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</si>
  <si>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</si>
  <si>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</si>
  <si>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</si>
  <si>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</si>
  <si>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</si>
  <si>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</si>
  <si>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</si>
  <si>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</si>
  <si>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</si>
  <si>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</si>
  <si>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</si>
  <si>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</si>
  <si>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</si>
  <si>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</si>
  <si>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</si>
  <si>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</si>
  <si>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</si>
  <si>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</si>
  <si>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</si>
  <si>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</si>
  <si>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</si>
  <si>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</si>
  <si>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</si>
  <si>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</si>
  <si>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</si>
  <si>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</si>
  <si>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</si>
  <si>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</si>
  <si>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</si>
  <si>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</si>
  <si>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</si>
  <si>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</si>
  <si>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</si>
  <si>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</si>
  <si>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</si>
  <si>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</si>
  <si>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</si>
  <si>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</si>
  <si>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</si>
  <si>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</si>
  <si>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</si>
  <si>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</si>
  <si>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</si>
  <si>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</si>
  <si>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</si>
  <si>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</si>
  <si>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</si>
  <si>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</si>
  <si>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</si>
  <si>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</si>
  <si>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</si>
  <si>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</si>
  <si>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</si>
  <si>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</si>
  <si>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</si>
  <si>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</si>
  <si>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</si>
  <si>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</si>
  <si>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</si>
  <si>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</si>
  <si>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</si>
  <si>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</si>
  <si>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</si>
  <si>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</si>
  <si>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</si>
  <si>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</si>
  <si>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</si>
  <si>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</si>
  <si>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</si>
  <si>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</si>
  <si>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</si>
  <si>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</si>
  <si>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</si>
  <si>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</si>
  <si>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</si>
  <si>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</si>
  <si>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</si>
  <si>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</si>
  <si>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</si>
  <si>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</si>
  <si>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</si>
  <si>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</si>
  <si>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</si>
  <si>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</si>
  <si>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</si>
  <si>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</si>
  <si>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</si>
  <si>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</si>
  <si>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</si>
  <si>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</si>
  <si>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</si>
  <si>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</si>
  <si>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</si>
  <si>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</si>
  <si>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</si>
  <si>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</si>
  <si>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</si>
  <si>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</si>
  <si>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</si>
  <si>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</si>
  <si>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</si>
  <si>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</si>
  <si>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</si>
  <si>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</si>
  <si>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</si>
  <si>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</si>
  <si>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</si>
  <si>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</si>
  <si>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</si>
  <si>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</si>
  <si>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</si>
  <si>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</si>
  <si>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</si>
  <si>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</si>
  <si>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</si>
  <si>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</si>
  <si>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</si>
  <si>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</si>
  <si>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</si>
  <si>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</si>
  <si>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</si>
  <si>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</si>
  <si>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</si>
  <si>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</si>
  <si>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</si>
  <si>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</si>
  <si>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</si>
  <si>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</si>
  <si>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</si>
  <si>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</si>
  <si>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</si>
  <si>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</si>
  <si>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</si>
  <si>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</si>
  <si>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</si>
  <si>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</si>
  <si>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</si>
  <si>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</si>
  <si>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</si>
  <si>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</si>
  <si>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</si>
  <si>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</si>
  <si>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</si>
  <si>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</si>
  <si>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</si>
  <si>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</si>
  <si>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</si>
  <si>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</si>
  <si>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</si>
  <si>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</si>
  <si>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</si>
  <si>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</si>
  <si>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</si>
  <si>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</si>
  <si>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</si>
  <si>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</si>
  <si>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</si>
  <si>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</si>
  <si>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</si>
  <si>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</si>
  <si>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</si>
  <si>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</si>
  <si>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</si>
  <si>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</si>
  <si>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</si>
  <si>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</si>
  <si>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</si>
  <si>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</si>
  <si>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</si>
  <si>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</si>
  <si>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</si>
  <si>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</si>
  <si>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</si>
  <si>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</si>
  <si>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</si>
  <si>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</si>
  <si>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</si>
  <si>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</si>
  <si>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</si>
  <si>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</si>
  <si>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</si>
  <si>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</si>
  <si>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</si>
  <si>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</si>
  <si>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</si>
  <si>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</si>
  <si>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</si>
  <si>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</si>
  <si>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</si>
  <si>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</si>
  <si>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</si>
  <si>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</si>
  <si>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</si>
  <si>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</si>
  <si>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</si>
  <si>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</si>
  <si>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</si>
  <si>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</si>
  <si>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</si>
  <si>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</si>
  <si>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</si>
  <si>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</si>
  <si>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</si>
  <si>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</si>
  <si>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</si>
  <si>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</si>
  <si>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</si>
  <si>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</si>
  <si>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</si>
  <si>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</si>
  <si>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</si>
  <si>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</si>
  <si>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</si>
  <si>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</si>
  <si>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</si>
  <si>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</si>
  <si>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</si>
  <si>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</si>
  <si>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</si>
  <si>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</si>
  <si>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</si>
  <si>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</si>
  <si>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</si>
  <si>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</si>
  <si>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</si>
  <si>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</si>
  <si>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</si>
  <si>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</si>
  <si>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</si>
  <si>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</si>
  <si>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</si>
  <si>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</si>
  <si>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</si>
  <si>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</si>
  <si>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</si>
  <si>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</si>
  <si>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</si>
  <si>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</si>
  <si>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</si>
  <si>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</si>
  <si>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</si>
  <si>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</si>
  <si>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</si>
  <si>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</si>
  <si>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</si>
  <si>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</si>
  <si>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</si>
  <si>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</si>
  <si>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</si>
  <si>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</si>
  <si>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</si>
  <si>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</si>
  <si>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</si>
  <si>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</si>
  <si>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</si>
  <si>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</si>
  <si>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</si>
  <si>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</si>
  <si>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</si>
  <si>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</si>
  <si>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</si>
  <si>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</si>
  <si>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</si>
  <si>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</si>
  <si>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</si>
  <si>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</si>
  <si>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</si>
  <si>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</si>
  <si>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</si>
  <si>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</si>
  <si>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</si>
  <si>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</si>
  <si>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</si>
  <si>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</si>
  <si>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</si>
  <si>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</si>
  <si>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</si>
  <si>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</si>
  <si>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</si>
  <si>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</si>
  <si>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</si>
  <si>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</si>
  <si>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</si>
  <si>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</si>
  <si>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</si>
  <si>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</si>
  <si>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</si>
  <si>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</si>
  <si>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</si>
  <si>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</si>
  <si>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</si>
  <si>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</si>
  <si>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</si>
  <si>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</si>
  <si>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</si>
  <si>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</si>
  <si>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</si>
  <si>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</si>
  <si>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</si>
  <si>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</si>
  <si>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</si>
  <si>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</si>
  <si>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</si>
  <si>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</si>
  <si>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</si>
  <si>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</si>
  <si>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</si>
  <si>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</si>
  <si>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</si>
  <si>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</si>
  <si>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</si>
  <si>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</si>
  <si>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</si>
  <si>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</si>
  <si>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</si>
  <si>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</si>
  <si>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</si>
  <si>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</si>
  <si>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</si>
  <si>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</si>
  <si>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</si>
  <si>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</si>
  <si>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</si>
  <si>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</si>
  <si>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</si>
  <si>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</si>
  <si>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</si>
  <si>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</si>
  <si>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</si>
  <si>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</si>
  <si>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</si>
  <si>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</si>
  <si>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</si>
  <si>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</si>
  <si>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</si>
  <si>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</si>
  <si>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</si>
  <si>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</si>
  <si>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</si>
  <si>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</si>
  <si>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</si>
  <si>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</si>
  <si>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</si>
  <si>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</si>
  <si>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</si>
  <si>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</si>
  <si>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</si>
  <si>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</si>
  <si>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</si>
  <si>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</si>
  <si>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</si>
  <si>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</si>
  <si>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</si>
  <si>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</si>
  <si>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</si>
  <si>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</si>
  <si>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</si>
  <si>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</si>
  <si>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</si>
  <si>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</si>
  <si>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</si>
  <si>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</si>
  <si>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</si>
  <si>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</si>
  <si>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</si>
  <si>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</si>
  <si>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</si>
  <si>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</si>
  <si>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</si>
  <si>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</si>
  <si>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</si>
  <si>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</si>
  <si>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</si>
  <si>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</si>
  <si>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</si>
  <si>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</si>
  <si>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</si>
  <si>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</si>
  <si>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</si>
  <si>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</si>
  <si>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</si>
  <si>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</si>
  <si>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</si>
  <si>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</si>
  <si>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</si>
  <si>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</si>
  <si>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</si>
  <si>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</si>
  <si>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</si>
  <si>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</si>
  <si>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</si>
  <si>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</si>
  <si>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</si>
  <si>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</si>
  <si>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</si>
  <si>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</si>
  <si>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</si>
  <si>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</si>
  <si>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</si>
  <si>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</si>
  <si>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</si>
  <si>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</si>
  <si>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</si>
  <si>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</si>
  <si>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</si>
  <si>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</si>
  <si>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</si>
  <si>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</si>
  <si>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</si>
  <si>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</si>
  <si>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</si>
  <si>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</si>
  <si>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</si>
  <si>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</si>
  <si>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</si>
  <si>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</si>
  <si>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</si>
  <si>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</si>
  <si>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</si>
  <si>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</si>
  <si>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</si>
  <si>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</si>
  <si>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</si>
  <si>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</si>
  <si>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</si>
  <si>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</si>
  <si>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</si>
  <si>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</si>
  <si>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</si>
  <si>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</si>
  <si>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</si>
  <si>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</si>
  <si>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</si>
  <si>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</si>
  <si>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</si>
  <si>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</si>
  <si>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</si>
  <si>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</si>
  <si>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</si>
  <si>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</si>
  <si>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</si>
  <si>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</si>
  <si>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</si>
  <si>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</si>
  <si>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</si>
  <si>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</si>
  <si>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</si>
  <si>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</si>
  <si>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</si>
  <si>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</si>
  <si>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</si>
  <si>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</si>
  <si>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</si>
  <si>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</si>
  <si>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</si>
  <si>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</si>
  <si>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</si>
  <si>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</si>
  <si>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</si>
  <si>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</si>
  <si>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</si>
  <si>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</si>
  <si>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</si>
  <si>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</si>
  <si>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</si>
  <si>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</si>
  <si>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</si>
  <si>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</si>
  <si>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</si>
  <si>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</si>
  <si>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</si>
  <si>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</si>
  <si>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</si>
  <si>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</si>
  <si>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</si>
  <si>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</si>
  <si>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</si>
  <si>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</si>
  <si>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</si>
  <si>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</si>
  <si>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</si>
  <si>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</si>
  <si>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</si>
  <si>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</si>
  <si>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</si>
  <si>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</si>
  <si>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</si>
  <si>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</si>
  <si>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</si>
  <si>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</si>
  <si>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</si>
  <si>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</si>
  <si>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</si>
  <si>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</si>
  <si>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</si>
  <si>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</si>
  <si>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</si>
  <si>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</si>
  <si>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</si>
  <si>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</si>
  <si>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</si>
  <si>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</si>
  <si>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</si>
  <si>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</si>
  <si>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</si>
  <si>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</si>
  <si>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</si>
  <si>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</si>
  <si>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</si>
  <si>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</si>
  <si>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</si>
  <si>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</si>
  <si>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</si>
  <si>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</si>
  <si>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</si>
  <si>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</si>
  <si>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</si>
  <si>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</si>
  <si>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</si>
  <si>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</si>
  <si>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</si>
  <si>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</si>
  <si>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</si>
  <si>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</si>
  <si>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</si>
  <si>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</si>
  <si>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</si>
  <si>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</si>
  <si>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</si>
  <si>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</si>
  <si>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</si>
  <si>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</si>
  <si>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</si>
  <si>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</si>
  <si>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</si>
  <si>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</si>
  <si>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</si>
  <si>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</si>
  <si>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</si>
  <si>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</si>
  <si>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</si>
  <si>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</si>
  <si>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</si>
  <si>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</si>
  <si>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</si>
  <si>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</si>
  <si>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</si>
  <si>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</si>
  <si>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</si>
  <si>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</si>
  <si>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</si>
  <si>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</si>
  <si>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</si>
  <si>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</si>
  <si>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</si>
  <si>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</si>
  <si>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</si>
  <si>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</si>
  <si>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</si>
  <si>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</si>
  <si>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</si>
  <si>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</si>
  <si>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</si>
  <si>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</si>
  <si>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</si>
  <si>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</si>
  <si>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</si>
  <si>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</si>
  <si>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</si>
  <si>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</si>
  <si>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</si>
  <si>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</si>
  <si>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</si>
  <si>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</si>
  <si>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</si>
  <si>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</si>
  <si>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</si>
  <si>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</si>
  <si>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</si>
  <si>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</si>
  <si>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</si>
  <si>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</si>
  <si>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</si>
  <si>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</si>
  <si>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</si>
  <si>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</si>
  <si>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</si>
  <si>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</si>
  <si>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</si>
  <si>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</si>
  <si>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</si>
  <si>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</si>
  <si>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</si>
  <si>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</si>
  <si>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</si>
  <si>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</si>
  <si>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</si>
  <si>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</si>
  <si>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</si>
  <si>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</si>
  <si>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</si>
  <si>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</si>
  <si>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</si>
  <si>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</si>
  <si>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</si>
  <si>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</si>
  <si>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</si>
  <si>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</si>
  <si>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</si>
  <si>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</si>
  <si>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</si>
  <si>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</si>
  <si>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</si>
  <si>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</si>
  <si>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</si>
  <si>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</si>
  <si>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</si>
  <si>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</si>
  <si>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</si>
  <si>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</si>
  <si>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</si>
  <si>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</si>
  <si>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</si>
  <si>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</si>
  <si>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</si>
  <si>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</si>
  <si>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</si>
  <si>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</si>
  <si>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</si>
  <si>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</si>
  <si>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</si>
  <si>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</si>
  <si>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</si>
  <si>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</si>
  <si>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</si>
  <si>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</si>
  <si>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</si>
  <si>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</si>
  <si>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</si>
  <si>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</si>
  <si>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</si>
  <si>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</si>
  <si>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</si>
  <si>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</si>
  <si>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</si>
  <si>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</si>
  <si>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</si>
  <si>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</si>
  <si>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</si>
  <si>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</si>
  <si>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</si>
  <si>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</si>
  <si>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</si>
  <si>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</si>
  <si>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</si>
  <si>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</si>
  <si>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</si>
  <si>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</si>
  <si>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</si>
  <si>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</si>
  <si>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</si>
  <si>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</si>
  <si>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</si>
  <si>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</si>
  <si>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</si>
  <si>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</si>
  <si>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</si>
  <si>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</si>
  <si>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</si>
  <si>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</si>
  <si>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</si>
  <si>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</si>
  <si>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</si>
  <si>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</si>
  <si>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</si>
  <si>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</si>
  <si>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</si>
  <si>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</si>
  <si>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</si>
  <si>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</si>
  <si>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</si>
  <si>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</si>
  <si>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</si>
  <si>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</si>
  <si>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</si>
  <si>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</si>
  <si>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</si>
  <si>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</si>
  <si>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</si>
  <si>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</si>
  <si>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</si>
  <si>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</si>
  <si>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</si>
  <si>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</si>
  <si>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</si>
  <si>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</si>
  <si>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</si>
  <si>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</si>
  <si>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</si>
  <si>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</si>
  <si>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</si>
  <si>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</si>
  <si>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</si>
  <si>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</si>
  <si>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</si>
  <si>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</si>
  <si>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</si>
  <si>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</si>
  <si>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</si>
  <si>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</si>
  <si>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</si>
  <si>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</si>
  <si>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</si>
  <si>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</si>
  <si>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</si>
  <si>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</si>
  <si>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</si>
  <si>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</si>
  <si>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</si>
  <si>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</si>
  <si>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</si>
  <si>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</si>
  <si>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</si>
  <si>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</si>
  <si>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</si>
  <si>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</si>
  <si>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</si>
  <si>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</si>
  <si>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</si>
  <si>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</si>
  <si>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</si>
  <si>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</si>
  <si>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</si>
  <si>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</si>
  <si>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</si>
  <si>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</si>
  <si>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</si>
  <si>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</si>
  <si>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</si>
  <si>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</si>
  <si>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</si>
  <si>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</si>
  <si>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</si>
  <si>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</si>
  <si>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</si>
  <si>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</si>
  <si>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</si>
  <si>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</si>
  <si>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</si>
  <si>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</si>
  <si>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</si>
  <si>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</si>
  <si>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</si>
  <si>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</si>
  <si>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</si>
  <si>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</si>
  <si>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</si>
  <si>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</si>
  <si>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</si>
  <si>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</si>
  <si>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</si>
  <si>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</si>
  <si>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</si>
  <si>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</si>
  <si>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</si>
  <si>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</si>
  <si>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</si>
  <si>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</si>
  <si>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</si>
  <si>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</si>
  <si>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</si>
  <si>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</si>
  <si>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</si>
  <si>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</si>
  <si>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</si>
  <si>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</si>
  <si>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</si>
  <si>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</si>
  <si>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</si>
  <si>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</si>
  <si>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</si>
  <si>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</si>
  <si>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</si>
  <si>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</si>
  <si>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</si>
  <si>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</si>
  <si>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</si>
  <si>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</si>
  <si>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</si>
  <si>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</si>
  <si>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</si>
  <si>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</si>
  <si>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</si>
  <si>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</si>
  <si>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</si>
  <si>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</si>
  <si>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</si>
  <si>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</si>
  <si>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</si>
  <si>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</si>
  <si>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</si>
  <si>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</si>
  <si>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</si>
  <si>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</si>
  <si>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</si>
  <si>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</si>
  <si>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</si>
  <si>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</si>
  <si>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</si>
  <si>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</si>
  <si>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</si>
  <si>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</si>
  <si>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</si>
  <si>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</si>
  <si>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</si>
  <si>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</si>
  <si>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</si>
  <si>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</si>
  <si>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</si>
  <si>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</si>
  <si>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</si>
  <si>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</si>
  <si>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</si>
  <si>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</si>
  <si>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</si>
  <si>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</si>
  <si>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</si>
  <si>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</si>
  <si>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</si>
  <si>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</si>
  <si>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</si>
  <si>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</si>
  <si>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</si>
  <si>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</si>
  <si>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</si>
  <si>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</si>
  <si>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</si>
  <si>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</si>
  <si>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</si>
  <si>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</si>
  <si>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</si>
  <si>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</si>
  <si>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</si>
  <si>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</si>
  <si>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</si>
  <si>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</si>
  <si>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</si>
  <si>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</si>
  <si>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</si>
  <si>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</si>
  <si>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</si>
  <si>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</si>
  <si>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</si>
  <si>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</si>
  <si>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</si>
  <si>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</si>
  <si>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</si>
  <si>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</si>
  <si>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</si>
  <si>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</si>
  <si>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</si>
  <si>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</si>
  <si>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</si>
  <si>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</si>
  <si>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</si>
  <si>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</si>
  <si>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</si>
  <si>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</si>
  <si>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</si>
  <si>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</si>
  <si>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</si>
  <si>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</si>
  <si>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</si>
  <si>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</si>
  <si>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</si>
  <si>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</si>
  <si>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</si>
  <si>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</si>
  <si>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</si>
  <si>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</si>
  <si>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</si>
  <si>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</si>
  <si>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</si>
  <si>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</si>
  <si>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</si>
  <si>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</si>
  <si>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</si>
  <si>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</si>
  <si>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</si>
  <si>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</si>
  <si>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</si>
  <si>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</si>
  <si>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</si>
  <si>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</si>
  <si>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</si>
  <si>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</si>
  <si>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</si>
  <si>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</si>
  <si>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</si>
  <si>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</si>
  <si>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</si>
  <si>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</si>
  <si>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</si>
  <si>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</si>
  <si>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</si>
  <si>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</si>
  <si>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</si>
  <si>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</si>
  <si>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</si>
  <si>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</si>
  <si>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</si>
  <si>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</si>
  <si>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</si>
  <si>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</si>
  <si>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</si>
  <si>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</si>
  <si>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</si>
  <si>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</si>
  <si>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</si>
  <si>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</si>
  <si>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</si>
  <si>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</si>
  <si>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</si>
  <si>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</si>
  <si>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</si>
  <si>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</si>
  <si>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</si>
  <si>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</si>
  <si>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</si>
  <si>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</si>
  <si>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</si>
  <si>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</si>
  <si>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</si>
  <si>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</si>
  <si>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</si>
  <si>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</si>
  <si>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</si>
  <si>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</si>
  <si>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</si>
  <si>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</si>
  <si>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</si>
  <si>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</si>
  <si>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</si>
  <si>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</si>
  <si>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</si>
  <si>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</si>
  <si>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</si>
  <si>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</si>
  <si>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</si>
  <si>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</si>
  <si>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</si>
  <si>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</si>
  <si>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</si>
  <si>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</si>
  <si>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</si>
  <si>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</si>
  <si>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</si>
  <si>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</si>
  <si>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</si>
  <si>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</si>
  <si>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</si>
  <si>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</si>
  <si>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</si>
  <si>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</si>
  <si>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</si>
  <si>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</si>
  <si>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</si>
  <si>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</si>
  <si>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</si>
  <si>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</si>
  <si>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</si>
  <si>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</si>
  <si>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</si>
  <si>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</si>
  <si>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</si>
  <si>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</si>
  <si>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</si>
  <si>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</si>
  <si>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</si>
  <si>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</si>
  <si>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</si>
  <si>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</si>
  <si>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</si>
  <si>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</si>
  <si>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</si>
  <si>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</si>
  <si>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</si>
  <si>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</si>
  <si>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</si>
  <si>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</si>
  <si>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</si>
  <si>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</si>
  <si>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</si>
  <si>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</si>
  <si>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</si>
  <si>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</si>
  <si>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</si>
  <si>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</si>
  <si>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</si>
  <si>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</si>
  <si>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</si>
  <si>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</si>
  <si>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</si>
  <si>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</si>
  <si>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</si>
  <si>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</si>
  <si>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</si>
  <si>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</si>
  <si>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</si>
  <si>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</si>
  <si>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</si>
  <si>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</si>
  <si>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</si>
  <si>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</si>
  <si>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</si>
  <si>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</si>
  <si>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</si>
  <si>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</si>
  <si>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</si>
  <si>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</si>
  <si>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</si>
  <si>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</si>
  <si>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</si>
  <si>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</si>
  <si>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</si>
  <si>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</si>
  <si>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</si>
  <si>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</si>
  <si>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</si>
  <si>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</si>
  <si>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</si>
  <si>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</si>
  <si>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</si>
  <si>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</si>
  <si>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</si>
  <si>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</si>
  <si>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</si>
  <si>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</si>
  <si>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</si>
  <si>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</si>
  <si>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</si>
  <si>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</si>
  <si>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</si>
  <si>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</si>
  <si>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</si>
  <si>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</si>
  <si>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</si>
  <si>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</si>
  <si>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</si>
  <si>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</si>
  <si>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</si>
  <si>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</si>
  <si>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</si>
  <si>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</si>
  <si>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</si>
  <si>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</si>
  <si>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</si>
  <si>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</si>
  <si>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</si>
  <si>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</si>
  <si>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</si>
  <si>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</si>
  <si>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</si>
  <si>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</si>
  <si>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</si>
  <si>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</si>
  <si>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</si>
  <si>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</si>
  <si>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</si>
  <si>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</si>
  <si>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</si>
  <si>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</si>
  <si>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</si>
  <si>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</si>
  <si>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</si>
  <si>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</si>
  <si>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</si>
  <si>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</si>
  <si>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</si>
  <si>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</si>
  <si>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</si>
  <si>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</si>
  <si>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</si>
  <si>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</si>
  <si>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</si>
  <si>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</si>
  <si>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</si>
  <si>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</si>
  <si>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</si>
  <si>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</si>
  <si>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</si>
  <si>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</si>
  <si>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</si>
  <si>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</si>
  <si>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</si>
  <si>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</si>
  <si>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</si>
  <si>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</si>
  <si>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</si>
  <si>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</si>
  <si>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</si>
  <si>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</si>
  <si>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</si>
  <si>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</si>
  <si>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</si>
  <si>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</si>
  <si>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</si>
  <si>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</si>
  <si>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</si>
  <si>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</si>
  <si>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</si>
  <si>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</si>
  <si>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</si>
  <si>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</si>
  <si>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</si>
  <si>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</si>
  <si>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</si>
  <si>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</si>
  <si>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</si>
  <si>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</si>
  <si>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</si>
  <si>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</si>
  <si>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</si>
  <si>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</si>
  <si>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</si>
  <si>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</si>
  <si>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</si>
  <si>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</si>
  <si>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</si>
  <si>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</si>
  <si>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</si>
  <si>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</si>
  <si>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</si>
  <si>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</si>
  <si>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</si>
  <si>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</si>
  <si>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</si>
  <si>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</si>
  <si>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</si>
  <si>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</si>
  <si>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</si>
  <si>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</si>
  <si>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</si>
  <si>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</si>
  <si>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</si>
  <si>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</si>
  <si>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</si>
  <si>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</si>
  <si>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</si>
  <si>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</si>
  <si>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</si>
  <si>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</si>
  <si>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</si>
  <si>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</si>
  <si>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</si>
  <si>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</si>
  <si>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</si>
  <si>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</si>
  <si>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</si>
  <si>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</si>
  <si>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</si>
  <si>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</si>
  <si>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</si>
  <si>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</si>
  <si>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</si>
  <si>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</si>
  <si>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</si>
  <si>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</si>
  <si>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</si>
  <si>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</si>
  <si>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</si>
  <si>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</si>
  <si>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</si>
  <si>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</si>
  <si>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</si>
  <si>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</si>
  <si>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</si>
  <si>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</si>
  <si>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</si>
  <si>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</si>
  <si>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</si>
  <si>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</si>
  <si>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</si>
  <si>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</si>
  <si>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</si>
  <si>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</si>
  <si>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</si>
  <si>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</si>
  <si>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</si>
  <si>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</si>
  <si>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</si>
  <si>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</si>
  <si>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</si>
  <si>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</si>
  <si>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</si>
  <si>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</si>
  <si>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</si>
  <si>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</si>
  <si>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</si>
  <si>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</si>
  <si>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</si>
  <si>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</si>
  <si>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</si>
  <si>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</si>
  <si>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</si>
  <si>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</si>
  <si>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</si>
  <si>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</si>
  <si>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</si>
  <si>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</si>
  <si>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</si>
  <si>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</si>
  <si>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</si>
  <si>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</si>
  <si>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</si>
  <si>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</si>
  <si>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</si>
  <si>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</si>
  <si>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</si>
  <si>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</si>
  <si>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</si>
  <si>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</si>
  <si>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</si>
  <si>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</si>
  <si>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</si>
  <si>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</si>
  <si>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</si>
  <si>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</si>
  <si>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</si>
  <si>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</si>
  <si>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</si>
  <si>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</si>
  <si>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</si>
  <si>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</si>
  <si>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</si>
  <si>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</si>
  <si>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</si>
  <si>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</si>
  <si>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</si>
  <si>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</si>
  <si>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</si>
  <si>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</si>
  <si>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</si>
  <si>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</si>
  <si>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</si>
  <si>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</si>
  <si>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</si>
  <si>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</si>
  <si>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</si>
  <si>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</si>
  <si>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</si>
  <si>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</si>
  <si>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</si>
  <si>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</si>
  <si>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</si>
  <si>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</si>
  <si>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</si>
  <si>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</si>
  <si>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</si>
  <si>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</si>
  <si>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</si>
  <si>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</si>
  <si>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</si>
  <si>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</si>
  <si>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</si>
  <si>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</si>
  <si>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</si>
  <si>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</si>
  <si>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</si>
  <si>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</si>
  <si>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</si>
  <si>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</si>
  <si>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</si>
  <si>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</si>
  <si>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</si>
  <si>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</si>
  <si>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</si>
  <si>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</si>
  <si>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</si>
  <si>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</si>
  <si>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</si>
  <si>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</si>
  <si>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</si>
  <si>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</si>
  <si>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</si>
  <si>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</si>
  <si>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</si>
  <si>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</si>
  <si>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</si>
  <si>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</si>
  <si>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</si>
  <si>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</si>
  <si>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</si>
  <si>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</si>
  <si>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</si>
  <si>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</si>
  <si>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</si>
  <si>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</si>
  <si>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</si>
  <si>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</si>
  <si>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</si>
  <si>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</si>
  <si>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</si>
  <si>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</si>
  <si>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</si>
  <si>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</si>
  <si>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</si>
  <si>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</si>
  <si>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</si>
  <si>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</si>
  <si>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</si>
  <si>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</si>
  <si>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</si>
  <si>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</si>
  <si>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</si>
  <si>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</si>
  <si>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</si>
  <si>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</si>
  <si>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</si>
  <si>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</si>
  <si>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</si>
  <si>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</si>
  <si>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</si>
  <si>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</si>
  <si>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</si>
  <si>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</si>
  <si>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</si>
  <si>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</si>
  <si>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</si>
  <si>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</si>
  <si>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</si>
  <si>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</si>
  <si>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</si>
  <si>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</si>
  <si>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</si>
  <si>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</si>
  <si>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</si>
  <si>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</si>
  <si>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</si>
  <si>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</si>
  <si>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</si>
  <si>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</si>
  <si>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</si>
  <si>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</si>
  <si>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</si>
  <si>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</si>
  <si>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</si>
  <si>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</si>
  <si>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</si>
  <si>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</si>
  <si>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</si>
  <si>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</si>
  <si>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</si>
  <si>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</si>
  <si>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</si>
  <si>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</si>
  <si>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</si>
  <si>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</si>
  <si>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</si>
  <si>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</si>
  <si>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</si>
  <si>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</si>
  <si>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</si>
  <si>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</si>
  <si>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</si>
  <si>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</si>
  <si>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</si>
  <si>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</si>
  <si>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</si>
  <si>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</si>
  <si>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</si>
  <si>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</si>
  <si>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</si>
  <si>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</si>
  <si>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</si>
  <si>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</si>
  <si>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</si>
  <si>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</si>
  <si>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</si>
  <si>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</si>
  <si>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</si>
  <si>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</si>
  <si>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</si>
  <si>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</si>
  <si>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</si>
  <si>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</si>
  <si>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</si>
  <si>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</si>
  <si>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</si>
  <si>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</si>
  <si>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</si>
  <si>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</si>
  <si>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</si>
  <si>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</si>
  <si>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</si>
  <si>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</si>
  <si>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</si>
  <si>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</si>
  <si>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</si>
  <si>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</si>
  <si>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</si>
  <si>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</si>
  <si>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</si>
  <si>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</si>
  <si>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</si>
  <si>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</si>
  <si>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</si>
  <si>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</si>
  <si>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</si>
  <si>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</si>
  <si>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</si>
  <si>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</si>
  <si>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</si>
  <si>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</si>
  <si>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</si>
  <si>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</si>
  <si>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</si>
  <si>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</si>
  <si>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</si>
  <si>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</si>
  <si>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</si>
  <si>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</si>
  <si>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</si>
  <si>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</si>
  <si>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</si>
  <si>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</si>
  <si>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</si>
  <si>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</si>
  <si>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</si>
  <si>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</si>
  <si>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</si>
  <si>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</si>
  <si>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</si>
  <si>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</si>
  <si>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</si>
  <si>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</si>
  <si>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</si>
  <si>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</si>
  <si>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</si>
  <si>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</si>
  <si>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</si>
  <si>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</si>
  <si>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</si>
  <si>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</si>
  <si>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</si>
  <si>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</si>
  <si>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</si>
  <si>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</si>
  <si>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</si>
  <si>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</si>
  <si>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</si>
  <si>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</si>
  <si>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</si>
  <si>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</si>
  <si>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</si>
  <si>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</si>
  <si>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</si>
  <si>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</si>
  <si>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</si>
  <si>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</si>
  <si>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</si>
  <si>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</si>
  <si>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</si>
  <si>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</si>
  <si>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</si>
  <si>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</si>
  <si>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</si>
  <si>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</si>
  <si>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</si>
  <si>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</si>
  <si>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</si>
  <si>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</si>
  <si>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</si>
  <si>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</si>
  <si>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</si>
  <si>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</si>
  <si>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</si>
  <si>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</si>
  <si>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</si>
  <si>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</si>
  <si>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</si>
  <si>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</si>
  <si>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</si>
  <si>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</si>
  <si>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</si>
  <si>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</si>
  <si>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</si>
  <si>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</si>
  <si>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</si>
  <si>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</si>
  <si>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</si>
  <si>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</si>
  <si>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</si>
  <si>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</si>
  <si>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</si>
  <si>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</si>
  <si>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</si>
  <si>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</si>
  <si>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</si>
  <si>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</si>
  <si>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</si>
  <si>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</si>
  <si>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</si>
  <si>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</si>
  <si>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</si>
  <si>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</si>
  <si>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</si>
  <si>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</si>
  <si>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</si>
  <si>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</si>
  <si>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</si>
  <si>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</si>
  <si>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</si>
  <si>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</si>
  <si>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</si>
  <si>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</si>
  <si>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</si>
  <si>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</si>
  <si>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</si>
  <si>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</si>
  <si>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</si>
  <si>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</si>
  <si>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</si>
  <si>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</si>
  <si>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</si>
  <si>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</si>
  <si>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</si>
  <si>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</si>
  <si>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</si>
  <si>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</si>
  <si>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</si>
  <si>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</si>
  <si>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</si>
  <si>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</si>
  <si>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</si>
  <si>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</si>
  <si>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</si>
  <si>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</si>
  <si>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</si>
  <si>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</si>
  <si>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</si>
  <si>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</si>
  <si>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</si>
  <si>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</si>
  <si>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</si>
  <si>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</si>
  <si>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</si>
  <si>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</si>
  <si>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</si>
  <si>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</si>
  <si>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</si>
  <si>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</si>
  <si>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</si>
  <si>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</si>
  <si>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</si>
  <si>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</si>
  <si>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</si>
  <si>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</si>
  <si>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</si>
  <si>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</si>
  <si>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</si>
  <si>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</si>
  <si>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</si>
  <si>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</si>
  <si>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</si>
  <si>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</si>
  <si>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</si>
  <si>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</si>
  <si>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</si>
  <si>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</si>
  <si>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</si>
  <si>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</si>
  <si>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</si>
  <si>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</si>
  <si>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</si>
  <si>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</si>
  <si>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</si>
  <si>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</si>
  <si>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</si>
  <si>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</si>
  <si>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</si>
  <si>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</si>
  <si>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</si>
  <si>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</si>
  <si>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</si>
  <si>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</si>
  <si>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</si>
  <si>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</si>
  <si>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</si>
  <si>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</si>
  <si>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</si>
  <si>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</si>
  <si>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</si>
  <si>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</si>
  <si>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</si>
  <si>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</si>
  <si>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</si>
  <si>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</si>
  <si>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</si>
  <si>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</si>
  <si>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</si>
  <si>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</si>
  <si>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</si>
  <si>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</si>
  <si>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</si>
  <si>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</si>
  <si>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</si>
  <si>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</si>
  <si>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</si>
  <si>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</si>
  <si>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</si>
  <si>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</si>
  <si>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</si>
  <si>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</si>
  <si>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</si>
  <si>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</si>
  <si>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</si>
  <si>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</si>
  <si>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</si>
  <si>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</si>
  <si>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</si>
  <si>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</si>
  <si>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</si>
  <si>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</si>
  <si>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</si>
  <si>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</si>
  <si>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</si>
  <si>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</si>
  <si>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</si>
  <si>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</si>
  <si>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</si>
  <si>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</si>
  <si>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</si>
  <si>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</si>
  <si>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</si>
  <si>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</si>
  <si>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</si>
  <si>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</si>
  <si>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</si>
  <si>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</si>
  <si>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</si>
  <si>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</si>
  <si>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</si>
  <si>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</si>
  <si>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</si>
  <si>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</si>
  <si>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</si>
  <si>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</si>
  <si>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</si>
  <si>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</si>
  <si>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</si>
  <si>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</si>
  <si>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</si>
  <si>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</si>
  <si>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</si>
  <si>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</si>
  <si>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</si>
  <si>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</si>
  <si>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</si>
  <si>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</si>
  <si>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</si>
  <si>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</si>
  <si>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</si>
  <si>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</si>
  <si>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</si>
  <si>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</si>
  <si>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</si>
  <si>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</si>
  <si>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</si>
  <si>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</si>
  <si>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</si>
  <si>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</si>
  <si>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</si>
  <si>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</si>
  <si>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</si>
  <si>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</si>
  <si>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</si>
  <si>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</si>
  <si>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</si>
  <si>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</si>
  <si>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</si>
  <si>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</si>
  <si>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</si>
  <si>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</si>
  <si>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</si>
  <si>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</si>
  <si>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</si>
  <si>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</si>
  <si>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</si>
  <si>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</si>
  <si>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</si>
  <si>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</si>
  <si>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</si>
  <si>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</si>
  <si>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</si>
  <si>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</si>
  <si>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</si>
  <si>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</si>
  <si>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</si>
  <si>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</si>
  <si>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</si>
  <si>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</si>
  <si>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</si>
  <si>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</si>
  <si>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</si>
  <si>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</si>
  <si>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</si>
  <si>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</si>
  <si>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</si>
  <si>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Successful2</t>
  </si>
  <si>
    <t>Sum of Percentage Failed</t>
  </si>
  <si>
    <t>Year - 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</si>
</sst>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Fill="1"/>
    <xf numFmtId="164" fontId="0" fillId="0" borderId="0" xfId="2" applyNumberFormat="1" applyFont="1" applyFill="1"/>
    <xf numFmtId="0" fontId="0" fillId="0" borderId="0" xfId="0" applyFill="1"/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1" fillId="0" borderId="0" xfId="0" applyFont="1"/>
    <xf numFmtId="164" fontId="0" fillId="0" borderId="0" xfId="0" applyNumberFormat="1"/>
  </cellXfs>
  <cellStyles count="9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Percent" xfId="2" builtinId="5"/>
  </cellStyles>
  <dxfs count="5">
    <dxf>
      <numFmt numFmtId="164" formatCode="0.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/>
      </font>
      <fill>
        <patternFill>
          <bgColor theme="4" tint="0.39994506668294322"/>
        </patternFill>
      </fill>
    </dxf>
    <dxf>
      <font>
        <color theme="1"/>
      </font>
      <fill>
        <patternFill>
          <bgColor rgb="FFFFDDD3"/>
        </patternFill>
      </fill>
    </dxf>
  </dxfs>
  <tableStyles count="0" defaultTableStyle="TableStyleMedium2" defaultPivotStyle="PivotStyleLight16"/>
  <colors>
    <mruColors>
      <color rgb="FFFFDDD3"/>
      <color rgb="FFECAAD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4.xml"/><Relationship Id="rId12" Type="http://schemas.microsoft.com/office/2007/relationships/slicerCache" Target="slicerCaches/slicerCache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Per</a:t>
            </a:r>
            <a:r>
              <a:rPr lang="en-US" baseline="0"/>
              <a:t>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DDD3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'Parent Category'!$C$4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'Parent Category'!$D$4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'Parent Category'!$E$4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083056"/>
        <c:axId val="-2127079584"/>
      </c:barChart>
      <c:catAx>
        <c:axId val="-212708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079584"/>
        <c:crosses val="autoZero"/>
        <c:auto val="1"/>
        <c:lblAlgn val="ctr"/>
        <c:lblOffset val="100"/>
        <c:noMultiLvlLbl val="0"/>
      </c:catAx>
      <c:valAx>
        <c:axId val="-21270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08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</c:f>
              <c:strCache>
                <c:ptCount val="1"/>
                <c:pt idx="0">
                  <c:v>Column Labels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Subcategory!$A$5:$A$45</c:f>
              <c:strCache>
                <c:ptCount val="11"/>
                <c:pt idx="0">
                  <c:v>Row Labels</c:v>
                </c:pt>
                <c:pt idx="1">
                  <c:v>classical music</c:v>
                </c:pt>
                <c:pt idx="2">
                  <c:v>electronic music</c:v>
                </c:pt>
                <c:pt idx="3">
                  <c:v>faith</c:v>
                </c:pt>
                <c:pt idx="4">
                  <c:v>indie rock</c:v>
                </c:pt>
                <c:pt idx="5">
                  <c:v>jazz</c:v>
                </c:pt>
                <c:pt idx="6">
                  <c:v>metal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  <c:pt idx="10">
                  <c:v>Grand Total</c:v>
                </c:pt>
              </c:strCache>
            </c:strRef>
          </c:cat>
          <c:val>
            <c:numRef>
              <c:f>Subcategory!$B$5:$B$45</c:f>
              <c:numCache>
                <c:formatCode>General</c:formatCode>
                <c:ptCount val="41"/>
                <c:pt idx="0">
                  <c:v>0.0</c:v>
                </c:pt>
                <c:pt idx="9">
                  <c:v>20.0</c:v>
                </c:pt>
                <c:pt idx="1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Subcategory!$C$4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Subcategory!$A$5:$A$45</c:f>
              <c:strCache>
                <c:ptCount val="11"/>
                <c:pt idx="0">
                  <c:v>Row Labels</c:v>
                </c:pt>
                <c:pt idx="1">
                  <c:v>classical music</c:v>
                </c:pt>
                <c:pt idx="2">
                  <c:v>electronic music</c:v>
                </c:pt>
                <c:pt idx="3">
                  <c:v>faith</c:v>
                </c:pt>
                <c:pt idx="4">
                  <c:v>indie rock</c:v>
                </c:pt>
                <c:pt idx="5">
                  <c:v>jazz</c:v>
                </c:pt>
                <c:pt idx="6">
                  <c:v>metal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  <c:pt idx="10">
                  <c:v>Grand Total</c:v>
                </c:pt>
              </c:strCache>
            </c:strRef>
          </c:cat>
          <c:val>
            <c:numRef>
              <c:f>Subcategory!$C$5:$C$45</c:f>
              <c:numCache>
                <c:formatCode>General</c:formatCode>
                <c:ptCount val="41"/>
                <c:pt idx="0">
                  <c:v>0.0</c:v>
                </c:pt>
                <c:pt idx="3">
                  <c:v>40.0</c:v>
                </c:pt>
                <c:pt idx="4">
                  <c:v>20.0</c:v>
                </c:pt>
                <c:pt idx="5">
                  <c:v>60.0</c:v>
                </c:pt>
                <c:pt idx="10">
                  <c:v>120.0</c:v>
                </c:pt>
              </c:numCache>
            </c:numRef>
          </c:val>
        </c:ser>
        <c:ser>
          <c:idx val="2"/>
          <c:order val="2"/>
          <c:tx>
            <c:strRef>
              <c:f>Subcategory!$D$4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Subcategory!$A$5:$A$45</c:f>
              <c:strCache>
                <c:ptCount val="11"/>
                <c:pt idx="0">
                  <c:v>Row Labels</c:v>
                </c:pt>
                <c:pt idx="1">
                  <c:v>classical music</c:v>
                </c:pt>
                <c:pt idx="2">
                  <c:v>electronic music</c:v>
                </c:pt>
                <c:pt idx="3">
                  <c:v>faith</c:v>
                </c:pt>
                <c:pt idx="4">
                  <c:v>indie rock</c:v>
                </c:pt>
                <c:pt idx="5">
                  <c:v>jazz</c:v>
                </c:pt>
                <c:pt idx="6">
                  <c:v>metal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  <c:pt idx="10">
                  <c:v>Grand Total</c:v>
                </c:pt>
              </c:strCache>
            </c:strRef>
          </c:cat>
          <c:val>
            <c:numRef>
              <c:f>Subcategory!$D$5:$D$45</c:f>
              <c:numCache>
                <c:formatCode>General</c:formatCode>
                <c:ptCount val="41"/>
                <c:pt idx="0">
                  <c:v>0.0</c:v>
                </c:pt>
                <c:pt idx="3">
                  <c:v>20.0</c:v>
                </c:pt>
                <c:pt idx="1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Subcategory!$E$4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Subcategory!$A$5:$A$45</c:f>
              <c:strCache>
                <c:ptCount val="11"/>
                <c:pt idx="0">
                  <c:v>Row Labels</c:v>
                </c:pt>
                <c:pt idx="1">
                  <c:v>classical music</c:v>
                </c:pt>
                <c:pt idx="2">
                  <c:v>electronic music</c:v>
                </c:pt>
                <c:pt idx="3">
                  <c:v>faith</c:v>
                </c:pt>
                <c:pt idx="4">
                  <c:v>indie rock</c:v>
                </c:pt>
                <c:pt idx="5">
                  <c:v>jazz</c:v>
                </c:pt>
                <c:pt idx="6">
                  <c:v>metal</c:v>
                </c:pt>
                <c:pt idx="7">
                  <c:v>pop</c:v>
                </c:pt>
                <c:pt idx="8">
                  <c:v>rock</c:v>
                </c:pt>
                <c:pt idx="9">
                  <c:v>world music</c:v>
                </c:pt>
                <c:pt idx="10">
                  <c:v>Grand Total</c:v>
                </c:pt>
              </c:strCache>
            </c:strRef>
          </c:cat>
          <c:val>
            <c:numRef>
              <c:f>Subcategory!$E$5:$E$45</c:f>
              <c:numCache>
                <c:formatCode>General</c:formatCode>
                <c:ptCount val="41"/>
                <c:pt idx="0">
                  <c:v>0.0</c:v>
                </c:pt>
                <c:pt idx="1">
                  <c:v>40.0</c:v>
                </c:pt>
                <c:pt idx="2">
                  <c:v>40.0</c:v>
                </c:pt>
                <c:pt idx="4">
                  <c:v>140.0</c:v>
                </c:pt>
                <c:pt idx="6">
                  <c:v>20.0</c:v>
                </c:pt>
                <c:pt idx="7">
                  <c:v>40.0</c:v>
                </c:pt>
                <c:pt idx="8">
                  <c:v>260.0</c:v>
                </c:pt>
                <c:pt idx="10">
                  <c:v>540.0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028656"/>
        <c:axId val="-2127025200"/>
      </c:barChart>
      <c:catAx>
        <c:axId val="-212702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025200"/>
        <c:crosses val="autoZero"/>
        <c:auto val="1"/>
        <c:lblAlgn val="ctr"/>
        <c:lblOffset val="100"/>
        <c:noMultiLvlLbl val="0"/>
      </c:catAx>
      <c:valAx>
        <c:axId val="-21270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702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by</a:t>
            </a:r>
            <a:r>
              <a:rPr lang="en-US" baseline="0"/>
              <a:t> Month and Year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'States by Month and Year'!$B$5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DDD3"/>
              </a:solidFill>
              <a:round/>
            </a:ln>
            <a:effectLst/>
          </c:spPr>
          <c:marker>
            <c:symbol val="none"/>
          </c:marker>
          <c:cat>
            <c:strRef>
              <c:f>'States by Month and Year'!$A$6:$A$17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'States by Month and Year'!$B$6:$B$17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'States by Month and Year'!$C$5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'States by Month and Year'!$A$6:$A$17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'States by Month and Year'!$C$6:$C$17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'States by Month and Year'!$E$5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'States by Month and Year'!$A$6:$A$17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'States by Month and Year'!$E$6:$E$17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52858224"/>
        <c:axId val="-2064028512"/>
      </c:lineChart>
      <c:catAx>
        <c:axId val="-20528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4028512"/>
        <c:crosses val="autoZero"/>
        <c:auto val="1"/>
        <c:lblAlgn val="ctr"/>
        <c:lblOffset val="100"/>
        <c:noMultiLvlLbl val="0"/>
      </c:catAx>
      <c:valAx>
        <c:axId val="-20640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28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51632"/>
        <c:axId val="2113155056"/>
      </c:lineChart>
      <c:catAx>
        <c:axId val="211315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55056"/>
        <c:crosses val="autoZero"/>
        <c:auto val="1"/>
        <c:lblAlgn val="ctr"/>
        <c:lblOffset val="100"/>
        <c:noMultiLvlLbl val="0"/>
      </c:catAx>
      <c:valAx>
        <c:axId val="21131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Misc!$B$4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Misc!$A$5:$A$13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Misc!$B$5:$B$13</c:f>
              <c:numCache>
                <c:formatCode>General</c:formatCode>
                <c:ptCount val="9"/>
                <c:pt idx="0">
                  <c:v>31.0</c:v>
                </c:pt>
                <c:pt idx="1">
                  <c:v>15.0</c:v>
                </c:pt>
                <c:pt idx="3">
                  <c:v>23.0</c:v>
                </c:pt>
                <c:pt idx="4">
                  <c:v>19.0</c:v>
                </c:pt>
                <c:pt idx="6">
                  <c:v>22.0</c:v>
                </c:pt>
                <c:pt idx="7">
                  <c:v>121.0</c:v>
                </c:pt>
                <c:pt idx="8">
                  <c:v>26.0</c:v>
                </c:pt>
              </c:numCache>
            </c:numRef>
          </c:val>
        </c:ser>
        <c:ser>
          <c:idx val="1"/>
          <c:order val="1"/>
          <c:tx>
            <c:strRef>
              <c:f>Misc!$C$4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Misc!$A$5:$A$13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Misc!$C$5:$C$13</c:f>
              <c:numCache>
                <c:formatCode>General</c:formatCode>
                <c:ptCount val="9"/>
                <c:pt idx="0">
                  <c:v>130.0</c:v>
                </c:pt>
                <c:pt idx="1">
                  <c:v>115.0</c:v>
                </c:pt>
                <c:pt idx="2">
                  <c:v>96.0</c:v>
                </c:pt>
                <c:pt idx="4">
                  <c:v>110.0</c:v>
                </c:pt>
                <c:pt idx="5">
                  <c:v>72.0</c:v>
                </c:pt>
                <c:pt idx="6">
                  <c:v>87.0</c:v>
                </c:pt>
                <c:pt idx="7">
                  <c:v>138.0</c:v>
                </c:pt>
                <c:pt idx="8">
                  <c:v>349.0</c:v>
                </c:pt>
              </c:numCache>
            </c:numRef>
          </c:val>
        </c:ser>
        <c:ser>
          <c:idx val="2"/>
          <c:order val="2"/>
          <c:tx>
            <c:strRef>
              <c:f>Misc!$D$4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Misc!$A$5:$A$13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Misc!$D$5:$D$13</c:f>
              <c:numCache>
                <c:formatCode>General</c:formatCode>
                <c:ptCount val="9"/>
                <c:pt idx="1">
                  <c:v>4.0</c:v>
                </c:pt>
                <c:pt idx="4">
                  <c:v>17.0</c:v>
                </c:pt>
                <c:pt idx="8">
                  <c:v>12.0</c:v>
                </c:pt>
              </c:numCache>
            </c:numRef>
          </c:val>
        </c:ser>
        <c:ser>
          <c:idx val="3"/>
          <c:order val="3"/>
          <c:tx>
            <c:strRef>
              <c:f>Misc!$E$4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Misc!$A$5:$A$13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Misc!$E$5:$E$13</c:f>
              <c:numCache>
                <c:formatCode>General</c:formatCode>
                <c:ptCount val="9"/>
                <c:pt idx="0">
                  <c:v>261.0</c:v>
                </c:pt>
                <c:pt idx="1">
                  <c:v>34.0</c:v>
                </c:pt>
                <c:pt idx="2">
                  <c:v>52.0</c:v>
                </c:pt>
                <c:pt idx="4">
                  <c:v>490.0</c:v>
                </c:pt>
                <c:pt idx="5">
                  <c:v>62.0</c:v>
                </c:pt>
                <c:pt idx="6">
                  <c:v>69.0</c:v>
                </c:pt>
                <c:pt idx="7">
                  <c:v>158.0</c:v>
                </c:pt>
                <c:pt idx="8">
                  <c:v>525.0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248400"/>
        <c:axId val="2113251856"/>
      </c:barChart>
      <c:catAx>
        <c:axId val="211324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51856"/>
        <c:crosses val="autoZero"/>
        <c:auto val="1"/>
        <c:lblAlgn val="ctr"/>
        <c:lblOffset val="100"/>
        <c:noMultiLvlLbl val="0"/>
      </c:catAx>
      <c:valAx>
        <c:axId val="21132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4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145915</xdr:colOff>
      <xdr:row>1</xdr:row>
      <xdr:rowOff>13240</xdr:rowOff>
    </xdr:from>
    <xdr:to>
      <xdr:col>12</xdr:col>
      <xdr:colOff>675532</xdr:colOff>
      <xdr:row>21</xdr:row>
      <xdr:rowOff>67553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378027</xdr:colOff>
      <xdr:row>0</xdr:row>
      <xdr:rowOff>148617</xdr:rowOff>
    </xdr:from>
    <xdr:to>
      <xdr:col>15</xdr:col>
      <xdr:colOff>378297</xdr:colOff>
      <xdr:row>12</xdr:row>
      <xdr:rowOff>48835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73027" y="148617"/>
              <a:ext cx="824419" cy="2170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7</xdr:row>
      <xdr:rowOff>133350</xdr:rowOff>
    </xdr:from>
    <xdr:to>
      <xdr:col>15</xdr:col>
      <xdr:colOff>495300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260350</xdr:colOff>
      <xdr:row>5</xdr:row>
      <xdr:rowOff>44450</xdr:rowOff>
    </xdr:from>
    <xdr:to>
      <xdr:col>11</xdr:col>
      <xdr:colOff>704850</xdr:colOff>
      <xdr:row>19</xdr:row>
      <xdr:rowOff>120650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45357</xdr:colOff>
      <xdr:row>14</xdr:row>
      <xdr:rowOff>96837</xdr:rowOff>
    </xdr:from>
    <xdr:to>
      <xdr:col>8</xdr:col>
      <xdr:colOff>613456</xdr:colOff>
      <xdr:row>34</xdr:row>
      <xdr:rowOff>102054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2</xdr:row>
      <xdr:rowOff>146050</xdr:rowOff>
    </xdr:from>
    <xdr:to>
      <xdr:col>20</xdr:col>
      <xdr:colOff>292100</xdr:colOff>
      <xdr:row>18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5.00043414352" createdVersion="4" refreshedVersion="4" minRefreshableVersion="3" recordCount="4114">
  <cacheSource type="worksheet">
    <worksheetSource ref="A1:R4115" sheet="Main"/>
  </cacheSource>
  <cacheFields count="18">
    <cacheField name="percent funded" numFmtId="164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15.490477430554" createdVersion="4" refreshedVersion="4" minRefreshableVersion="3" recordCount="4114">
  <cacheSource type="worksheet">
    <worksheetSource ref="A1:T4115" sheet="Main"/>
  </cacheSource>
  <cacheFields count="20">
    <cacheField name="percent funded" numFmtId="164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115.743890277779" createdVersion="4" refreshedVersion="4" minRefreshableVersion="3" recordCount="12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1" count="12">
        <n v="322"/>
        <n v="931"/>
        <n v="380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 count="11">
        <n v="18"/>
        <n v="60"/>
        <n v="51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1" count="12">
        <n v="453"/>
        <n v="1411"/>
        <n v="713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164">
      <sharedItems containsSemiMixedTypes="0" containsString="0" containsNumber="1" minValue="0.19369369369369369" maxValue="0.71081677704194257" count="12">
        <n v="0.71081677704194257"/>
        <n v="0.65981573352232459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164">
      <sharedItems containsSemiMixedTypes="0" containsString="0" containsNumber="1" minValue="0.24944812362030905" maxValue="0.58108108108108103" count="12">
        <n v="0.24944812362030905"/>
        <n v="0.297661233167966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 " numFmtId="164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3117.486201388892" createdVersion="4" refreshedVersion="4" minRefreshableVersion="3" recordCount="4114">
  <cacheSource type="worksheet">
    <worksheetSource ref="A1:U4115" sheet="Main"/>
  </cacheSource>
  <cacheFields count="21">
    <cacheField name="percent funded" numFmtId="164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 - Date Created Conversion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.3685882352941177"/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x v="68"/>
    <s v="Black Comedy by final year students at Leeds University. _x000d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x v="78"/>
    <s v="We reached our limits. Next steps are : 3 more shooting days + postproduction + cut + sound._x000d__x000d_We want to go to Cannes !_x000d__x000d_With you !"/>
    <n v="50"/>
    <x v="77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x v="86"/>
    <s v="Two women, two destinies connected by a letter. _x000d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e v="#DIV/0!"/>
    <x v="0"/>
    <x v="2"/>
  </r>
  <r>
    <n v="2.7454545454545453E-3"/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e v="#DIV/0!"/>
    <x v="0"/>
    <x v="2"/>
  </r>
  <r>
    <n v="0.14000000000000001"/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e v="#DIV/0!"/>
    <x v="0"/>
    <x v="2"/>
  </r>
  <r>
    <n v="0"/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e v="#DIV/0!"/>
    <x v="0"/>
    <x v="2"/>
  </r>
  <r>
    <n v="0"/>
    <n v="131"/>
    <x v="131"/>
    <s v="I"/>
    <n v="1200"/>
    <x v="117"/>
    <x v="1"/>
    <x v="0"/>
    <s v="USD"/>
    <n v="1467763200"/>
    <n v="1466453161"/>
    <b v="0"/>
    <n v="0"/>
    <b v="0"/>
    <s v="film &amp; video/science fiction"/>
    <e v="#DIV/0!"/>
    <x v="0"/>
    <x v="2"/>
  </r>
  <r>
    <n v="9.5687499999999995E-2"/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e v="#DIV/0!"/>
    <x v="0"/>
    <x v="2"/>
  </r>
  <r>
    <n v="0"/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e v="#DIV/0!"/>
    <x v="0"/>
    <x v="2"/>
  </r>
  <r>
    <n v="0.13433333333333333"/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e v="#DIV/0!"/>
    <x v="0"/>
    <x v="2"/>
  </r>
  <r>
    <n v="0"/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e v="#DIV/0!"/>
    <x v="0"/>
    <x v="2"/>
  </r>
  <r>
    <n v="3.1413333333333335E-2"/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e v="#DIV/0!"/>
    <x v="0"/>
    <x v="2"/>
  </r>
  <r>
    <n v="0.10775"/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e v="#DIV/0!"/>
    <x v="0"/>
    <x v="2"/>
  </r>
  <r>
    <n v="0.27600000000000002"/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e v="#DIV/0!"/>
    <x v="0"/>
    <x v="2"/>
  </r>
  <r>
    <n v="8.0000000000000004E-4"/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e v="#DIV/0!"/>
    <x v="0"/>
    <x v="2"/>
  </r>
  <r>
    <n v="2.0000000000000002E-5"/>
    <n v="159"/>
    <x v="159"/>
    <s v="Love, Robots... and Time Travel._x000d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e v="#DIV/0!"/>
    <x v="0"/>
    <x v="3"/>
  </r>
  <r>
    <n v="1E-4"/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43.5"/>
    <x v="0"/>
    <x v="3"/>
  </r>
  <r>
    <n v="0"/>
    <n v="163"/>
    <x v="163"/>
    <s v="Over 2.5 million Black men registered for the draft in World War II. _x000d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e v="#DIV/0!"/>
    <x v="0"/>
    <x v="3"/>
  </r>
  <r>
    <n v="5.3333333333333332E-3"/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e v="#DIV/0!"/>
    <x v="0"/>
    <x v="3"/>
  </r>
  <r>
    <n v="0.6"/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1"/>
    <x v="0"/>
    <x v="3"/>
  </r>
  <r>
    <n v="0"/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e v="#DIV/0!"/>
    <x v="0"/>
    <x v="3"/>
  </r>
  <r>
    <n v="0"/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e v="#DIV/0!"/>
    <x v="0"/>
    <x v="3"/>
  </r>
  <r>
    <n v="0"/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e v="#DIV/0!"/>
    <x v="0"/>
    <x v="3"/>
  </r>
  <r>
    <n v="6.4850000000000005E-2"/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e v="#DIV/0!"/>
    <x v="0"/>
    <x v="3"/>
  </r>
  <r>
    <n v="0.4"/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e v="#DIV/0!"/>
    <x v="0"/>
    <x v="3"/>
  </r>
  <r>
    <n v="0.2"/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180.5"/>
    <x v="0"/>
    <x v="3"/>
  </r>
  <r>
    <n v="0"/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e v="#DIV/0!"/>
    <x v="0"/>
    <x v="3"/>
  </r>
  <r>
    <n v="0.35855999999999999"/>
    <n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220"/>
    <x v="0"/>
    <x v="3"/>
  </r>
  <r>
    <n v="0"/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e v="#DIV/0!"/>
    <x v="0"/>
    <x v="3"/>
  </r>
  <r>
    <n v="0.16"/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0"/>
    <x v="0"/>
    <x v="3"/>
  </r>
  <r>
    <n v="0"/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e v="#DIV/0!"/>
    <x v="0"/>
    <x v="3"/>
  </r>
  <r>
    <n v="6.8999999999999997E-4"/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50"/>
    <x v="0"/>
    <x v="3"/>
  </r>
  <r>
    <n v="0.05"/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e v="#DIV/0!"/>
    <x v="0"/>
    <x v="3"/>
  </r>
  <r>
    <n v="1.1999999999999999E-3"/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"/>
    <x v="0"/>
    <x v="3"/>
  </r>
  <r>
    <n v="0"/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e v="#DIV/0!"/>
    <x v="0"/>
    <x v="3"/>
  </r>
  <r>
    <n v="0.41857142857142859"/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46.5"/>
    <x v="0"/>
    <x v="3"/>
  </r>
  <r>
    <n v="0"/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e v="#DIV/0!"/>
    <x v="0"/>
    <x v="3"/>
  </r>
  <r>
    <n v="0.26192500000000002"/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e v="#DIV/0!"/>
    <x v="0"/>
    <x v="3"/>
  </r>
  <r>
    <n v="0.2984"/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e v="#DIV/0!"/>
    <x v="0"/>
    <x v="3"/>
  </r>
  <r>
    <n v="0.15214285714285714"/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e v="#DIV/0!"/>
    <x v="0"/>
    <x v="3"/>
  </r>
  <r>
    <n v="0"/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e v="#DIV/0!"/>
    <x v="0"/>
    <x v="3"/>
  </r>
  <r>
    <n v="0.2525"/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20"/>
    <x v="0"/>
    <x v="3"/>
  </r>
  <r>
    <n v="0"/>
    <n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e v="#DIV/0!"/>
    <x v="0"/>
    <x v="3"/>
  </r>
  <r>
    <n v="0.13"/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65"/>
    <x v="0"/>
    <x v="3"/>
  </r>
  <r>
    <n v="0"/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e v="#DIV/0!"/>
    <x v="0"/>
    <x v="3"/>
  </r>
  <r>
    <n v="0"/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e v="#DIV/0!"/>
    <x v="0"/>
    <x v="3"/>
  </r>
  <r>
    <n v="0"/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e v="#DIV/0!"/>
    <x v="0"/>
    <x v="3"/>
  </r>
  <r>
    <n v="8.6206896551724137E-3"/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25"/>
    <x v="0"/>
    <x v="3"/>
  </r>
  <r>
    <n v="0"/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e v="#DIV/0!"/>
    <x v="0"/>
    <x v="3"/>
  </r>
  <r>
    <n v="0"/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e v="#DIV/0!"/>
    <x v="0"/>
    <x v="3"/>
  </r>
  <r>
    <n v="0"/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e v="#DIV/0!"/>
    <x v="0"/>
    <x v="3"/>
  </r>
  <r>
    <n v="4.0000000000000001E-3"/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30"/>
    <x v="0"/>
    <x v="3"/>
  </r>
  <r>
    <n v="0"/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e v="#DIV/0!"/>
    <x v="0"/>
    <x v="3"/>
  </r>
  <r>
    <n v="2.75E-2"/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e v="#DIV/0!"/>
    <x v="0"/>
    <x v="3"/>
  </r>
  <r>
    <n v="0.40100000000000002"/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80.2"/>
    <x v="0"/>
    <x v="3"/>
  </r>
  <r>
    <n v="0"/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e v="#DIV/0!"/>
    <x v="0"/>
    <x v="3"/>
  </r>
  <r>
    <n v="0"/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e v="#DIV/0!"/>
    <x v="0"/>
    <x v="3"/>
  </r>
  <r>
    <n v="3.3333333333333335E-3"/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50"/>
    <x v="0"/>
    <x v="3"/>
  </r>
  <r>
    <n v="0"/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e v="#DIV/0!"/>
    <x v="0"/>
    <x v="3"/>
  </r>
  <r>
    <n v="0.25"/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x v="247"/>
    <s v="A young neuroscientist attempts to reconnect with his ailing father by obsessively studying old family footage._x000d_"/>
    <n v="5000"/>
    <x v="186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x v="263"/>
    <s v="We need $75,000 to finish this film on families struggling in the worst_x000d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x v="264"/>
    <s v="The U.S. women's movement changed the social and cultural dialog_x000d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x v="294"/>
    <s v="An amazing journey in Bolivia in a theater-truck._x000d_The creative soul of social movements re-imagined._x000d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x v="321"/>
    <s v="The more digital the world, the more analog our dreams._x000d_A feature documentary shot on 35mm film."/>
    <n v="35000"/>
    <x v="258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x v="402"/>
    <s v="Help create a new holiday classic -  _x000d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e v="#DIV/0!"/>
    <x v="0"/>
    <x v="5"/>
  </r>
  <r>
    <n v="5.6333333333333332E-2"/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e v="#DIV/0!"/>
    <x v="0"/>
    <x v="5"/>
  </r>
  <r>
    <n v="2.4E-2"/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x v="433"/>
    <s v="A 3D Animation._x000d_3 Main characters: Josh, Jessie, and Rosa._x000d_Genre: Action/eerie/adventure/suspense_x000d_Setting: Desert ruins/Deep Dungeon"/>
    <n v="3000"/>
    <x v="117"/>
    <x v="2"/>
    <x v="0"/>
    <s v="USD"/>
    <n v="1444576022"/>
    <n v="1439392022"/>
    <b v="0"/>
    <n v="0"/>
    <b v="0"/>
    <s v="film &amp; video/animation"/>
    <e v="#DIV/0!"/>
    <x v="0"/>
    <x v="5"/>
  </r>
  <r>
    <n v="0.05"/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1"/>
    <x v="0"/>
    <x v="5"/>
  </r>
  <r>
    <n v="0"/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e v="#DIV/0!"/>
    <x v="0"/>
    <x v="5"/>
  </r>
  <r>
    <n v="0"/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e v="#DIV/0!"/>
    <x v="0"/>
    <x v="5"/>
  </r>
  <r>
    <n v="9.3799999999999994E-2"/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e v="#DIV/0!"/>
    <x v="0"/>
    <x v="5"/>
  </r>
  <r>
    <n v="1E-3"/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5"/>
    <x v="0"/>
    <x v="5"/>
  </r>
  <r>
    <n v="0"/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e v="#DIV/0!"/>
    <x v="0"/>
    <x v="5"/>
  </r>
  <r>
    <n v="0.39358823529411763"/>
    <n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e v="#DIV/0!"/>
    <x v="0"/>
    <x v="5"/>
  </r>
  <r>
    <n v="0.64"/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e v="#DIV/0!"/>
    <x v="0"/>
    <x v="5"/>
  </r>
  <r>
    <n v="8.2100000000000006E-2"/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e v="#DIV/0!"/>
    <x v="0"/>
    <x v="5"/>
  </r>
  <r>
    <n v="0"/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e v="#DIV/0!"/>
    <x v="0"/>
    <x v="5"/>
  </r>
  <r>
    <n v="2.2727272727272728E-2"/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e v="#DIV/0!"/>
    <x v="0"/>
    <x v="5"/>
  </r>
  <r>
    <n v="0"/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e v="#DIV/0!"/>
    <x v="0"/>
    <x v="5"/>
  </r>
  <r>
    <n v="1.0200000000000001E-2"/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x v="471"/>
    <s v="Three kids try to stop Mazi Mbe's plan to restore Africa to its original state where Tricksters &amp; Spirits ruled_x000d_and Juju was law."/>
    <n v="55000"/>
    <x v="384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1"/>
    <x v="0"/>
    <x v="5"/>
  </r>
  <r>
    <n v="0"/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e v="#DIV/0!"/>
    <x v="0"/>
    <x v="5"/>
  </r>
  <r>
    <n v="2.2302681818181819E-2"/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e v="#DIV/0!"/>
    <x v="0"/>
    <x v="5"/>
  </r>
  <r>
    <n v="0"/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e v="#DIV/0!"/>
    <x v="0"/>
    <x v="5"/>
  </r>
  <r>
    <n v="0.3256"/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e v="#DIV/0!"/>
    <x v="0"/>
    <x v="5"/>
  </r>
  <r>
    <n v="0"/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e v="#DIV/0!"/>
    <x v="0"/>
    <x v="5"/>
  </r>
  <r>
    <n v="2.8667813379201833E-3"/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x v="490"/>
    <s v="Cancelled"/>
    <n v="1000"/>
    <x v="117"/>
    <x v="2"/>
    <x v="0"/>
    <s v="USD"/>
    <n v="1345677285"/>
    <n v="1343085285"/>
    <b v="0"/>
    <n v="0"/>
    <b v="0"/>
    <s v="film &amp; video/animation"/>
    <e v="#DIV/0!"/>
    <x v="0"/>
    <x v="5"/>
  </r>
  <r>
    <n v="0"/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e v="#DIV/0!"/>
    <x v="0"/>
    <x v="5"/>
  </r>
  <r>
    <n v="0"/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e v="#DIV/0!"/>
    <x v="0"/>
    <x v="5"/>
  </r>
  <r>
    <n v="0"/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e v="#DIV/0!"/>
    <x v="0"/>
    <x v="5"/>
  </r>
  <r>
    <n v="1.5499999999999999E-3"/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e v="#DIV/0!"/>
    <x v="0"/>
    <x v="5"/>
  </r>
  <r>
    <n v="1.6666666666666667E-5"/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x v="499"/>
    <s v="A Feature Length Animated Film Noir Musical with a modern twist. _x000d__x000d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e v="#DIV/0!"/>
    <x v="0"/>
    <x v="5"/>
  </r>
  <r>
    <n v="1.15E-2"/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e v="#DIV/0!"/>
    <x v="0"/>
    <x v="5"/>
  </r>
  <r>
    <n v="0.03"/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e v="#DIV/0!"/>
    <x v="0"/>
    <x v="5"/>
  </r>
  <r>
    <n v="1.3666666666666667E-2"/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e v="#DIV/0!"/>
    <x v="0"/>
    <x v="5"/>
  </r>
  <r>
    <n v="0.22881426547787684"/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x v="540"/>
    <s v="There are so many dilemmas in life- what to do, where to go? _x000d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5"/>
    <x v="2"/>
    <x v="7"/>
  </r>
  <r>
    <n v="1.2E-2"/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26"/>
    <x v="2"/>
    <x v="7"/>
  </r>
  <r>
    <n v="0"/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e v="#DIV/0!"/>
    <x v="2"/>
    <x v="7"/>
  </r>
  <r>
    <n v="8.9999999999999998E-4"/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e v="#DIV/0!"/>
    <x v="2"/>
    <x v="7"/>
  </r>
  <r>
    <n v="4.9199999999999999E-3"/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e v="#DIV/0!"/>
    <x v="2"/>
    <x v="7"/>
  </r>
  <r>
    <n v="2.5000000000000001E-2"/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68.3"/>
    <x v="2"/>
    <x v="7"/>
  </r>
  <r>
    <n v="0"/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e v="#DIV/0!"/>
    <x v="2"/>
    <x v="7"/>
  </r>
  <r>
    <n v="2.0833333333333335E-4"/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50"/>
    <x v="2"/>
    <x v="7"/>
  </r>
  <r>
    <n v="1.2E-4"/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27.5"/>
    <x v="2"/>
    <x v="7"/>
  </r>
  <r>
    <n v="0"/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e v="#DIV/0!"/>
    <x v="2"/>
    <x v="7"/>
  </r>
  <r>
    <n v="9.0666666666666662E-4"/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1"/>
    <x v="2"/>
    <x v="7"/>
  </r>
  <r>
    <n v="0"/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e v="#DIV/0!"/>
    <x v="2"/>
    <x v="7"/>
  </r>
  <r>
    <n v="2.0000000000000001E-4"/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1"/>
    <x v="2"/>
    <x v="7"/>
  </r>
  <r>
    <n v="0"/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e v="#DIV/0!"/>
    <x v="2"/>
    <x v="7"/>
  </r>
  <r>
    <n v="0.01"/>
    <n v="568"/>
    <x v="568"/>
    <s v="A million snow lovers from all over the planet, connected to each other with a common goal. &quot;To have the best snow experiences _x000d_ever.&quot;"/>
    <n v="24500"/>
    <x v="43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53"/>
    <x v="2"/>
    <x v="7"/>
  </r>
  <r>
    <n v="0"/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e v="#DIV/0!"/>
    <x v="2"/>
    <x v="7"/>
  </r>
  <r>
    <n v="3.892538925389254E-3"/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"/>
    <x v="2"/>
    <x v="7"/>
  </r>
  <r>
    <n v="2E-3"/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10"/>
    <x v="2"/>
    <x v="7"/>
  </r>
  <r>
    <n v="1.12E-4"/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1"/>
    <x v="2"/>
    <x v="7"/>
  </r>
  <r>
    <n v="0"/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e v="#DIV/0!"/>
    <x v="2"/>
    <x v="7"/>
  </r>
  <r>
    <n v="0"/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e v="#DIV/0!"/>
    <x v="2"/>
    <x v="7"/>
  </r>
  <r>
    <n v="1.1111111111111112E-4"/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"/>
    <x v="2"/>
    <x v="7"/>
  </r>
  <r>
    <n v="0.01"/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5"/>
    <x v="2"/>
    <x v="7"/>
  </r>
  <r>
    <n v="0"/>
    <n v="585"/>
    <x v="585"/>
    <s v="SAVE UP TO 40% WHEN YOU SPEND!_x000d__x000d_PRE-ORDER YOUR LINK CARD TODAY"/>
    <n v="9000"/>
    <x v="117"/>
    <x v="2"/>
    <x v="1"/>
    <s v="GBP"/>
    <n v="1448928000"/>
    <n v="1444123377"/>
    <b v="0"/>
    <n v="0"/>
    <b v="0"/>
    <s v="technology/web"/>
    <e v="#DIV/0!"/>
    <x v="2"/>
    <x v="7"/>
  </r>
  <r>
    <n v="5.5999999999999999E-3"/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x v="587"/>
    <s v="Waitresses.com is an online community devoted to servers around the world. Learn. Connect. Work. Travel. Share._x000d__x000d_Make a pledge today!"/>
    <n v="30000"/>
    <x v="444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250"/>
    <x v="2"/>
    <x v="7"/>
  </r>
  <r>
    <n v="0.23"/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10"/>
    <x v="2"/>
    <x v="7"/>
  </r>
  <r>
    <n v="0.34"/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15.5"/>
    <x v="2"/>
    <x v="7"/>
  </r>
  <r>
    <n v="0.02"/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100"/>
    <x v="2"/>
    <x v="7"/>
  </r>
  <r>
    <n v="1.4E-2"/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e v="#DIV/0!"/>
    <x v="2"/>
    <x v="7"/>
  </r>
  <r>
    <n v="3.9334666666666664E-2"/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e v="#DIV/0!"/>
    <x v="2"/>
    <x v="7"/>
  </r>
  <r>
    <n v="2.6200000000000001E-2"/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16.375"/>
    <x v="2"/>
    <x v="7"/>
  </r>
  <r>
    <n v="2E-3"/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10"/>
    <x v="2"/>
    <x v="7"/>
  </r>
  <r>
    <n v="0"/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e v="#DIV/0!"/>
    <x v="2"/>
    <x v="7"/>
  </r>
  <r>
    <n v="9.7400000000000004E-3"/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5"/>
    <x v="2"/>
    <x v="7"/>
  </r>
  <r>
    <n v="0"/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e v="#DIV/0!"/>
    <x v="2"/>
    <x v="7"/>
  </r>
  <r>
    <n v="0"/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e v="#DIV/0!"/>
    <x v="2"/>
    <x v="7"/>
  </r>
  <r>
    <n v="0"/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e v="#DIV/0!"/>
    <x v="2"/>
    <x v="7"/>
  </r>
  <r>
    <n v="0.21363333333333334"/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e v="#DIV/0!"/>
    <x v="2"/>
    <x v="7"/>
  </r>
  <r>
    <n v="0"/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e v="#DIV/0!"/>
    <x v="2"/>
    <x v="7"/>
  </r>
  <r>
    <n v="0"/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e v="#DIV/0!"/>
    <x v="2"/>
    <x v="7"/>
  </r>
  <r>
    <n v="0.03"/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20"/>
    <x v="2"/>
    <x v="7"/>
  </r>
  <r>
    <n v="0"/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e v="#DIV/0!"/>
    <x v="2"/>
    <x v="7"/>
  </r>
  <r>
    <n v="3.9999999999999998E-7"/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1"/>
    <x v="2"/>
    <x v="7"/>
  </r>
  <r>
    <n v="0.01"/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300"/>
    <x v="2"/>
    <x v="7"/>
  </r>
  <r>
    <n v="1.044E-2"/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e v="#DIV/0!"/>
    <x v="2"/>
    <x v="7"/>
  </r>
  <r>
    <n v="0"/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e v="#DIV/0!"/>
    <x v="2"/>
    <x v="7"/>
  </r>
  <r>
    <n v="0"/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e v="#DIV/0!"/>
    <x v="2"/>
    <x v="7"/>
  </r>
  <r>
    <n v="0.17380000000000001"/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90"/>
    <x v="2"/>
    <x v="7"/>
  </r>
  <r>
    <n v="0"/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e v="#DIV/0!"/>
    <x v="2"/>
    <x v="7"/>
  </r>
  <r>
    <n v="1.75E-3"/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10"/>
    <x v="2"/>
    <x v="7"/>
  </r>
  <r>
    <n v="1.38E-2"/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e v="#DIV/0!"/>
    <x v="2"/>
    <x v="7"/>
  </r>
  <r>
    <n v="0.1245"/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2"/>
    <x v="2"/>
    <x v="7"/>
  </r>
  <r>
    <n v="2E-3"/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4"/>
    <x v="2"/>
    <x v="7"/>
  </r>
  <r>
    <n v="0"/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e v="#DIV/0!"/>
    <x v="2"/>
    <x v="7"/>
  </r>
  <r>
    <n v="9.0000000000000006E-5"/>
    <n v="638"/>
    <x v="638"/>
    <s v="O0"/>
    <n v="200000"/>
    <x v="461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2"/>
    <x v="2"/>
    <x v="8"/>
  </r>
  <r>
    <n v="0.1002"/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x v="669"/>
    <s v="Beautiful automatic watches, made for every moment._x000d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x v="676"/>
    <s v="Having a baby or looking for the perfect gift for a baby shower?_x000d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x v="677"/>
    <s v="Sinapsi is the first heated jacket designed in Italy._x000d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1"/>
    <x v="2"/>
    <x v="8"/>
  </r>
  <r>
    <n v="1.06E-3"/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55.3"/>
    <x v="2"/>
    <x v="8"/>
  </r>
  <r>
    <n v="0"/>
    <n v="686"/>
    <x v="686"/>
    <s v="La tua giornata sportiva monitorata nel tuo polso??!!!_x000d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e v="#DIV/0!"/>
    <x v="2"/>
    <x v="8"/>
  </r>
  <r>
    <n v="3.5499999999999997E-2"/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95.4"/>
    <x v="2"/>
    <x v="8"/>
  </r>
  <r>
    <n v="0"/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e v="#DIV/0!"/>
    <x v="2"/>
    <x v="8"/>
  </r>
  <r>
    <n v="0.78927352941176465"/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30.5"/>
    <x v="2"/>
    <x v="8"/>
  </r>
  <r>
    <n v="0"/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e v="#DIV/0!"/>
    <x v="2"/>
    <x v="8"/>
  </r>
  <r>
    <n v="0.33790999999999999"/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x v="724"/>
    <s v="We are creating the Adventure Access Trail, a new walking trail from Boston to San Francisco.  _x000d_http://adventureaccess.org"/>
    <n v="7000"/>
    <x v="533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x v="735"/>
    <s v="TOP FUEL FOR LIFE â€¦ a true story of victory, unimaginable loss_x000d_and the epiphany that changed everything."/>
    <n v="47000"/>
    <x v="544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e v="#DIV/0!"/>
    <x v="3"/>
    <x v="10"/>
  </r>
  <r>
    <n v="4.7E-2"/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e v="#DIV/0!"/>
    <x v="3"/>
    <x v="10"/>
  </r>
  <r>
    <n v="1.1655011655011655E-3"/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5"/>
    <x v="3"/>
    <x v="10"/>
  </r>
  <r>
    <n v="0"/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e v="#DIV/0!"/>
    <x v="3"/>
    <x v="10"/>
  </r>
  <r>
    <n v="0.36014285714285715"/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e v="#DIV/0!"/>
    <x v="3"/>
    <x v="10"/>
  </r>
  <r>
    <n v="3.5400000000000001E-2"/>
    <n v="767"/>
    <x v="767"/>
    <s v="Jury of Peers is a complete novel, and it's good._x000d_All it needs now?  _x000d_More readers.  About ten million more._x000d_Let's get 'em."/>
    <n v="5000"/>
    <x v="571"/>
    <x v="2"/>
    <x v="0"/>
    <s v="USD"/>
    <n v="1432178810"/>
    <n v="1429586810"/>
    <b v="0"/>
    <n v="3"/>
    <b v="0"/>
    <s v="publishing/fiction"/>
    <n v="59"/>
    <x v="3"/>
    <x v="10"/>
  </r>
  <r>
    <n v="0"/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e v="#DIV/0!"/>
    <x v="3"/>
    <x v="10"/>
  </r>
  <r>
    <n v="0.41399999999999998"/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e v="#DIV/0!"/>
    <x v="3"/>
    <x v="10"/>
  </r>
  <r>
    <n v="2.631578947368421E-4"/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x v="796"/>
    <s v="Madrone is an independent band creating melodic, emotional, _x000d_alternative-rock needing your help to finish their new album."/>
    <n v="10000"/>
    <x v="593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58.625"/>
    <x v="4"/>
    <x v="11"/>
  </r>
  <r>
    <n v="1.009304"/>
    <n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0"/>
    <x v="4"/>
    <x v="12"/>
  </r>
  <r>
    <n v="1"/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x v="849"/>
    <s v="&quot;Guard your passion as if your life depended on it, for well it might!&quot;_x000d_Join Nightingale in her journey through the Poison Garden."/>
    <n v="4000"/>
    <x v="641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e v="#DIV/0!"/>
    <x v="4"/>
    <x v="13"/>
  </r>
  <r>
    <n v="0.40799492385786801"/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83.375"/>
    <x v="4"/>
    <x v="14"/>
  </r>
  <r>
    <n v="0.01"/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0"/>
    <x v="4"/>
    <x v="14"/>
  </r>
  <r>
    <n v="0.75"/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e v="#DIV/0!"/>
    <x v="4"/>
    <x v="14"/>
  </r>
  <r>
    <n v="7.1999999999999995E-2"/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e v="#DIV/0!"/>
    <x v="4"/>
    <x v="14"/>
  </r>
  <r>
    <n v="2.8000000000000001E-2"/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10.5"/>
    <x v="4"/>
    <x v="13"/>
  </r>
  <r>
    <n v="0"/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e v="#DIV/0!"/>
    <x v="4"/>
    <x v="13"/>
  </r>
  <r>
    <n v="3.0000000000000001E-3"/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e v="#DIV/0!"/>
    <x v="4"/>
    <x v="13"/>
  </r>
  <r>
    <n v="0"/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e v="#DIV/0!"/>
    <x v="4"/>
    <x v="13"/>
  </r>
  <r>
    <n v="0"/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e v="#DIV/0!"/>
    <x v="4"/>
    <x v="13"/>
  </r>
  <r>
    <n v="3.2500000000000001E-2"/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4.6"/>
    <x v="4"/>
    <x v="13"/>
  </r>
  <r>
    <n v="0"/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e v="#DIV/0!"/>
    <x v="4"/>
    <x v="13"/>
  </r>
  <r>
    <n v="8.5714285714285719E-3"/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e v="#DIV/0!"/>
    <x v="4"/>
    <x v="13"/>
  </r>
  <r>
    <n v="5.7692307692307696E-2"/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e v="#DIV/0!"/>
    <x v="4"/>
    <x v="13"/>
  </r>
  <r>
    <n v="6.0000000000000001E-3"/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100"/>
    <x v="4"/>
    <x v="13"/>
  </r>
  <r>
    <n v="0"/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e v="#DIV/0!"/>
    <x v="4"/>
    <x v="13"/>
  </r>
  <r>
    <n v="0.309"/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55"/>
    <x v="4"/>
    <x v="13"/>
  </r>
  <r>
    <n v="0.109"/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2"/>
    <x v="4"/>
    <x v="13"/>
  </r>
  <r>
    <n v="0"/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e v="#DIV/0!"/>
    <x v="4"/>
    <x v="13"/>
  </r>
  <r>
    <n v="0"/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e v="#DIV/0!"/>
    <x v="4"/>
    <x v="13"/>
  </r>
  <r>
    <n v="0.10862068965517241"/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56.25"/>
    <x v="4"/>
    <x v="13"/>
  </r>
  <r>
    <n v="0"/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e v="#DIV/0!"/>
    <x v="4"/>
    <x v="13"/>
  </r>
  <r>
    <n v="0.38333333333333336"/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25"/>
    <x v="4"/>
    <x v="13"/>
  </r>
  <r>
    <n v="0"/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e v="#DIV/0!"/>
    <x v="4"/>
    <x v="13"/>
  </r>
  <r>
    <n v="1.1428571428571429E-2"/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x v="938"/>
    <s v="Creating new avenues of exposure for young Jazz &amp; Soul artists_x000d_to express their Art of Music."/>
    <n v="7000"/>
    <x v="379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57.2"/>
    <x v="2"/>
    <x v="8"/>
  </r>
  <r>
    <n v="0"/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e v="#DIV/0!"/>
    <x v="2"/>
    <x v="8"/>
  </r>
  <r>
    <n v="0.12"/>
    <n v="948"/>
    <x v="948"/>
    <s v="T-Shirt with Led panel controlled by Android app over WiFi. _x000d_Multiple shirts, games, text, video effects support,"/>
    <n v="4000"/>
    <x v="374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x v="956"/>
    <s v="You can rent out your Car with Uber. _x000d_You can rent out your Home with Airbnb. _x000d_Now you can rent out your CLOSET with SemiYOURS!"/>
    <n v="50000"/>
    <x v="386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x v="961"/>
    <s v="Active, happy &amp; healthy together! _x000d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x v="984"/>
    <s v="Hello world,_x000d__x000d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x v="988"/>
    <s v="Itâ€™s original, fashion and unique, Ohyear is the first cover for your earphones that wears your style._x000d_Designed and made in Italy"/>
    <n v="5000"/>
    <x v="117"/>
    <x v="2"/>
    <x v="13"/>
    <s v="EUR"/>
    <n v="1475310825"/>
    <n v="1472718825"/>
    <b v="0"/>
    <n v="0"/>
    <b v="0"/>
    <s v="technology/wearables"/>
    <e v="#DIV/0!"/>
    <x v="2"/>
    <x v="8"/>
  </r>
  <r>
    <n v="0.16769999999999999"/>
    <n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x v="991"/>
    <s v="Russell &amp; Sons Watches_x000d__x000d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x v="994"/>
    <s v="Worldâ€˜s First Heated Leather Jacket _x000d_with Integrated Bluetooth System,_x000d_Handsfree Set (Microphone and Speakers)_x000d_and Cellphone Charger."/>
    <n v="200000"/>
    <x v="722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50"/>
    <x v="5"/>
    <x v="16"/>
  </r>
  <r>
    <n v="0"/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e v="#DIV/0!"/>
    <x v="5"/>
    <x v="16"/>
  </r>
  <r>
    <n v="1.5384615384615385E-2"/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3.25"/>
    <x v="5"/>
    <x v="16"/>
  </r>
  <r>
    <n v="0"/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e v="#DIV/0!"/>
    <x v="5"/>
    <x v="16"/>
  </r>
  <r>
    <n v="5.0000000000000001E-4"/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53"/>
    <x v="5"/>
    <x v="16"/>
  </r>
  <r>
    <n v="0"/>
    <n v="1049"/>
    <x v="1049"/>
    <s v="------"/>
    <n v="12000"/>
    <x v="117"/>
    <x v="1"/>
    <x v="0"/>
    <s v="USD"/>
    <n v="1455272445"/>
    <n v="1452680445"/>
    <b v="0"/>
    <n v="0"/>
    <b v="0"/>
    <s v="journalism/audio"/>
    <e v="#DIV/0!"/>
    <x v="5"/>
    <x v="16"/>
  </r>
  <r>
    <n v="0"/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e v="#DIV/0!"/>
    <x v="5"/>
    <x v="16"/>
  </r>
  <r>
    <n v="0"/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e v="#DIV/0!"/>
    <x v="5"/>
    <x v="16"/>
  </r>
  <r>
    <n v="0"/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e v="#DIV/0!"/>
    <x v="5"/>
    <x v="16"/>
  </r>
  <r>
    <n v="0.01"/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5"/>
    <x v="5"/>
    <x v="16"/>
  </r>
  <r>
    <n v="0"/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e v="#DIV/0!"/>
    <x v="5"/>
    <x v="16"/>
  </r>
  <r>
    <n v="0"/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e v="#DIV/0!"/>
    <x v="5"/>
    <x v="16"/>
  </r>
  <r>
    <n v="0"/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e v="#DIV/0!"/>
    <x v="5"/>
    <x v="16"/>
  </r>
  <r>
    <n v="0"/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e v="#DIV/0!"/>
    <x v="5"/>
    <x v="16"/>
  </r>
  <r>
    <n v="0"/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e v="#DIV/0!"/>
    <x v="5"/>
    <x v="16"/>
  </r>
  <r>
    <n v="0"/>
    <n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e v="#DIV/0!"/>
    <x v="5"/>
    <x v="16"/>
  </r>
  <r>
    <n v="0.01"/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50"/>
    <x v="5"/>
    <x v="16"/>
  </r>
  <r>
    <n v="0"/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e v="#DIV/0!"/>
    <x v="5"/>
    <x v="16"/>
  </r>
  <r>
    <n v="0.95477386934673369"/>
    <n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47.5"/>
    <x v="5"/>
    <x v="16"/>
  </r>
  <r>
    <n v="0"/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e v="#DIV/0!"/>
    <x v="5"/>
    <x v="16"/>
  </r>
  <r>
    <n v="8.9744444444444446E-2"/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13"/>
    <x v="6"/>
    <x v="17"/>
  </r>
  <r>
    <n v="1.5E-3"/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35"/>
    <x v="6"/>
    <x v="17"/>
  </r>
  <r>
    <n v="0"/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e v="#DIV/0!"/>
    <x v="6"/>
    <x v="17"/>
  </r>
  <r>
    <n v="6.8000000000000005E-4"/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410"/>
    <x v="6"/>
    <x v="17"/>
  </r>
  <r>
    <n v="0"/>
    <n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e v="#DIV/0!"/>
    <x v="6"/>
    <x v="17"/>
  </r>
  <r>
    <n v="3.4200000000000001E-2"/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7.5"/>
    <x v="6"/>
    <x v="17"/>
  </r>
  <r>
    <n v="0"/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e v="#DIV/0!"/>
    <x v="6"/>
    <x v="17"/>
  </r>
  <r>
    <n v="0.14182977777777778"/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5"/>
    <x v="6"/>
    <x v="17"/>
  </r>
  <r>
    <n v="0.125"/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e v="#DIV/0!"/>
    <x v="6"/>
    <x v="17"/>
  </r>
  <r>
    <n v="2.93E-2"/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5"/>
    <x v="6"/>
    <x v="17"/>
  </r>
  <r>
    <n v="0"/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e v="#DIV/0!"/>
    <x v="6"/>
    <x v="17"/>
  </r>
  <r>
    <n v="1.16E-4"/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5.8"/>
    <x v="6"/>
    <x v="17"/>
  </r>
  <r>
    <n v="0"/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e v="#DIV/0!"/>
    <x v="6"/>
    <x v="17"/>
  </r>
  <r>
    <n v="2.2000000000000001E-3"/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e v="#DIV/0!"/>
    <x v="6"/>
    <x v="18"/>
  </r>
  <r>
    <n v="5.0000000000000001E-3"/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x v="1128"/>
    <s v="#havingfunFTW"/>
    <n v="1000"/>
    <x v="116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e v="#DIV/0!"/>
    <x v="6"/>
    <x v="18"/>
  </r>
  <r>
    <n v="0.14380000000000001"/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1"/>
    <x v="6"/>
    <x v="18"/>
  </r>
  <r>
    <n v="0.05"/>
    <n v="1135"/>
    <x v="1135"/>
    <s v="&quot;Trumperama&quot; ist ein Jump 'n' Run Spiel im 8-Bit Stil fÃ¼r Android._x000d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5"/>
    <x v="6"/>
    <x v="18"/>
  </r>
  <r>
    <n v="0"/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e v="#DIV/0!"/>
    <x v="6"/>
    <x v="18"/>
  </r>
  <r>
    <n v="0"/>
    <n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e v="#DIV/0!"/>
    <x v="6"/>
    <x v="18"/>
  </r>
  <r>
    <n v="0"/>
    <n v="1142"/>
    <x v="1142"/>
    <s v="If only you could help choose and/or create the Top Chart apps with your ideas..._x000d_Want that to come true? Well here we are."/>
    <n v="4000"/>
    <x v="117"/>
    <x v="2"/>
    <x v="0"/>
    <s v="USD"/>
    <n v="1424131727"/>
    <n v="1421539727"/>
    <b v="0"/>
    <n v="0"/>
    <b v="0"/>
    <s v="games/mobile games"/>
    <e v="#DIV/0!"/>
    <x v="6"/>
    <x v="18"/>
  </r>
  <r>
    <n v="4.1333333333333335E-3"/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23.25"/>
    <x v="6"/>
    <x v="18"/>
  </r>
  <r>
    <n v="0"/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e v="#DIV/0!"/>
    <x v="7"/>
    <x v="19"/>
  </r>
  <r>
    <n v="1.25E-3"/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e v="#DIV/0!"/>
    <x v="7"/>
    <x v="19"/>
  </r>
  <r>
    <n v="4.8666666666666667E-3"/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42"/>
    <x v="7"/>
    <x v="19"/>
  </r>
  <r>
    <n v="0"/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e v="#DIV/0!"/>
    <x v="7"/>
    <x v="19"/>
  </r>
  <r>
    <n v="5.6937500000000002E-2"/>
    <n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23.5"/>
    <x v="7"/>
    <x v="19"/>
  </r>
  <r>
    <n v="0"/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e v="#DIV/0!"/>
    <x v="7"/>
    <x v="19"/>
  </r>
  <r>
    <n v="1.5100000000000001E-2"/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e v="#DIV/0!"/>
    <x v="7"/>
    <x v="19"/>
  </r>
  <r>
    <n v="3.85E-2"/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e v="#DIV/0!"/>
    <x v="7"/>
    <x v="19"/>
  </r>
  <r>
    <n v="5.8333333333333338E-4"/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17.5"/>
    <x v="7"/>
    <x v="19"/>
  </r>
  <r>
    <n v="0"/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e v="#DIV/0!"/>
    <x v="7"/>
    <x v="19"/>
  </r>
  <r>
    <n v="0"/>
    <n v="1164"/>
    <x v="1164"/>
    <s v="Bayou Classic BBQ will be  Mansura,LA _x000d_newest and best mobile food truck_x000d_serving delicious BBQ Georgia style slow_x000d_smoke BBQ!"/>
    <n v="10000"/>
    <x v="117"/>
    <x v="2"/>
    <x v="0"/>
    <s v="USD"/>
    <n v="1466270582"/>
    <n v="1463678582"/>
    <b v="0"/>
    <n v="0"/>
    <b v="0"/>
    <s v="food/food trucks"/>
    <e v="#DIV/0!"/>
    <x v="7"/>
    <x v="19"/>
  </r>
  <r>
    <n v="0.20705000000000001"/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50"/>
    <x v="7"/>
    <x v="19"/>
  </r>
  <r>
    <n v="1E-3"/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25"/>
    <x v="7"/>
    <x v="19"/>
  </r>
  <r>
    <n v="0"/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e v="#DIV/0!"/>
    <x v="7"/>
    <x v="19"/>
  </r>
  <r>
    <n v="2.4000000000000001E-4"/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x v="1176"/>
    <s v="Mirlins Sushi!_x000d_Find us on Facebook!_x000d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10"/>
    <x v="7"/>
    <x v="19"/>
  </r>
  <r>
    <n v="0"/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e v="#DIV/0!"/>
    <x v="7"/>
    <x v="19"/>
  </r>
  <r>
    <n v="6.666666666666667E-5"/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10.5"/>
    <x v="7"/>
    <x v="19"/>
  </r>
  <r>
    <n v="0.04"/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x v="1195"/>
    <s v="CALAMITA/Ã€ is a tool for investigating the contemporary Vajont and the topic of catastrophes in general._x000d_Â«CHE IDDIO CE LA MANDI BUONAÂ»"/>
    <n v="10000"/>
    <x v="82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e v="#DIV/0!"/>
    <x v="4"/>
    <x v="21"/>
  </r>
  <r>
    <n v="0.29299999999999998"/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25"/>
    <x v="4"/>
    <x v="21"/>
  </r>
  <r>
    <n v="0"/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e v="#DIV/0!"/>
    <x v="4"/>
    <x v="21"/>
  </r>
  <r>
    <n v="0"/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e v="#DIV/0!"/>
    <x v="4"/>
    <x v="21"/>
  </r>
  <r>
    <n v="8.0000000000000002E-3"/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e v="#DIV/0!"/>
    <x v="4"/>
    <x v="21"/>
  </r>
  <r>
    <n v="2.787363950092912E-2"/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5"/>
    <x v="4"/>
    <x v="21"/>
  </r>
  <r>
    <n v="0"/>
    <n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e v="#DIV/0!"/>
    <x v="4"/>
    <x v="21"/>
  </r>
  <r>
    <n v="0"/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e v="#DIV/0!"/>
    <x v="4"/>
    <x v="21"/>
  </r>
  <r>
    <n v="0.17799999999999999"/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e v="#DIV/0!"/>
    <x v="4"/>
    <x v="21"/>
  </r>
  <r>
    <n v="3.0124999999999999E-2"/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85.5"/>
    <x v="4"/>
    <x v="11"/>
  </r>
  <r>
    <n v="1.5164"/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x v="1262"/>
    <s v="A soon to be husband and wife bringing hope to the music industry._x000d_You will fall in love with their sound and story."/>
    <n v="6500"/>
    <x v="875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90.9"/>
    <x v="4"/>
    <x v="11"/>
  </r>
  <r>
    <n v="1.018"/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81.25"/>
    <x v="1"/>
    <x v="6"/>
  </r>
  <r>
    <n v="2.42"/>
    <n v="1287"/>
    <x v="1287"/>
    <s v="PantoSoc are taking Sweeney Todd to the Fringe!_x000d__x000d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35.625"/>
    <x v="1"/>
    <x v="6"/>
  </r>
  <r>
    <n v="1.35"/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x v="1318"/>
    <s v="Your Dog's Best Friend._x000d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e v="#DIV/0!"/>
    <x v="2"/>
    <x v="8"/>
  </r>
  <r>
    <n v="0"/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e v="#DIV/0!"/>
    <x v="2"/>
    <x v="8"/>
  </r>
  <r>
    <n v="0.10754135338345865"/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e v="#DIV/0!"/>
    <x v="2"/>
    <x v="8"/>
  </r>
  <r>
    <n v="0.7036"/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38.75"/>
    <x v="4"/>
    <x v="11"/>
  </r>
  <r>
    <n v="1.0501"/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21.2"/>
    <x v="4"/>
    <x v="11"/>
  </r>
  <r>
    <n v="1.071"/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62.5"/>
    <x v="4"/>
    <x v="11"/>
  </r>
  <r>
    <n v="1.36625"/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e v="#DIV/0!"/>
    <x v="3"/>
    <x v="22"/>
  </r>
  <r>
    <n v="1.6666666666666666E-4"/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e v="#DIV/0!"/>
    <x v="3"/>
    <x v="22"/>
  </r>
  <r>
    <n v="1.2222222222222223E-2"/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x v="1418"/>
    <s v="Â¿Y si hubiera una camino intermedio entre ciencia y religion?_x000d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e v="#DIV/0!"/>
    <x v="3"/>
    <x v="22"/>
  </r>
  <r>
    <n v="0"/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e v="#DIV/0!"/>
    <x v="3"/>
    <x v="22"/>
  </r>
  <r>
    <n v="8.3799999999999999E-2"/>
    <n v="1427"/>
    <x v="1427"/>
    <s v="The book with advices that can save many lives._x000d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15"/>
    <x v="3"/>
    <x v="22"/>
  </r>
  <r>
    <n v="0"/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e v="#DIV/0!"/>
    <x v="3"/>
    <x v="22"/>
  </r>
  <r>
    <n v="8.0600000000000005E-2"/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e v="#DIV/0!"/>
    <x v="3"/>
    <x v="22"/>
  </r>
  <r>
    <n v="6.7083333333333328E-2"/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e v="#DIV/0!"/>
    <x v="3"/>
    <x v="22"/>
  </r>
  <r>
    <n v="0"/>
    <n v="1443"/>
    <x v="1443"/>
    <s v="Hello everyone !_x000d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e v="#DIV/0!"/>
    <x v="3"/>
    <x v="22"/>
  </r>
  <r>
    <n v="0"/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e v="#DIV/0!"/>
    <x v="3"/>
    <x v="22"/>
  </r>
  <r>
    <n v="0"/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e v="#DIV/0!"/>
    <x v="3"/>
    <x v="22"/>
  </r>
  <r>
    <n v="0"/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e v="#DIV/0!"/>
    <x v="3"/>
    <x v="22"/>
  </r>
  <r>
    <n v="1.4999999999999999E-4"/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x v="1448"/>
    <s v="For people in schools to the retired._x000d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e v="#DIV/0!"/>
    <x v="3"/>
    <x v="22"/>
  </r>
  <r>
    <n v="0"/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e v="#DIV/0!"/>
    <x v="3"/>
    <x v="22"/>
  </r>
  <r>
    <n v="1.0000000000000001E-5"/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"/>
    <x v="3"/>
    <x v="22"/>
  </r>
  <r>
    <n v="0"/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e v="#DIV/0!"/>
    <x v="3"/>
    <x v="22"/>
  </r>
  <r>
    <n v="0"/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e v="#DIV/0!"/>
    <x v="3"/>
    <x v="22"/>
  </r>
  <r>
    <n v="8.5714285714285719E-3"/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e v="#DIV/0!"/>
    <x v="3"/>
    <x v="22"/>
  </r>
  <r>
    <n v="0"/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e v="#DIV/0!"/>
    <x v="3"/>
    <x v="22"/>
  </r>
  <r>
    <n v="0"/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e v="#DIV/0!"/>
    <x v="3"/>
    <x v="22"/>
  </r>
  <r>
    <n v="0"/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e v="#DIV/0!"/>
    <x v="3"/>
    <x v="22"/>
  </r>
  <r>
    <n v="1.012446"/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17.5"/>
    <x v="3"/>
    <x v="10"/>
  </r>
  <r>
    <n v="1E-3"/>
    <n v="1482"/>
    <x v="1482"/>
    <s v="Those who believe, call them Gods._x000d_Those who don't believe, call them aliens._x000d_Either way, you can't stop the war."/>
    <n v="5000"/>
    <x v="139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25"/>
    <x v="3"/>
    <x v="10"/>
  </r>
  <r>
    <n v="0"/>
    <n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e v="#DIV/0!"/>
    <x v="3"/>
    <x v="10"/>
  </r>
  <r>
    <n v="2.2388059701492536E-2"/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16"/>
    <x v="3"/>
    <x v="10"/>
  </r>
  <r>
    <n v="0"/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e v="#DIV/0!"/>
    <x v="3"/>
    <x v="10"/>
  </r>
  <r>
    <n v="2.4E-2"/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60"/>
    <x v="3"/>
    <x v="10"/>
  </r>
  <r>
    <n v="0"/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e v="#DIV/0!"/>
    <x v="3"/>
    <x v="10"/>
  </r>
  <r>
    <n v="0.30862068965517242"/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5"/>
    <x v="3"/>
    <x v="10"/>
  </r>
  <r>
    <n v="0"/>
    <n v="1493"/>
    <x v="1493"/>
    <s v="Help illustrate the sequel to the bestselling _x000d_The Transylvania Flying Squad of Detectives"/>
    <n v="2400"/>
    <x v="117"/>
    <x v="2"/>
    <x v="0"/>
    <s v="USD"/>
    <n v="1371415675"/>
    <n v="1368823675"/>
    <b v="0"/>
    <n v="0"/>
    <b v="0"/>
    <s v="publishing/fiction"/>
    <e v="#DIV/0!"/>
    <x v="3"/>
    <x v="10"/>
  </r>
  <r>
    <n v="8.8999999999999996E-2"/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e v="#DIV/0!"/>
    <x v="3"/>
    <x v="10"/>
  </r>
  <r>
    <n v="0"/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e v="#DIV/0!"/>
    <x v="3"/>
    <x v="10"/>
  </r>
  <r>
    <n v="6.666666666666667E-5"/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1"/>
    <x v="3"/>
    <x v="10"/>
  </r>
  <r>
    <n v="1.9E-2"/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"/>
    <x v="8"/>
    <x v="24"/>
  </r>
  <r>
    <n v="0.04"/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10"/>
    <x v="8"/>
    <x v="24"/>
  </r>
  <r>
    <n v="0"/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e v="#DIV/0!"/>
    <x v="8"/>
    <x v="24"/>
  </r>
  <r>
    <n v="3.3333333333333332E-4"/>
    <n v="1545"/>
    <x v="1545"/>
    <s v="&quot;He will not be a wise man who does not study human hearts!&quot;_x000d_Hope in natural art, creation!"/>
    <n v="3000"/>
    <x v="116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e v="#DIV/0!"/>
    <x v="8"/>
    <x v="24"/>
  </r>
  <r>
    <n v="8.5714285714285715E-2"/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60"/>
    <x v="8"/>
    <x v="24"/>
  </r>
  <r>
    <n v="0.34"/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e v="#DIV/0!"/>
    <x v="8"/>
    <x v="24"/>
  </r>
  <r>
    <n v="0.49186046511627907"/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e v="#DIV/0!"/>
    <x v="8"/>
    <x v="24"/>
  </r>
  <r>
    <n v="0"/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e v="#DIV/0!"/>
    <x v="8"/>
    <x v="24"/>
  </r>
  <r>
    <n v="0"/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e v="#DIV/0!"/>
    <x v="8"/>
    <x v="24"/>
  </r>
  <r>
    <n v="0.45133333333333331"/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7"/>
    <x v="3"/>
    <x v="25"/>
  </r>
  <r>
    <n v="0"/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e v="#DIV/0!"/>
    <x v="3"/>
    <x v="25"/>
  </r>
  <r>
    <n v="1.4166666666666666E-2"/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55"/>
    <x v="3"/>
    <x v="25"/>
  </r>
  <r>
    <n v="0"/>
    <n v="1569"/>
    <x v="1569"/>
    <s v="to be removed"/>
    <n v="30000"/>
    <x v="117"/>
    <x v="1"/>
    <x v="0"/>
    <s v="USD"/>
    <n v="1369498714"/>
    <n v="1366906714"/>
    <b v="0"/>
    <n v="0"/>
    <b v="0"/>
    <s v="publishing/art books"/>
    <e v="#DIV/0!"/>
    <x v="3"/>
    <x v="25"/>
  </r>
  <r>
    <n v="0.41399999999999998"/>
    <n v="1570"/>
    <x v="1570"/>
    <s v="A Coloring Book of Breathtaking Beauties_x000d_To Calm the Heart and Soul"/>
    <n v="6000"/>
    <x v="685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20"/>
    <x v="3"/>
    <x v="25"/>
  </r>
  <r>
    <n v="0.05"/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4"/>
    <x v="3"/>
    <x v="25"/>
  </r>
  <r>
    <n v="0"/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e v="#DIV/0!"/>
    <x v="3"/>
    <x v="25"/>
  </r>
  <r>
    <n v="5.0000000000000001E-3"/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15"/>
    <x v="8"/>
    <x v="26"/>
  </r>
  <r>
    <n v="0"/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e v="#DIV/0!"/>
    <x v="8"/>
    <x v="26"/>
  </r>
  <r>
    <n v="0.79"/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e v="#DIV/0!"/>
    <x v="8"/>
    <x v="26"/>
  </r>
  <r>
    <n v="1.3333333333333334E-4"/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"/>
    <x v="8"/>
    <x v="26"/>
  </r>
  <r>
    <n v="0"/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e v="#DIV/0!"/>
    <x v="8"/>
    <x v="26"/>
  </r>
  <r>
    <n v="0"/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e v="#DIV/0!"/>
    <x v="8"/>
    <x v="26"/>
  </r>
  <r>
    <n v="1.7000000000000001E-2"/>
    <n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e v="#DIV/0!"/>
    <x v="8"/>
    <x v="26"/>
  </r>
  <r>
    <n v="1.3636363636363637E-4"/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5"/>
    <x v="8"/>
    <x v="26"/>
  </r>
  <r>
    <n v="0"/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e v="#DIV/0!"/>
    <x v="8"/>
    <x v="26"/>
  </r>
  <r>
    <n v="1.25E-3"/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"/>
    <x v="8"/>
    <x v="26"/>
  </r>
  <r>
    <n v="0"/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e v="#DIV/0!"/>
    <x v="8"/>
    <x v="26"/>
  </r>
  <r>
    <n v="7.3400000000000007E-2"/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34.6"/>
    <x v="4"/>
    <x v="11"/>
  </r>
  <r>
    <n v="1.05"/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97.5"/>
    <x v="4"/>
    <x v="27"/>
  </r>
  <r>
    <n v="1"/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x v="1656"/>
    <s v="The making of a quality, full length album journeying through a pop/folk/rock/americana sound_x000d_noisetrade.com/jaredmitchellmusic"/>
    <n v="7500"/>
    <x v="1137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x v="1661"/>
    <s v="I am excited to present my debut pop project Kyana!_x000d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x v="1669"/>
    <s v="Hi guys! I'll be recording a 6-7 song EP this summer and I need your help to make it happen! _x000d_Any support is appreciated!"/>
    <n v="2000"/>
    <x v="1149"/>
    <x v="0"/>
    <x v="0"/>
    <s v="USD"/>
    <n v="1464729276"/>
    <n v="1459545276"/>
    <b v="0"/>
    <n v="52"/>
    <b v="1"/>
    <s v="music/pop"/>
    <n v="53.75"/>
    <x v="4"/>
    <x v="27"/>
  </r>
  <r>
    <n v="1.026"/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x v="1679"/>
    <s v="Your ticket for an adventure in STEREOPHONIC, INTERSTELLAR  HI-FIDELITY_x000d_w/ your crooning Star-Captain, Jody Mulgrew. Pre-Order Today."/>
    <n v="2000"/>
    <x v="98"/>
    <x v="0"/>
    <x v="0"/>
    <s v="USD"/>
    <n v="1311298745"/>
    <n v="1309311545"/>
    <b v="0"/>
    <n v="56"/>
    <b v="1"/>
    <s v="music/pop"/>
    <n v="62.5"/>
    <x v="4"/>
    <x v="27"/>
  </r>
  <r>
    <n v="1.175"/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e v="#DIV/0!"/>
    <x v="4"/>
    <x v="28"/>
  </r>
  <r>
    <n v="0.21714285714285714"/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18"/>
    <x v="4"/>
    <x v="28"/>
  </r>
  <r>
    <n v="0.3125"/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e v="#DIV/0!"/>
    <x v="4"/>
    <x v="28"/>
  </r>
  <r>
    <n v="0.20208000000000001"/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x v="1698"/>
    <s v="This Music is a Powerful Tool / Ministry to the mindset_x000d_of Global Christianity in an Artistic &amp; innovative Musical_x000d_Format_ Album &amp; Tour"/>
    <n v="125000"/>
    <x v="117"/>
    <x v="3"/>
    <x v="0"/>
    <s v="USD"/>
    <n v="1490499180"/>
    <n v="1488430760"/>
    <b v="0"/>
    <n v="0"/>
    <b v="0"/>
    <s v="music/faith"/>
    <e v="#DIV/0!"/>
    <x v="4"/>
    <x v="28"/>
  </r>
  <r>
    <n v="4.2311459353574929E-2"/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54"/>
    <x v="4"/>
    <x v="28"/>
  </r>
  <r>
    <n v="0.2606"/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e v="#DIV/0!"/>
    <x v="4"/>
    <x v="28"/>
  </r>
  <r>
    <n v="0"/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e v="#DIV/0!"/>
    <x v="4"/>
    <x v="28"/>
  </r>
  <r>
    <n v="9.74E-2"/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e v="#DIV/0!"/>
    <x v="4"/>
    <x v="28"/>
  </r>
  <r>
    <n v="4.8571428571428571E-2"/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34"/>
    <x v="4"/>
    <x v="28"/>
  </r>
  <r>
    <n v="0.105"/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525"/>
    <x v="4"/>
    <x v="28"/>
  </r>
  <r>
    <n v="0"/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e v="#DIV/0!"/>
    <x v="4"/>
    <x v="28"/>
  </r>
  <r>
    <n v="1.6666666666666666E-2"/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50"/>
    <x v="4"/>
    <x v="28"/>
  </r>
  <r>
    <n v="7.868E-2"/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x v="1718"/>
    <s v="A melody for the galaxy."/>
    <n v="35000"/>
    <x v="73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28.125"/>
    <x v="4"/>
    <x v="28"/>
  </r>
  <r>
    <n v="0"/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e v="#DIV/0!"/>
    <x v="4"/>
    <x v="28"/>
  </r>
  <r>
    <n v="3.4722222222222224E-4"/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e v="#DIV/0!"/>
    <x v="4"/>
    <x v="28"/>
  </r>
  <r>
    <n v="0"/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e v="#DIV/0!"/>
    <x v="4"/>
    <x v="28"/>
  </r>
  <r>
    <n v="0"/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e v="#DIV/0!"/>
    <x v="4"/>
    <x v="28"/>
  </r>
  <r>
    <n v="0"/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e v="#DIV/0!"/>
    <x v="4"/>
    <x v="28"/>
  </r>
  <r>
    <n v="0"/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e v="#DIV/0!"/>
    <x v="4"/>
    <x v="28"/>
  </r>
  <r>
    <n v="2.2222222222222223E-4"/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1"/>
    <x v="4"/>
    <x v="28"/>
  </r>
  <r>
    <n v="0.11"/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20"/>
    <x v="4"/>
    <x v="28"/>
  </r>
  <r>
    <n v="1E-3"/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"/>
    <x v="4"/>
    <x v="28"/>
  </r>
  <r>
    <n v="0"/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e v="#DIV/0!"/>
    <x v="4"/>
    <x v="28"/>
  </r>
  <r>
    <n v="1.1083333333333334"/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e v="#DIV/0!"/>
    <x v="8"/>
    <x v="20"/>
  </r>
  <r>
    <n v="0.4572"/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e v="#DIV/0!"/>
    <x v="8"/>
    <x v="20"/>
  </r>
  <r>
    <n v="0.49183333333333334"/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e v="#DIV/0!"/>
    <x v="8"/>
    <x v="20"/>
  </r>
  <r>
    <n v="2.036E-2"/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e v="#DIV/0!"/>
    <x v="8"/>
    <x v="20"/>
  </r>
  <r>
    <n v="2.0833333333333332E-2"/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x v="1824"/>
    <s v="cd fund raiser"/>
    <n v="3000"/>
    <x v="1243"/>
    <x v="0"/>
    <x v="0"/>
    <s v="USD"/>
    <n v="1389146880"/>
    <n v="1387403967"/>
    <b v="0"/>
    <n v="40"/>
    <b v="1"/>
    <s v="music/rock"/>
    <n v="75.05"/>
    <x v="4"/>
    <x v="11"/>
  </r>
  <r>
    <n v="1.0505"/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42.02"/>
    <x v="4"/>
    <x v="11"/>
  </r>
  <r>
    <n v="1.01"/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25"/>
    <x v="4"/>
    <x v="11"/>
  </r>
  <r>
    <n v="2.625"/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x v="1835"/>
    <s v="WE ARE A HARD ROCK/PUNK BAND SEEKING FUNDS TO RECORD A NEW EP. _x000d__x000d_https://www.reverbnation.com/dirtylittlerebel"/>
    <n v="500"/>
    <x v="624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76.05"/>
    <x v="4"/>
    <x v="11"/>
  </r>
  <r>
    <n v="1"/>
    <n v="1845"/>
    <x v="1845"/>
    <s v="OH MY JOSH! _x000d__x000d_Our Kickstarter Supporters get FIRST DIBS!_x000d__x000d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e v="#DIV/0!"/>
    <x v="6"/>
    <x v="18"/>
  </r>
  <r>
    <n v="8.0833333333333326E-2"/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e v="#DIV/0!"/>
    <x v="6"/>
    <x v="18"/>
  </r>
  <r>
    <n v="0.10314285714285715"/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7"/>
    <x v="6"/>
    <x v="18"/>
  </r>
  <r>
    <n v="0"/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e v="#DIV/0!"/>
    <x v="6"/>
    <x v="18"/>
  </r>
  <r>
    <n v="0"/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e v="#DIV/0!"/>
    <x v="6"/>
    <x v="18"/>
  </r>
  <r>
    <n v="0"/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e v="#DIV/0!"/>
    <x v="6"/>
    <x v="18"/>
  </r>
  <r>
    <n v="1.1999999999999999E-3"/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30"/>
    <x v="2"/>
    <x v="29"/>
  </r>
  <r>
    <n v="1.6E-2"/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54"/>
    <x v="4"/>
    <x v="14"/>
  </r>
  <r>
    <n v="1.1555"/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x v="1924"/>
    <s v="We are recording a cd of Songs- About life and love_x000d_from the perspective a conscious country girl_x000d_living in the city."/>
    <n v="3000"/>
    <x v="1307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42.8"/>
    <x v="4"/>
    <x v="14"/>
  </r>
  <r>
    <n v="1.27"/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31.75"/>
    <x v="8"/>
    <x v="31"/>
  </r>
  <r>
    <n v="0"/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e v="#DIV/0!"/>
    <x v="8"/>
    <x v="31"/>
  </r>
  <r>
    <n v="4.2999999999999997E-2"/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x v="1984"/>
    <s v="Does love lasts longer than &quot;Love Locks&quot; ?_x000d__x000d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25"/>
    <x v="8"/>
    <x v="31"/>
  </r>
  <r>
    <n v="0.01"/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"/>
    <x v="8"/>
    <x v="31"/>
  </r>
  <r>
    <n v="0"/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e v="#DIV/0!"/>
    <x v="8"/>
    <x v="31"/>
  </r>
  <r>
    <n v="0"/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e v="#DIV/0!"/>
    <x v="8"/>
    <x v="31"/>
  </r>
  <r>
    <n v="7.8E-2"/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26"/>
    <x v="8"/>
    <x v="31"/>
  </r>
  <r>
    <n v="0"/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e v="#DIV/0!"/>
    <x v="8"/>
    <x v="31"/>
  </r>
  <r>
    <n v="0"/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e v="#DIV/0!"/>
    <x v="8"/>
    <x v="31"/>
  </r>
  <r>
    <n v="0.26200000000000001"/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x v="2040"/>
    <s v="4.29 Billion+ Capacitor Combinations._x000d_No Coding Required."/>
    <n v="3000"/>
    <x v="1410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x v="2094"/>
    <s v="We've got a new record, Slick Machine._x000d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28"/>
    <x v="4"/>
    <x v="14"/>
  </r>
  <r>
    <n v="2.54"/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x v="2120"/>
    <s v="&lt;3_x000d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1.25"/>
    <x v="6"/>
    <x v="17"/>
  </r>
  <r>
    <n v="0.05"/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e v="#DIV/0!"/>
    <x v="6"/>
    <x v="17"/>
  </r>
  <r>
    <n v="5.7238095238095241E-2"/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1"/>
    <x v="6"/>
    <x v="17"/>
  </r>
  <r>
    <n v="0"/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e v="#DIV/0!"/>
    <x v="6"/>
    <x v="17"/>
  </r>
  <r>
    <n v="8.0999999999999996E-3"/>
    <n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x v="6"/>
    <x v="17"/>
  </r>
  <r>
    <n v="2.3E-2"/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x v="2159"/>
    <s v="The world is dead, humans are nearly extinct._x000d_Vampires and Werewolves hunt the survivors. Zombies hunt us all._x000d_How will you survive?"/>
    <n v="3600"/>
    <x v="375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91.625"/>
    <x v="4"/>
    <x v="11"/>
  </r>
  <r>
    <n v="1.2"/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x v="2172"/>
    <s v="hey friends. We are Hollow Point 9._x000d_We are calling on you to help us._x000d_In our journey to make our debut album."/>
    <n v="1000"/>
    <x v="325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x v="2174"/>
    <s v="Chivo and his band of miscreants present their debut album _x000d_'Blind Energy' ...we think you are going to like it."/>
    <n v="4000"/>
    <x v="1511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x v="2177"/>
    <s v="Stone Horse ~ _x000d_Doing what they do best, laying down honest and _x000d_proper Rock-n-Roll guaranteed to soothe your soul!"/>
    <n v="2500"/>
    <x v="1514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x v="2213"/>
    <s v="NOTE: THIS PROJECT IS ALREADY 100% FUNDED!!! _x000d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21.25"/>
    <x v="7"/>
    <x v="33"/>
  </r>
  <r>
    <n v="0.48"/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x v="2328"/>
    <s v="Our mission: To launch our Crimson Hot Sauce &amp; introduce our Chili &amp; Garlic Pickles. _x000d__x000d_Let's change the game together!"/>
    <n v="10000"/>
    <x v="1653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e v="#DIV/0!"/>
    <x v="2"/>
    <x v="7"/>
  </r>
  <r>
    <n v="0"/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e v="#DIV/0!"/>
    <x v="2"/>
    <x v="7"/>
  </r>
  <r>
    <n v="0.03"/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00"/>
    <x v="2"/>
    <x v="7"/>
  </r>
  <r>
    <n v="1E-3"/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"/>
    <x v="2"/>
    <x v="7"/>
  </r>
  <r>
    <n v="0"/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e v="#DIV/0!"/>
    <x v="2"/>
    <x v="7"/>
  </r>
  <r>
    <n v="6.4999999999999997E-4"/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54"/>
    <x v="2"/>
    <x v="7"/>
  </r>
  <r>
    <n v="0"/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e v="#DIV/0!"/>
    <x v="2"/>
    <x v="7"/>
  </r>
  <r>
    <n v="0"/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e v="#DIV/0!"/>
    <x v="2"/>
    <x v="7"/>
  </r>
  <r>
    <n v="5.7142857142857143E-3"/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e v="#DIV/0!"/>
    <x v="2"/>
    <x v="7"/>
  </r>
  <r>
    <n v="0"/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e v="#DIV/0!"/>
    <x v="2"/>
    <x v="7"/>
  </r>
  <r>
    <n v="7.1428571428571429E-4"/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25"/>
    <x v="2"/>
    <x v="7"/>
  </r>
  <r>
    <n v="6.875E-3"/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27.5"/>
    <x v="2"/>
    <x v="7"/>
  </r>
  <r>
    <n v="0"/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e v="#DIV/0!"/>
    <x v="2"/>
    <x v="7"/>
  </r>
  <r>
    <n v="0"/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e v="#DIV/0!"/>
    <x v="2"/>
    <x v="7"/>
  </r>
  <r>
    <n v="0"/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e v="#DIV/0!"/>
    <x v="2"/>
    <x v="7"/>
  </r>
  <r>
    <n v="0.14680000000000001"/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2"/>
    <x v="2"/>
    <x v="7"/>
  </r>
  <r>
    <n v="0"/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e v="#DIV/0!"/>
    <x v="2"/>
    <x v="7"/>
  </r>
  <r>
    <n v="0.2857142857142857"/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60"/>
    <x v="2"/>
    <x v="7"/>
  </r>
  <r>
    <n v="0"/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e v="#DIV/0!"/>
    <x v="2"/>
    <x v="7"/>
  </r>
  <r>
    <n v="0"/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e v="#DIV/0!"/>
    <x v="2"/>
    <x v="7"/>
  </r>
  <r>
    <n v="0"/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e v="#DIV/0!"/>
    <x v="2"/>
    <x v="7"/>
  </r>
  <r>
    <n v="0.1052"/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50"/>
    <x v="2"/>
    <x v="7"/>
  </r>
  <r>
    <n v="0"/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e v="#DIV/0!"/>
    <x v="2"/>
    <x v="7"/>
  </r>
  <r>
    <n v="3.2799999999999999E-3"/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20.5"/>
    <x v="2"/>
    <x v="7"/>
  </r>
  <r>
    <n v="0"/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e v="#DIV/0!"/>
    <x v="2"/>
    <x v="7"/>
  </r>
  <r>
    <n v="3.272727272727273E-2"/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10"/>
    <x v="2"/>
    <x v="7"/>
  </r>
  <r>
    <n v="0"/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e v="#DIV/0!"/>
    <x v="2"/>
    <x v="7"/>
  </r>
  <r>
    <n v="0.10877666666666666"/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e v="#DIV/0!"/>
    <x v="2"/>
    <x v="7"/>
  </r>
  <r>
    <n v="0"/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e v="#DIV/0!"/>
    <x v="2"/>
    <x v="7"/>
  </r>
  <r>
    <n v="0"/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e v="#DIV/0!"/>
    <x v="2"/>
    <x v="7"/>
  </r>
  <r>
    <n v="3.6666666666666666E-3"/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e v="#DIV/0!"/>
    <x v="2"/>
    <x v="7"/>
  </r>
  <r>
    <n v="6.8399999999999997E-3"/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30"/>
    <x v="2"/>
    <x v="7"/>
  </r>
  <r>
    <n v="0"/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e v="#DIV/0!"/>
    <x v="2"/>
    <x v="7"/>
  </r>
  <r>
    <n v="1.25E-3"/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25"/>
    <x v="2"/>
    <x v="7"/>
  </r>
  <r>
    <n v="0"/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e v="#DIV/0!"/>
    <x v="2"/>
    <x v="7"/>
  </r>
  <r>
    <n v="5.0000000000000001E-4"/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1.5"/>
    <x v="2"/>
    <x v="7"/>
  </r>
  <r>
    <n v="0"/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e v="#DIV/0!"/>
    <x v="2"/>
    <x v="7"/>
  </r>
  <r>
    <n v="2E-3"/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10"/>
    <x v="2"/>
    <x v="7"/>
  </r>
  <r>
    <n v="0"/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e v="#DIV/0!"/>
    <x v="2"/>
    <x v="7"/>
  </r>
  <r>
    <n v="0"/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e v="#DIV/0!"/>
    <x v="2"/>
    <x v="7"/>
  </r>
  <r>
    <n v="0"/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e v="#DIV/0!"/>
    <x v="2"/>
    <x v="7"/>
  </r>
  <r>
    <n v="0"/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e v="#DIV/0!"/>
    <x v="2"/>
    <x v="7"/>
  </r>
  <r>
    <n v="7.1785714285714283E-3"/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e v="#DIV/0!"/>
    <x v="7"/>
    <x v="19"/>
  </r>
  <r>
    <n v="0.22520000000000001"/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x v="2407"/>
    <s v="Hummus-mediterranean diet, real food, organic, vegan, kosher._x000d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15"/>
    <x v="7"/>
    <x v="19"/>
  </r>
  <r>
    <n v="1.84E-2"/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x v="2410"/>
    <s v="Websters grill truck the best slow cooked meats on hot coals_x000d_Beef bisket, roast Lamb, roast chicken, Ribs, burgers, sliders,"/>
    <n v="15000"/>
    <x v="117"/>
    <x v="2"/>
    <x v="2"/>
    <s v="AUD"/>
    <n v="1441619275"/>
    <n v="1439027275"/>
    <b v="0"/>
    <n v="0"/>
    <b v="0"/>
    <s v="food/food trucks"/>
    <e v="#DIV/0!"/>
    <x v="7"/>
    <x v="19"/>
  </r>
  <r>
    <n v="6.0400000000000002E-3"/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e v="#DIV/0!"/>
    <x v="7"/>
    <x v="19"/>
  </r>
  <r>
    <n v="8.3333333333333332E-3"/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5"/>
    <x v="7"/>
    <x v="19"/>
  </r>
  <r>
    <n v="0"/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e v="#DIV/0!"/>
    <x v="7"/>
    <x v="19"/>
  </r>
  <r>
    <n v="2.0000000000000001E-4"/>
    <n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1"/>
    <x v="7"/>
    <x v="19"/>
  </r>
  <r>
    <n v="0"/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e v="#DIV/0!"/>
    <x v="7"/>
    <x v="19"/>
  </r>
  <r>
    <n v="0.14825133372851215"/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"/>
    <x v="7"/>
    <x v="19"/>
  </r>
  <r>
    <n v="2E-3"/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8"/>
    <x v="7"/>
    <x v="19"/>
  </r>
  <r>
    <n v="1.24E-2"/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1"/>
    <x v="7"/>
    <x v="19"/>
  </r>
  <r>
    <n v="0"/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e v="#DIV/0!"/>
    <x v="7"/>
    <x v="19"/>
  </r>
  <r>
    <n v="2.0000000000000002E-5"/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"/>
    <x v="7"/>
    <x v="19"/>
  </r>
  <r>
    <n v="0"/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e v="#DIV/0!"/>
    <x v="7"/>
    <x v="19"/>
  </r>
  <r>
    <n v="1.2999999999999999E-3"/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22.5"/>
    <x v="7"/>
    <x v="19"/>
  </r>
  <r>
    <n v="0"/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e v="#DIV/0!"/>
    <x v="7"/>
    <x v="19"/>
  </r>
  <r>
    <n v="3.3333333333333335E-3"/>
    <n v="2438"/>
    <x v="2438"/>
    <s v="I'm starting a catering and food truck business of southern comfort food. My FOOD is my Art!  _x000d_Thanks for you help!"/>
    <n v="15000"/>
    <x v="155"/>
    <x v="2"/>
    <x v="0"/>
    <s v="USD"/>
    <n v="1449529062"/>
    <n v="1444341462"/>
    <b v="0"/>
    <n v="1"/>
    <b v="0"/>
    <s v="food/food trucks"/>
    <n v="50"/>
    <x v="7"/>
    <x v="19"/>
  </r>
  <r>
    <n v="0"/>
    <n v="2439"/>
    <x v="2439"/>
    <s v="Expand cotton candy concession to include other foods and purchase a trailer to haul._x000d_Purchase unstuffed pets to fill with cotton candy"/>
    <n v="10000"/>
    <x v="117"/>
    <x v="2"/>
    <x v="0"/>
    <s v="USD"/>
    <n v="1445197129"/>
    <n v="1442605129"/>
    <b v="0"/>
    <n v="0"/>
    <b v="0"/>
    <s v="food/food trucks"/>
    <e v="#DIV/0!"/>
    <x v="7"/>
    <x v="19"/>
  </r>
  <r>
    <n v="2E-3"/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5"/>
    <x v="7"/>
    <x v="19"/>
  </r>
  <r>
    <n v="1.0788"/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x v="2445"/>
    <s v="Joe's Cellar is locally prepared old world Italian &quot;cellar food&quot;. _x000d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31"/>
    <x v="4"/>
    <x v="14"/>
  </r>
  <r>
    <n v="1.111"/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51.6"/>
    <x v="4"/>
    <x v="14"/>
  </r>
  <r>
    <n v="1.25"/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17.2"/>
    <x v="7"/>
    <x v="34"/>
  </r>
  <r>
    <n v="0"/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e v="#DIV/0!"/>
    <x v="7"/>
    <x v="34"/>
  </r>
  <r>
    <n v="0"/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e v="#DIV/0!"/>
    <x v="7"/>
    <x v="34"/>
  </r>
  <r>
    <n v="0"/>
    <n v="2505"/>
    <x v="2504"/>
    <s v="PASTATUTION- The act or practice of engaging in Pasta Making for money.  _x000d__x000d_Help us get the Arcobaleno Pasta Extruder!"/>
    <n v="7000"/>
    <x v="117"/>
    <x v="2"/>
    <x v="0"/>
    <s v="USD"/>
    <n v="1426292416"/>
    <n v="1423704016"/>
    <b v="0"/>
    <n v="0"/>
    <b v="0"/>
    <s v="food/restaurants"/>
    <e v="#DIV/0!"/>
    <x v="7"/>
    <x v="34"/>
  </r>
  <r>
    <n v="6.0000000000000001E-3"/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5"/>
    <x v="7"/>
    <x v="34"/>
  </r>
  <r>
    <n v="0"/>
    <n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e v="#DIV/0!"/>
    <x v="7"/>
    <x v="34"/>
  </r>
  <r>
    <n v="0"/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e v="#DIV/0!"/>
    <x v="7"/>
    <x v="34"/>
  </r>
  <r>
    <n v="1.0526315789473684E-2"/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37.5"/>
    <x v="7"/>
    <x v="34"/>
  </r>
  <r>
    <n v="0"/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e v="#DIV/0!"/>
    <x v="7"/>
    <x v="34"/>
  </r>
  <r>
    <n v="0"/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e v="#DIV/0!"/>
    <x v="7"/>
    <x v="34"/>
  </r>
  <r>
    <n v="0"/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e v="#DIV/0!"/>
    <x v="7"/>
    <x v="34"/>
  </r>
  <r>
    <n v="1.7500000000000002E-2"/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52.5"/>
    <x v="7"/>
    <x v="34"/>
  </r>
  <r>
    <n v="0.186"/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77.5"/>
    <x v="7"/>
    <x v="34"/>
  </r>
  <r>
    <n v="0"/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e v="#DIV/0!"/>
    <x v="7"/>
    <x v="34"/>
  </r>
  <r>
    <n v="9.8166666666666666E-2"/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e v="#DIV/0!"/>
    <x v="7"/>
    <x v="34"/>
  </r>
  <r>
    <n v="4.3333333333333331E-4"/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16.25"/>
    <x v="7"/>
    <x v="34"/>
  </r>
  <r>
    <n v="0"/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e v="#DIV/0!"/>
    <x v="7"/>
    <x v="34"/>
  </r>
  <r>
    <n v="1.0948792000000001"/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43"/>
    <x v="4"/>
    <x v="35"/>
  </r>
  <r>
    <n v="0"/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e v="#DIV/0!"/>
    <x v="7"/>
    <x v="19"/>
  </r>
  <r>
    <n v="7.4999999999999997E-3"/>
    <n v="2562"/>
    <x v="2561"/>
    <s v="Hail up - Wah gwaan ?_x000d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25"/>
    <x v="7"/>
    <x v="19"/>
  </r>
  <r>
    <n v="0"/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e v="#DIV/0!"/>
    <x v="7"/>
    <x v="19"/>
  </r>
  <r>
    <n v="0"/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e v="#DIV/0!"/>
    <x v="7"/>
    <x v="19"/>
  </r>
  <r>
    <n v="0.01"/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00"/>
    <x v="7"/>
    <x v="19"/>
  </r>
  <r>
    <n v="0"/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e v="#DIV/0!"/>
    <x v="7"/>
    <x v="19"/>
  </r>
  <r>
    <n v="2.6666666666666666E-3"/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62.5"/>
    <x v="7"/>
    <x v="19"/>
  </r>
  <r>
    <n v="0"/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e v="#DIV/0!"/>
    <x v="7"/>
    <x v="19"/>
  </r>
  <r>
    <n v="0"/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e v="#DIV/0!"/>
    <x v="7"/>
    <x v="19"/>
  </r>
  <r>
    <n v="0"/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e v="#DIV/0!"/>
    <x v="7"/>
    <x v="19"/>
  </r>
  <r>
    <n v="0"/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e v="#DIV/0!"/>
    <x v="7"/>
    <x v="19"/>
  </r>
  <r>
    <n v="0"/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e v="#DIV/0!"/>
    <x v="7"/>
    <x v="19"/>
  </r>
  <r>
    <n v="0"/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e v="#DIV/0!"/>
    <x v="7"/>
    <x v="19"/>
  </r>
  <r>
    <n v="0"/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e v="#DIV/0!"/>
    <x v="7"/>
    <x v="19"/>
  </r>
  <r>
    <n v="1.3849999999999999E-3"/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25.5"/>
    <x v="7"/>
    <x v="19"/>
  </r>
  <r>
    <n v="0.106"/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x v="7"/>
    <x v="19"/>
  </r>
  <r>
    <n v="0"/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e v="#DIV/0!"/>
    <x v="7"/>
    <x v="19"/>
  </r>
  <r>
    <n v="1.6666666666666668E-3"/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29.125"/>
    <x v="7"/>
    <x v="19"/>
  </r>
  <r>
    <n v="1E-4"/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5"/>
    <x v="7"/>
    <x v="19"/>
  </r>
  <r>
    <n v="0"/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e v="#DIV/0!"/>
    <x v="7"/>
    <x v="19"/>
  </r>
  <r>
    <n v="1.7333333333333333E-2"/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50"/>
    <x v="7"/>
    <x v="19"/>
  </r>
  <r>
    <n v="0"/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e v="#DIV/0!"/>
    <x v="7"/>
    <x v="19"/>
  </r>
  <r>
    <n v="1.2500000000000001E-5"/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x v="2605"/>
    <s v="PongSat 2 !!!!!_x000d__x000d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x v="2639"/>
    <s v="Hi,_x000d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x v="2641"/>
    <s v="Innovatives MAschinenbau projekt mit verarbeitende Metalle vom Mars_x000d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e v="#DIV/0!"/>
    <x v="2"/>
    <x v="36"/>
  </r>
  <r>
    <n v="0.33559730999999998"/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x v="2658"/>
    <s v="test"/>
    <n v="49000"/>
    <x v="1819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x v="2667"/>
    <s v="Creativity on the go! |_x000d_CrÃ©ativitÃ© en mouvement !"/>
    <n v="1000"/>
    <x v="1240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x v="2673"/>
    <s v="A project to give the people of Playa Blanca an independent, energized future - _x000d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10"/>
    <x v="7"/>
    <x v="19"/>
  </r>
  <r>
    <n v="0"/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e v="#DIV/0!"/>
    <x v="7"/>
    <x v="19"/>
  </r>
  <r>
    <n v="0"/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e v="#DIV/0!"/>
    <x v="7"/>
    <x v="19"/>
  </r>
  <r>
    <n v="1.48E-3"/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1"/>
    <x v="7"/>
    <x v="19"/>
  </r>
  <r>
    <n v="0.107325"/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x v="2691"/>
    <s v="Our food truck will bring you -_x000d_                       Fast, Fresh, Food -_x000d_                            Throughout the Omaha area"/>
    <n v="3500"/>
    <x v="379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e v="#DIV/0!"/>
    <x v="7"/>
    <x v="19"/>
  </r>
  <r>
    <n v="7.0007000700070005E-3"/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x v="2715"/>
    <s v="Love comedy? Get involved in creating a dedicated space for alternative comedy in Berlin._x000d__x000d_(Das Video ist untertitelt. Klicke auf CC)"/>
    <n v="10000"/>
    <x v="1857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x v="2735"/>
    <s v="Fully Programmable Solar BMS ( Battery Management System ) Learn to program microcontrollers and HW design video tutorials_x000d_Open Source"/>
    <n v="8000"/>
    <x v="1877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x v="2742"/>
    <s v="One Christmas every child was naughty, and Santa's son _x000d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e v="#DIV/0!"/>
    <x v="3"/>
    <x v="39"/>
  </r>
  <r>
    <n v="5.2187499999999998E-2"/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e v="#DIV/0!"/>
    <x v="3"/>
    <x v="39"/>
  </r>
  <r>
    <n v="0"/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e v="#DIV/0!"/>
    <x v="3"/>
    <x v="39"/>
  </r>
  <r>
    <n v="0.11458333333333333"/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e v="#DIV/0!"/>
    <x v="3"/>
    <x v="39"/>
  </r>
  <r>
    <n v="0.52"/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e v="#DIV/0!"/>
    <x v="3"/>
    <x v="39"/>
  </r>
  <r>
    <n v="7.1999999999999998E-3"/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e v="#DIV/0!"/>
    <x v="3"/>
    <x v="39"/>
  </r>
  <r>
    <n v="0.02"/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e v="#DIV/0!"/>
    <x v="3"/>
    <x v="39"/>
  </r>
  <r>
    <n v="0"/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e v="#DIV/0!"/>
    <x v="3"/>
    <x v="39"/>
  </r>
  <r>
    <n v="1.8867924528301887E-3"/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x v="2777"/>
    <s v="Mariah is an illustrated story of a girl and a tiny Mermaid._x000d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e v="#DIV/0!"/>
    <x v="3"/>
    <x v="39"/>
  </r>
  <r>
    <n v="1.0528"/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47"/>
    <x v="1"/>
    <x v="6"/>
  </r>
  <r>
    <n v="1.2"/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x v="2792"/>
    <s v="THE GOODS are Premiering the NEW Australian play DROPPED by Katy Warner @ OLD FITZ THEATRE Dec 8-20 _x000d_Its Godot with Gals n Grenades"/>
    <n v="10000"/>
    <x v="1893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36.5"/>
    <x v="1"/>
    <x v="6"/>
  </r>
  <r>
    <n v="1.155"/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44"/>
    <x v="1"/>
    <x v="6"/>
  </r>
  <r>
    <n v="1.02645125"/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x v="2804"/>
    <s v="1 game, 7 levels, 45 attempts; Lorraine, Esbe &amp; David; 1 Grandmaester._x000d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44.25"/>
    <x v="1"/>
    <x v="6"/>
  </r>
  <r>
    <n v="1.26"/>
    <n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25.25"/>
    <x v="1"/>
    <x v="6"/>
  </r>
  <r>
    <n v="2.42"/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.6"/>
    <x v="1"/>
    <x v="6"/>
  </r>
  <r>
    <n v="1"/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0"/>
    <x v="1"/>
    <x v="6"/>
  </r>
  <r>
    <n v="0"/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e v="#DIV/0!"/>
    <x v="1"/>
    <x v="6"/>
  </r>
  <r>
    <n v="0"/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e v="#DIV/0!"/>
    <x v="1"/>
    <x v="6"/>
  </r>
  <r>
    <n v="5.4545454545454543E-2"/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e v="#DIV/0!"/>
    <x v="1"/>
    <x v="6"/>
  </r>
  <r>
    <n v="0"/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e v="#DIV/0!"/>
    <x v="1"/>
    <x v="6"/>
  </r>
  <r>
    <n v="2E-3"/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5"/>
    <x v="1"/>
    <x v="6"/>
  </r>
  <r>
    <n v="3.8875E-2"/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e v="#DIV/0!"/>
    <x v="1"/>
    <x v="6"/>
  </r>
  <r>
    <n v="1.9E-2"/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e v="#DIV/0!"/>
    <x v="1"/>
    <x v="6"/>
  </r>
  <r>
    <n v="0.41699999999999998"/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x v="2856"/>
    <s v="Somos una compaÃ±Ã­a de teatro independiente. Y en el 2017 queremos arrancar con el montaje de 3 obras._x000d_3 elencos, 3 espacios."/>
    <n v="38000"/>
    <x v="1928"/>
    <x v="2"/>
    <x v="14"/>
    <s v="MXN"/>
    <n v="1487613600"/>
    <n v="1482444295"/>
    <b v="0"/>
    <n v="15"/>
    <b v="0"/>
    <s v="theater/plays"/>
    <n v="500"/>
    <x v="1"/>
    <x v="6"/>
  </r>
  <r>
    <n v="0"/>
    <n v="2858"/>
    <x v="2857"/>
    <s v="Een Gay Party in het centrum van Amersfoort. _x000d_Een geweldige avond uit, met een show, optredens en DJ's."/>
    <n v="1000"/>
    <x v="117"/>
    <x v="2"/>
    <x v="9"/>
    <s v="EUR"/>
    <n v="1417778880"/>
    <n v="1415711095"/>
    <b v="0"/>
    <n v="0"/>
    <b v="0"/>
    <s v="theater/plays"/>
    <e v="#DIV/0!"/>
    <x v="1"/>
    <x v="6"/>
  </r>
  <r>
    <n v="1.7500000000000002E-2"/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20"/>
    <x v="1"/>
    <x v="6"/>
  </r>
  <r>
    <n v="1.6E-2"/>
    <n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e v="#DIV/0!"/>
    <x v="1"/>
    <x v="6"/>
  </r>
  <r>
    <n v="8.9999999999999993E-3"/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22.5"/>
    <x v="1"/>
    <x v="6"/>
  </r>
  <r>
    <n v="0.2016"/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35.4"/>
    <x v="1"/>
    <x v="6"/>
  </r>
  <r>
    <n v="0.15"/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e v="#DIV/0!"/>
    <x v="1"/>
    <x v="6"/>
  </r>
  <r>
    <n v="0.38119999999999998"/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e v="#DIV/0!"/>
    <x v="1"/>
    <x v="6"/>
  </r>
  <r>
    <n v="0.10833333333333334"/>
    <n v="2877"/>
    <x v="2876"/>
    <s v="Two of the 20th Centuryâ€™s Greatest Artists _x000d_navigate the perilous terrain of Art &amp; Fame _x000d_in a historic Collaboration."/>
    <n v="6000"/>
    <x v="1084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e v="#DIV/0!"/>
    <x v="1"/>
    <x v="6"/>
  </r>
  <r>
    <n v="0.33600000000000002"/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63"/>
    <x v="1"/>
    <x v="6"/>
  </r>
  <r>
    <n v="0.1908"/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26"/>
    <x v="1"/>
    <x v="6"/>
  </r>
  <r>
    <n v="0.05"/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5"/>
    <x v="1"/>
    <x v="6"/>
  </r>
  <r>
    <n v="0"/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e v="#DIV/0!"/>
    <x v="1"/>
    <x v="6"/>
  </r>
  <r>
    <n v="0.38066666666666665"/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12.5"/>
    <x v="1"/>
    <x v="6"/>
  </r>
  <r>
    <n v="0"/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e v="#DIV/0!"/>
    <x v="1"/>
    <x v="6"/>
  </r>
  <r>
    <n v="4.5999999999999999E-2"/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x v="2895"/>
    <s v="&quot;Miracle on 34th Street&quot; is about faith and believing in others. _x000d_We believe. Do you?"/>
    <n v="3000"/>
    <x v="1370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e v="#DIV/0!"/>
    <x v="1"/>
    <x v="6"/>
  </r>
  <r>
    <n v="0.61909090909090914"/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9.75"/>
    <x v="1"/>
    <x v="6"/>
  </r>
  <r>
    <n v="0.05"/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1"/>
    <x v="1"/>
    <x v="6"/>
  </r>
  <r>
    <n v="2.75E-2"/>
    <n v="2908"/>
    <x v="2907"/>
    <s v="A dinner theatre/show about a day in the life of a Vegas &quot;Mob Boss&quot;_x000d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43"/>
    <x v="1"/>
    <x v="40"/>
  </r>
  <r>
    <n v="1"/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30"/>
    <x v="1"/>
    <x v="40"/>
  </r>
  <r>
    <n v="1.032"/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e v="#DIV/0!"/>
    <x v="1"/>
    <x v="38"/>
  </r>
  <r>
    <n v="0.01"/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00"/>
    <x v="1"/>
    <x v="38"/>
  </r>
  <r>
    <n v="0"/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e v="#DIV/0!"/>
    <x v="1"/>
    <x v="38"/>
  </r>
  <r>
    <n v="1E-3"/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12.5"/>
    <x v="1"/>
    <x v="38"/>
  </r>
  <r>
    <n v="0"/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e v="#DIV/0!"/>
    <x v="1"/>
    <x v="38"/>
  </r>
  <r>
    <n v="2.1919999999999999E-2"/>
    <n v="2951"/>
    <x v="2950"/>
    <s v="A building w/office, rehearsal space and classrooms centered on performing arts._x000d_Brentwood Theater Company is a non-profit 501(c)(3)"/>
    <n v="50000"/>
    <x v="1963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e v="#DIV/0!"/>
    <x v="1"/>
    <x v="38"/>
  </r>
  <r>
    <n v="0.59583333333333333"/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e v="#DIV/0!"/>
    <x v="1"/>
    <x v="38"/>
  </r>
  <r>
    <n v="0"/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e v="#DIV/0!"/>
    <x v="1"/>
    <x v="38"/>
  </r>
  <r>
    <n v="0"/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e v="#DIV/0!"/>
    <x v="1"/>
    <x v="38"/>
  </r>
  <r>
    <n v="1.0962000000000001"/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50.75"/>
    <x v="1"/>
    <x v="6"/>
  </r>
  <r>
    <n v="1.218"/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60.9"/>
    <x v="1"/>
    <x v="6"/>
  </r>
  <r>
    <n v="1.0685"/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60.6875"/>
    <x v="1"/>
    <x v="6"/>
  </r>
  <r>
    <n v="1.014"/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80.25"/>
    <x v="1"/>
    <x v="38"/>
  </r>
  <r>
    <n v="1"/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51.6"/>
    <x v="1"/>
    <x v="38"/>
  </r>
  <r>
    <n v="1.3144"/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x v="3030"/>
    <s v="Blue Thyme Nights is the production of Am I Blue by Beth Henley &amp; Thymus Vulgaris by Lanford  Wilson._x000d__x000d_Artwork by Charlotte Ager"/>
    <n v="1500"/>
    <x v="646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x v="3033"/>
    <s v="Pretty please with popcorn on top!Help!!_x000d__x000d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e v="#DIV/0!"/>
    <x v="1"/>
    <x v="38"/>
  </r>
  <r>
    <n v="5.0000000000000002E-5"/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1"/>
    <x v="1"/>
    <x v="38"/>
  </r>
  <r>
    <n v="0"/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e v="#DIV/0!"/>
    <x v="1"/>
    <x v="38"/>
  </r>
  <r>
    <n v="0"/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e v="#DIV/0!"/>
    <x v="1"/>
    <x v="38"/>
  </r>
  <r>
    <n v="1.6666666666666666E-4"/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e v="#DIV/0!"/>
    <x v="1"/>
    <x v="38"/>
  </r>
  <r>
    <n v="0.66839999999999999"/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x v="3073"/>
    <s v="CrÃ©ation d'un thÃ©Ã¢tre de marionnettes automatisÃ©es et informatisÃ©es portant sur la nature et l'Ã©cologie._x000d_&quot;La symphonie du monde&quot;"/>
    <n v="25000"/>
    <x v="1178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420.6"/>
    <x v="1"/>
    <x v="38"/>
  </r>
  <r>
    <n v="0"/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e v="#DIV/0!"/>
    <x v="1"/>
    <x v="38"/>
  </r>
  <r>
    <n v="2.8E-3"/>
    <n v="3083"/>
    <x v="3082"/>
    <s v="Crystal City Underground is a New &amp; Unique_x000d_indoor recreational facility, using an old silica sand mine,_x000d_we are the Haunted Maze"/>
    <n v="20000"/>
    <x v="443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55.6"/>
    <x v="1"/>
    <x v="38"/>
  </r>
  <r>
    <n v="0.15225"/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25"/>
    <x v="1"/>
    <x v="38"/>
  </r>
  <r>
    <n v="0.391125"/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e v="#DIV/0!"/>
    <x v="1"/>
    <x v="38"/>
  </r>
  <r>
    <n v="0.03"/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43"/>
    <x v="1"/>
    <x v="38"/>
  </r>
  <r>
    <n v="1E-3"/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6.5"/>
    <x v="1"/>
    <x v="38"/>
  </r>
  <r>
    <n v="0"/>
    <n v="3125"/>
    <x v="3124"/>
    <s v="N/A"/>
    <n v="1500000"/>
    <x v="117"/>
    <x v="1"/>
    <x v="0"/>
    <s v="USD"/>
    <n v="1452142672"/>
    <n v="1449550672"/>
    <b v="0"/>
    <n v="0"/>
    <b v="0"/>
    <s v="theater/spaces"/>
    <e v="#DIV/0!"/>
    <x v="1"/>
    <x v="38"/>
  </r>
  <r>
    <n v="4.1599999999999998E-2"/>
    <n v="3126"/>
    <x v="3125"/>
    <s v="A big dream, small budget, the drive/passion of so many volunteers...indoor skatepark in Eau Claire, WI._x000d__x000d_This is UR skatepark!"/>
    <n v="25000"/>
    <x v="578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e v="#DIV/0!"/>
    <x v="1"/>
    <x v="38"/>
  </r>
  <r>
    <n v="1.0860666666666667"/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10"/>
    <x v="1"/>
    <x v="6"/>
  </r>
  <r>
    <n v="1.08"/>
    <n v="3133"/>
    <x v="3132"/>
    <s v="TwentySomething is taking Hell Has No Fury to Edinburgh! _x000d_We're looking for your support to get us there."/>
    <n v="500"/>
    <x v="2065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50"/>
    <x v="1"/>
    <x v="6"/>
  </r>
  <r>
    <n v="0"/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e v="#DIV/0!"/>
    <x v="1"/>
    <x v="6"/>
  </r>
  <r>
    <n v="5.3999999999999999E-2"/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x v="3140"/>
    <s v="We are a theatre society from the Groningen University in the Netherlands. _x000d_We would be more than happy for some help funding the play."/>
    <n v="500"/>
    <x v="2069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5"/>
    <x v="1"/>
    <x v="6"/>
  </r>
  <r>
    <n v="0"/>
    <n v="3143"/>
    <x v="3142"/>
    <s v="THE POIGNANT EXPLORATION OF WHAT IT MEANS TO SAY GOODBYE._x000d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e v="#DIV/0!"/>
    <x v="1"/>
    <x v="6"/>
  </r>
  <r>
    <n v="0.754"/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e v="#DIV/0!"/>
    <x v="1"/>
    <x v="6"/>
  </r>
  <r>
    <n v="0.105"/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52"/>
    <x v="1"/>
    <x v="6"/>
  </r>
  <r>
    <n v="1.01"/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x v="3181"/>
    <s v="FRANK, a newborn company, presents Wallace Shawn's famously unproduced,&quot;A Thought in Three Parts.&quot;_x000d_Be FRANK with us!"/>
    <n v="7000"/>
    <x v="2101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e v="#DIV/0!"/>
    <x v="1"/>
    <x v="40"/>
  </r>
  <r>
    <n v="4.0266666666666666E-2"/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2.75"/>
    <x v="1"/>
    <x v="40"/>
  </r>
  <r>
    <n v="0.1174"/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e v="#DIV/0!"/>
    <x v="1"/>
    <x v="40"/>
  </r>
  <r>
    <n v="0.59142857142857141"/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300"/>
    <x v="1"/>
    <x v="40"/>
  </r>
  <r>
    <n v="0.1145"/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e v="#DIV/0!"/>
    <x v="1"/>
    <x v="40"/>
  </r>
  <r>
    <n v="3.4125000000000003E-2"/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22.75"/>
    <x v="1"/>
    <x v="40"/>
  </r>
  <r>
    <n v="0"/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e v="#DIV/0!"/>
    <x v="1"/>
    <x v="40"/>
  </r>
  <r>
    <n v="0.46363636363636362"/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x v="3214"/>
    <s v="2 world premieres:_x000d_HOW TO LIVE ON EARTH by MJ Kaufman_x000d_ / CAL IN CAMO by William Francis Hoffman_x000d_+ workshops of 7 more plays!"/>
    <n v="35000"/>
    <x v="2114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x v="3241"/>
    <s v="First Day Off in a Long Time is a comedy show...            _x000d_About suicide."/>
    <n v="10000"/>
    <x v="2136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x v="3252"/>
    <s v="Can you ever truly feel what someone else is feeling?_x000d_Do you want to?"/>
    <n v="20000"/>
    <x v="2146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x v="3254"/>
    <s v="5 Actors, 30 Characters, 90 Minutes._x000d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61"/>
    <x v="1"/>
    <x v="6"/>
  </r>
  <r>
    <n v="1.3"/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54.3"/>
    <x v="1"/>
    <x v="6"/>
  </r>
  <r>
    <n v="1.034"/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x v="3289"/>
    <s v="Pregnancy. Viagra. Murder. Nutella. What more could you want?_x000d__x000d_Help get JunkBox Theatre to Edinburgh Fringe 2017!"/>
    <n v="2000"/>
    <x v="2177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x v="3315"/>
    <s v="Gorgeousness that which sits in the root of Loveness._x000d_Other than this there is no endearment for or otherwise_x000d_to describe."/>
    <n v="11737"/>
    <x v="2195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78.5"/>
    <x v="1"/>
    <x v="6"/>
  </r>
  <r>
    <n v="1.08"/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33.75"/>
    <x v="1"/>
    <x v="6"/>
  </r>
  <r>
    <n v="1.01"/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52.5"/>
    <x v="1"/>
    <x v="6"/>
  </r>
  <r>
    <n v="1.125"/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14.125"/>
    <x v="1"/>
    <x v="6"/>
  </r>
  <r>
    <n v="1.3"/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76.8"/>
    <x v="1"/>
    <x v="6"/>
  </r>
  <r>
    <n v="3.15"/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x v="3376"/>
    <s v="'Can you ever find acceptance in death?' _x000d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34.6"/>
    <x v="1"/>
    <x v="6"/>
  </r>
  <r>
    <n v="1.145"/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29"/>
    <x v="1"/>
    <x v="6"/>
  </r>
  <r>
    <n v="1.84"/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x v="3399"/>
    <s v="Support a daring new theatre creation               _x000d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x v="3401"/>
    <s v="Two worlds, one bond - no turning back._x000d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x v="3405"/>
    <s v="Biddy is 24. Biddy is a hopeless romantic. Biddy always wanted to be a vegan. Find out what happens_x000d_when Biddy gets sectioned."/>
    <n v="2000"/>
    <x v="2256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x v="3431"/>
    <s v="death&amp;pretzels presents their first Chicago based project:_x000d_The Dybbuk by S. Ansky"/>
    <n v="9500"/>
    <x v="2272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31.25"/>
    <x v="1"/>
    <x v="6"/>
  </r>
  <r>
    <n v="1.855"/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43.35"/>
    <x v="1"/>
    <x v="6"/>
  </r>
  <r>
    <n v="1"/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68.25"/>
    <x v="1"/>
    <x v="6"/>
  </r>
  <r>
    <n v="1.52"/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41.125"/>
    <x v="1"/>
    <x v="6"/>
  </r>
  <r>
    <n v="1.532"/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50"/>
    <x v="1"/>
    <x v="6"/>
  </r>
  <r>
    <n v="1.39"/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20"/>
    <x v="1"/>
    <x v="6"/>
  </r>
  <r>
    <n v="1.04"/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x v="3503"/>
    <s v="Four myths._x000d_Four writers._x000d_Four new takes._x000d__x000d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5"/>
    <x v="1"/>
    <x v="6"/>
  </r>
  <r>
    <n v="1.044"/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45"/>
    <x v="1"/>
    <x v="6"/>
  </r>
  <r>
    <n v="1.8"/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25"/>
    <x v="1"/>
    <x v="6"/>
  </r>
  <r>
    <n v="1.28"/>
    <n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43.5"/>
    <x v="1"/>
    <x v="6"/>
  </r>
  <r>
    <n v="1.2845"/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46.125"/>
    <x v="1"/>
    <x v="6"/>
  </r>
  <r>
    <n v="1.05"/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61.1"/>
    <x v="1"/>
    <x v="6"/>
  </r>
  <r>
    <n v="1"/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x v="3559"/>
    <s v="How You Kiss Me Is Not How I Like To Be Kissed_x000d__x000d_a new play by Dan Giles_x000d__x000d_coming to FringeNYC 2015_x000d__x000d_www.howyoukissme.com"/>
    <n v="2500"/>
    <x v="1904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20"/>
    <x v="1"/>
    <x v="6"/>
  </r>
  <r>
    <n v="1.3"/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35.625"/>
    <x v="1"/>
    <x v="6"/>
  </r>
  <r>
    <n v="1.155"/>
    <n v="3584"/>
    <x v="3582"/>
    <s v="Critically-acclaimed Old Trunk are back with their new play. _x000d_PRAMKICKER. _x000d__x000d_Written by Sadie Hasler &amp; directed by Sarah Mayhew."/>
    <n v="3000"/>
    <x v="2368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79"/>
    <x v="1"/>
    <x v="6"/>
  </r>
  <r>
    <n v="1.026"/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29"/>
    <x v="1"/>
    <x v="6"/>
  </r>
  <r>
    <n v="1"/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62.5"/>
    <x v="1"/>
    <x v="6"/>
  </r>
  <r>
    <n v="1.008"/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x v="3621"/>
    <s v="â€œThe Event of a Lifetimeâ€¦â€_x000d__x000d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e v="#DIV/0!"/>
    <x v="1"/>
    <x v="40"/>
  </r>
  <r>
    <n v="1.9999999999999999E-6"/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x v="3630"/>
    <s v="SMOKEY AND THE BANDIT: THE MUSICAL_x000d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127.6"/>
    <x v="1"/>
    <x v="40"/>
  </r>
  <r>
    <n v="0"/>
    <n v="3636"/>
    <x v="3633"/>
    <s v="The Brotherâ€™s of B-block is a musical play. A new take on &quot;OZ&quot; _x000d_The Wizard of OZ meets HBO's OZ."/>
    <n v="150000"/>
    <x v="117"/>
    <x v="2"/>
    <x v="0"/>
    <s v="USD"/>
    <n v="1442248829"/>
    <n v="1439224829"/>
    <b v="0"/>
    <n v="0"/>
    <b v="0"/>
    <s v="theater/musical"/>
    <e v="#DIV/0!"/>
    <x v="1"/>
    <x v="40"/>
  </r>
  <r>
    <n v="0.30866666666666664"/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1"/>
    <x v="1"/>
    <x v="40"/>
  </r>
  <r>
    <n v="5.5E-2"/>
    <n v="3640"/>
    <x v="3637"/>
    <s v="Help us bring the SPRING AWAKENING to Frederick, MD! _x000d__x000d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e v="#DIV/0!"/>
    <x v="1"/>
    <x v="40"/>
  </r>
  <r>
    <n v="2.1428571428571429E-2"/>
    <n v="3642"/>
    <x v="3639"/>
    <s v="All the world's a stage..._x000d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7.5"/>
    <x v="1"/>
    <x v="40"/>
  </r>
  <r>
    <n v="0"/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e v="#DIV/0!"/>
    <x v="1"/>
    <x v="40"/>
  </r>
  <r>
    <n v="0.16420000000000001"/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60.125"/>
    <x v="1"/>
    <x v="40"/>
  </r>
  <r>
    <n v="0.06"/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15"/>
    <x v="1"/>
    <x v="40"/>
  </r>
  <r>
    <n v="1.003825"/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97.5"/>
    <x v="1"/>
    <x v="6"/>
  </r>
  <r>
    <n v="1"/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202.85"/>
    <x v="1"/>
    <x v="6"/>
  </r>
  <r>
    <n v="1.04"/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26"/>
    <x v="1"/>
    <x v="6"/>
  </r>
  <r>
    <n v="1.09375"/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51"/>
    <x v="1"/>
    <x v="6"/>
  </r>
  <r>
    <n v="1"/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99.5"/>
    <x v="1"/>
    <x v="6"/>
  </r>
  <r>
    <n v="1.119"/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x v="3690"/>
    <s v="A new play exploring themes of reverence, belief, and certainty. _x000d_&quot;Because what is is, and what is cannot not be...&quot;"/>
    <n v="3500"/>
    <x v="2418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72"/>
    <x v="1"/>
    <x v="6"/>
  </r>
  <r>
    <n v="1.1052"/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63"/>
    <x v="1"/>
    <x v="6"/>
  </r>
  <r>
    <n v="1.212"/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40"/>
    <x v="1"/>
    <x v="6"/>
  </r>
  <r>
    <n v="1.86"/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32.75"/>
    <x v="1"/>
    <x v="6"/>
  </r>
  <r>
    <n v="0"/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e v="#DIV/0!"/>
    <x v="1"/>
    <x v="6"/>
  </r>
  <r>
    <n v="0.28466666666666668"/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37.5"/>
    <x v="1"/>
    <x v="6"/>
  </r>
  <r>
    <n v="0.18"/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e v="#DIV/0!"/>
    <x v="1"/>
    <x v="6"/>
  </r>
  <r>
    <n v="0.02"/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5"/>
    <x v="1"/>
    <x v="6"/>
  </r>
  <r>
    <n v="0"/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e v="#DIV/0!"/>
    <x v="1"/>
    <x v="6"/>
  </r>
  <r>
    <n v="0"/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e v="#DIV/0!"/>
    <x v="1"/>
    <x v="6"/>
  </r>
  <r>
    <n v="0.1"/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02"/>
    <x v="1"/>
    <x v="6"/>
  </r>
  <r>
    <n v="0.01"/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x v="3745"/>
    <s v="Stars on Stage children's theatre program is in need of 6 new wireless body microphones!_x000d__x000d_#soskidsbeheard   _x000d__x000d_www.apatheplace.org"/>
    <n v="6000"/>
    <x v="2444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x v="3747"/>
    <s v="Welcome to POP! Community Cabaret: the &quot;friendliest mad bunch ever&quot;!_x000d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"/>
    <x v="40"/>
  </r>
  <r>
    <n v="1.46"/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x v="3783"/>
    <s v="A STORY OF BAGELS AND LOCKS!_x000d__x000d_A JEWISH GIRL FINDS HERSELF ON A UNEXPECTED TRIP TO_x000d_&quot;A SPIRITUAL EXPERIENCE&quot; !"/>
    <n v="75000"/>
    <x v="83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29"/>
    <x v="1"/>
    <x v="40"/>
  </r>
  <r>
    <n v="0"/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e v="#DIV/0!"/>
    <x v="1"/>
    <x v="40"/>
  </r>
  <r>
    <n v="0"/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e v="#DIV/0!"/>
    <x v="1"/>
    <x v="40"/>
  </r>
  <r>
    <n v="2.8E-3"/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174"/>
    <x v="1"/>
    <x v="40"/>
  </r>
  <r>
    <n v="0.01"/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205"/>
    <x v="1"/>
    <x v="40"/>
  </r>
  <r>
    <n v="4.02E-2"/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e v="#DIV/0!"/>
    <x v="1"/>
    <x v="40"/>
  </r>
  <r>
    <n v="0.19650000000000001"/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58.95"/>
    <x v="1"/>
    <x v="40"/>
  </r>
  <r>
    <n v="0"/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e v="#DIV/0!"/>
    <x v="1"/>
    <x v="40"/>
  </r>
  <r>
    <n v="2.0000000000000002E-5"/>
    <n v="3805"/>
    <x v="3800"/>
    <s v="&quot;Sounds By The River&quot; tells the story of a Detroit composer through_x000d_his music, poetry, and dance."/>
    <n v="150000"/>
    <x v="158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x v="3811"/>
    <s v="A new play by Brandon Taitt._x000d_Presented by The Theatre Cosmic. _x000d_Premiering in August at the 2014 Minnesota Fringe Festival"/>
    <n v="1500"/>
    <x v="2472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62.625"/>
    <x v="1"/>
    <x v="6"/>
  </r>
  <r>
    <n v="2.25"/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40"/>
    <x v="1"/>
    <x v="6"/>
  </r>
  <r>
    <n v="1.125"/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x v="3833"/>
    <s v="BlodsbrÃ¶llop - vi vill fÃ¶rverkliga vÃ¥r idÃ© om en passionerad berÃ¤ttelse i hÃ¶stfÃ¤rger - vill du?_x000d_A passionate story in autumncolours."/>
    <n v="100000"/>
    <x v="2486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63.28125"/>
    <x v="1"/>
    <x v="6"/>
  </r>
  <r>
    <n v="65"/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x v="3836"/>
    <s v="A play by award winning writer Eric Monte. _x000d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x v="3840"/>
    <s v="He met Marilyn. He became obsessed with Norma Jean. That changed everything._x000d__x000d_                                A play by Frank Furino"/>
    <n v="40000"/>
    <x v="2491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5.5"/>
    <x v="1"/>
    <x v="6"/>
  </r>
  <r>
    <n v="2E-3"/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x v="3850"/>
    <s v="TWO NEW DARK COMEDIES OPENING IN NYC THIS APRIL AND MAY BY CHRISTOPHER B. LATRO _x000d_ABOUT FAMILY, AMBITION, LOVE AND GREED"/>
    <n v="1000"/>
    <x v="379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x v="3852"/>
    <s v="The Ultimate Screenwriting Conference_x000d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65"/>
    <x v="1"/>
    <x v="6"/>
  </r>
  <r>
    <n v="0.02"/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x v="3856"/>
    <s v="THE COMING OF THE LORD!"/>
    <n v="2000"/>
    <x v="173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"/>
    <x v="1"/>
    <x v="6"/>
  </r>
  <r>
    <n v="0"/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e v="#DIV/0!"/>
    <x v="1"/>
    <x v="6"/>
  </r>
  <r>
    <n v="1.2E-2"/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5"/>
    <x v="1"/>
    <x v="6"/>
  </r>
  <r>
    <n v="0.1255"/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50.2"/>
    <x v="1"/>
    <x v="6"/>
  </r>
  <r>
    <n v="2E-3"/>
    <n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e v="#DIV/0!"/>
    <x v="1"/>
    <x v="40"/>
  </r>
  <r>
    <n v="0"/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e v="#DIV/0!"/>
    <x v="1"/>
    <x v="40"/>
  </r>
  <r>
    <n v="0"/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e v="#DIV/0!"/>
    <x v="1"/>
    <x v="40"/>
  </r>
  <r>
    <n v="0"/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e v="#DIV/0!"/>
    <x v="1"/>
    <x v="40"/>
  </r>
  <r>
    <n v="0.52794871794871789"/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10"/>
    <x v="1"/>
    <x v="40"/>
  </r>
  <r>
    <n v="0"/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e v="#DIV/0!"/>
    <x v="1"/>
    <x v="40"/>
  </r>
  <r>
    <n v="0.13066666666666665"/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25"/>
    <x v="1"/>
    <x v="40"/>
  </r>
  <r>
    <n v="0"/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e v="#DIV/0!"/>
    <x v="1"/>
    <x v="40"/>
  </r>
  <r>
    <n v="0"/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e v="#DIV/0!"/>
    <x v="1"/>
    <x v="40"/>
  </r>
  <r>
    <n v="0"/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e v="#DIV/0!"/>
    <x v="1"/>
    <x v="40"/>
  </r>
  <r>
    <n v="0"/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e v="#DIV/0!"/>
    <x v="1"/>
    <x v="40"/>
  </r>
  <r>
    <n v="0"/>
    <n v="3886"/>
    <x v="3881"/>
    <n v="1"/>
    <n v="10000"/>
    <x v="117"/>
    <x v="1"/>
    <x v="2"/>
    <s v="AUD"/>
    <n v="1418275702"/>
    <n v="1415683702"/>
    <b v="0"/>
    <n v="0"/>
    <b v="0"/>
    <s v="theater/musical"/>
    <e v="#DIV/0!"/>
    <x v="1"/>
    <x v="40"/>
  </r>
  <r>
    <n v="1.7500000000000002E-2"/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e v="#DIV/0!"/>
    <x v="1"/>
    <x v="6"/>
  </r>
  <r>
    <n v="0.2155"/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0"/>
    <x v="1"/>
    <x v="6"/>
  </r>
  <r>
    <n v="0.10625"/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44"/>
    <x v="1"/>
    <x v="6"/>
  </r>
  <r>
    <n v="0.3256"/>
    <n v="3898"/>
    <x v="3893"/>
    <s v="'Somewhere you know, nowhere you've been' a theatrical _x000d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e v="#DIV/0!"/>
    <x v="1"/>
    <x v="6"/>
  </r>
  <r>
    <n v="2.9999999999999997E-4"/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3.125"/>
    <x v="1"/>
    <x v="6"/>
  </r>
  <r>
    <n v="0.153"/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1"/>
    <x v="1"/>
    <x v="6"/>
  </r>
  <r>
    <n v="0.1"/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5"/>
    <x v="1"/>
    <x v="6"/>
  </r>
  <r>
    <n v="0"/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e v="#DIV/0!"/>
    <x v="1"/>
    <x v="6"/>
  </r>
  <r>
    <n v="2.8571428571428571E-3"/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10"/>
    <x v="1"/>
    <x v="6"/>
  </r>
  <r>
    <n v="2E-3"/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45"/>
    <x v="1"/>
    <x v="6"/>
  </r>
  <r>
    <n v="0"/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e v="#DIV/0!"/>
    <x v="1"/>
    <x v="6"/>
  </r>
  <r>
    <n v="8.1333333333333327E-2"/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57.25"/>
    <x v="1"/>
    <x v="6"/>
  </r>
  <r>
    <n v="0.1"/>
    <n v="3925"/>
    <x v="3920"/>
    <s v="Help Save High School Theater Program_x000d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15"/>
    <x v="1"/>
    <x v="6"/>
  </r>
  <r>
    <n v="0.01"/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93"/>
    <x v="1"/>
    <x v="6"/>
  </r>
  <r>
    <n v="2.265E-2"/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e v="#DIV/0!"/>
    <x v="1"/>
    <x v="6"/>
  </r>
  <r>
    <n v="0"/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e v="#DIV/0!"/>
    <x v="1"/>
    <x v="6"/>
  </r>
  <r>
    <n v="8.3333333333333331E-5"/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x v="3930"/>
    <s v="Forgotten composer, virtuoso pianist, actor, and activist._x000d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e v="#DIV/0!"/>
    <x v="1"/>
    <x v="6"/>
  </r>
  <r>
    <n v="0.86135181975736563"/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x v="3936"/>
    <s v="Help produce &quot;Boseman and Lena&quot; by Athol Fugard._x000d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25"/>
    <x v="1"/>
    <x v="6"/>
  </r>
  <r>
    <n v="0"/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e v="#DIV/0!"/>
    <x v="1"/>
    <x v="6"/>
  </r>
  <r>
    <n v="0.35639999999999999"/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e v="#DIV/0!"/>
    <x v="1"/>
    <x v="6"/>
  </r>
  <r>
    <n v="2.5000000000000001E-3"/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50.5"/>
    <x v="1"/>
    <x v="6"/>
  </r>
  <r>
    <n v="0"/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e v="#DIV/0!"/>
    <x v="1"/>
    <x v="6"/>
  </r>
  <r>
    <n v="0.15770000000000001"/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25"/>
    <x v="1"/>
    <x v="6"/>
  </r>
  <r>
    <n v="0"/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e v="#DIV/0!"/>
    <x v="1"/>
    <x v="6"/>
  </r>
  <r>
    <n v="0"/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e v="#DIV/0!"/>
    <x v="1"/>
    <x v="6"/>
  </r>
  <r>
    <n v="0.24285714285714285"/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53.125"/>
    <x v="1"/>
    <x v="6"/>
  </r>
  <r>
    <n v="0"/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e v="#DIV/0!"/>
    <x v="1"/>
    <x v="6"/>
  </r>
  <r>
    <n v="2.5000000000000001E-4"/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15"/>
    <x v="1"/>
    <x v="6"/>
  </r>
  <r>
    <n v="0"/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e v="#DIV/0!"/>
    <x v="1"/>
    <x v="6"/>
  </r>
  <r>
    <n v="6.3E-2"/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e v="#DIV/0!"/>
    <x v="1"/>
    <x v="6"/>
  </r>
  <r>
    <n v="0.47692307692307695"/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217.5"/>
    <x v="1"/>
    <x v="6"/>
  </r>
  <r>
    <n v="0.107"/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175"/>
    <x v="1"/>
    <x v="6"/>
  </r>
  <r>
    <n v="0.2"/>
    <n v="3982"/>
    <x v="3976"/>
    <s v="Sex, deception, addiction, life. _x000d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8"/>
    <x v="1"/>
    <x v="6"/>
  </r>
  <r>
    <n v="0"/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e v="#DIV/0!"/>
    <x v="1"/>
    <x v="6"/>
  </r>
  <r>
    <n v="4.1818181818181817E-2"/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23"/>
    <x v="1"/>
    <x v="6"/>
  </r>
  <r>
    <n v="0.2"/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5"/>
    <x v="1"/>
    <x v="6"/>
  </r>
  <r>
    <n v="0.35"/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e v="#DIV/0!"/>
    <x v="1"/>
    <x v="6"/>
  </r>
  <r>
    <n v="0.57199999999999995"/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0"/>
    <x v="1"/>
    <x v="6"/>
  </r>
  <r>
    <n v="0.3775"/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0.5"/>
    <x v="1"/>
    <x v="6"/>
  </r>
  <r>
    <n v="2E-3"/>
    <n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5"/>
    <x v="1"/>
    <x v="6"/>
  </r>
  <r>
    <n v="0.06"/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4.75"/>
    <x v="1"/>
    <x v="6"/>
  </r>
  <r>
    <n v="0"/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e v="#DIV/0!"/>
    <x v="1"/>
    <x v="6"/>
  </r>
  <r>
    <n v="1.2999999999999999E-2"/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3"/>
    <x v="1"/>
    <x v="6"/>
  </r>
  <r>
    <n v="0"/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e v="#DIV/0!"/>
    <x v="1"/>
    <x v="6"/>
  </r>
  <r>
    <n v="1.4285714285714287E-4"/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e v="#DIV/0!"/>
    <x v="1"/>
    <x v="6"/>
  </r>
  <r>
    <n v="1.2500000000000001E-2"/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0"/>
    <x v="1"/>
    <x v="6"/>
  </r>
  <r>
    <n v="0.05"/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62.5"/>
    <x v="1"/>
    <x v="6"/>
  </r>
  <r>
    <n v="0"/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e v="#DIV/0!"/>
    <x v="1"/>
    <x v="6"/>
  </r>
  <r>
    <n v="7.166666666666667E-2"/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51"/>
    <x v="1"/>
    <x v="6"/>
  </r>
  <r>
    <n v="0"/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e v="#DIV/0!"/>
    <x v="1"/>
    <x v="6"/>
  </r>
  <r>
    <n v="0.16"/>
    <n v="4030"/>
    <x v="4023"/>
    <s v="The world's best and only tribute to Dean Martin and Jerry Lewis_x000d_ bringing back the Music, Laughter and the Love."/>
    <n v="2500"/>
    <x v="402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e v="#DIV/0!"/>
    <x v="1"/>
    <x v="6"/>
  </r>
  <r>
    <n v="6.8287037037037035E-2"/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75.25"/>
    <x v="1"/>
    <x v="6"/>
  </r>
  <r>
    <n v="0.6"/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1"/>
    <x v="6"/>
  </r>
  <r>
    <n v="0.3125"/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7"/>
    <x v="1"/>
    <x v="6"/>
  </r>
  <r>
    <n v="0"/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e v="#DIV/0!"/>
    <x v="1"/>
    <x v="6"/>
  </r>
  <r>
    <n v="0.375"/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1"/>
    <x v="1"/>
    <x v="6"/>
  </r>
  <r>
    <n v="0"/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e v="#DIV/0!"/>
    <x v="1"/>
    <x v="6"/>
  </r>
  <r>
    <n v="0.37533333333333335"/>
    <n v="4052"/>
    <x v="4045"/>
    <s v="This empowering piece encourages women to rise up and pursue their dreams, not by behaving like a boy but by,_x000d_â€œThrowing Like A Girl.â€"/>
    <n v="3000"/>
    <x v="1673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55"/>
    <x v="1"/>
    <x v="6"/>
  </r>
  <r>
    <n v="0"/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e v="#DIV/0!"/>
    <x v="1"/>
    <x v="6"/>
  </r>
  <r>
    <n v="0.1762"/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57"/>
    <x v="1"/>
    <x v="6"/>
  </r>
  <r>
    <n v="0"/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e v="#DIV/0!"/>
    <x v="1"/>
    <x v="6"/>
  </r>
  <r>
    <n v="2.4500000000000001E-2"/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5"/>
    <x v="1"/>
    <x v="6"/>
  </r>
  <r>
    <n v="0.1925"/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27.5"/>
    <x v="1"/>
    <x v="6"/>
  </r>
  <r>
    <n v="0"/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e v="#DIV/0!"/>
    <x v="1"/>
    <x v="6"/>
  </r>
  <r>
    <n v="4.0000000000000001E-3"/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e v="#DIV/0!"/>
    <x v="1"/>
    <x v="6"/>
  </r>
  <r>
    <n v="8.8999999999999996E-2"/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222.5"/>
    <x v="1"/>
    <x v="6"/>
  </r>
  <r>
    <n v="0"/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e v="#DIV/0!"/>
    <x v="1"/>
    <x v="6"/>
  </r>
  <r>
    <n v="1.6666666666666668E-3"/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5"/>
    <x v="1"/>
    <x v="6"/>
  </r>
  <r>
    <n v="0"/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e v="#DIV/0!"/>
    <x v="1"/>
    <x v="6"/>
  </r>
  <r>
    <n v="0.15737410071942445"/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x v="4077"/>
    <s v="WANTS deals with diversity in all its various facets._x000d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10"/>
    <x v="1"/>
    <x v="6"/>
  </r>
  <r>
    <n v="4.7E-2"/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9.4"/>
    <x v="1"/>
    <x v="6"/>
  </r>
  <r>
    <n v="0"/>
    <n v="4087"/>
    <x v="4080"/>
    <s v="Comedy Stage Play"/>
    <n v="9600"/>
    <x v="117"/>
    <x v="2"/>
    <x v="0"/>
    <s v="USD"/>
    <n v="1468777786"/>
    <n v="1466185786"/>
    <b v="0"/>
    <n v="0"/>
    <b v="0"/>
    <s v="theater/plays"/>
    <e v="#DIV/0!"/>
    <x v="1"/>
    <x v="6"/>
  </r>
  <r>
    <n v="0.108"/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20"/>
    <x v="1"/>
    <x v="6"/>
  </r>
  <r>
    <n v="2.4E-2"/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80"/>
    <x v="1"/>
    <x v="6"/>
  </r>
  <r>
    <n v="0"/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e v="#DIV/0!"/>
    <x v="1"/>
    <x v="6"/>
  </r>
  <r>
    <n v="0"/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e v="#DIV/0!"/>
    <x v="1"/>
    <x v="6"/>
  </r>
  <r>
    <n v="1.1111111111111112E-2"/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50"/>
    <x v="1"/>
    <x v="6"/>
  </r>
  <r>
    <n v="0"/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e v="#DIV/0!"/>
    <x v="1"/>
    <x v="6"/>
  </r>
  <r>
    <n v="0"/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e v="#DIV/0!"/>
    <x v="1"/>
    <x v="6"/>
  </r>
  <r>
    <n v="0.27400000000000002"/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59"/>
    <x v="1"/>
    <x v="6"/>
  </r>
  <r>
    <n v="0"/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e v="#DIV/0!"/>
    <x v="1"/>
    <x v="6"/>
  </r>
  <r>
    <n v="0.28666666666666668"/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1"/>
    <x v="1"/>
    <x v="6"/>
  </r>
  <r>
    <n v="2E-3"/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x v="0"/>
    <n v="182"/>
    <x v="0"/>
    <s v="film &amp; video/television"/>
    <x v="0"/>
    <x v="0"/>
    <x v="0"/>
    <x v="0"/>
    <x v="0"/>
  </r>
  <r>
    <x v="1"/>
    <n v="1"/>
    <s v="FannibalFest Fan Convention"/>
    <s v="A Hannibal TV Show Fan Convention and Art Collective"/>
    <n v="10275"/>
    <x v="1"/>
    <x v="0"/>
    <x v="0"/>
    <x v="0"/>
    <n v="1488464683"/>
    <n v="1485872683"/>
    <x v="0"/>
    <n v="79"/>
    <x v="0"/>
    <s v="film &amp; video/television"/>
    <x v="1"/>
    <x v="0"/>
    <x v="0"/>
    <x v="1"/>
    <x v="1"/>
  </r>
  <r>
    <x v="2"/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x v="0"/>
    <n v="35"/>
    <x v="0"/>
    <s v="film &amp; video/television"/>
    <x v="2"/>
    <x v="0"/>
    <x v="0"/>
    <x v="2"/>
    <x v="2"/>
  </r>
  <r>
    <x v="3"/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x v="0"/>
    <n v="150"/>
    <x v="0"/>
    <s v="film &amp; video/television"/>
    <x v="3"/>
    <x v="0"/>
    <x v="0"/>
    <x v="3"/>
    <x v="3"/>
  </r>
  <r>
    <x v="4"/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x v="0"/>
    <n v="284"/>
    <x v="0"/>
    <s v="film &amp; video/television"/>
    <x v="4"/>
    <x v="0"/>
    <x v="0"/>
    <x v="4"/>
    <x v="4"/>
  </r>
  <r>
    <x v="5"/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x v="0"/>
    <n v="47"/>
    <x v="0"/>
    <s v="film &amp; video/television"/>
    <x v="5"/>
    <x v="0"/>
    <x v="0"/>
    <x v="3"/>
    <x v="5"/>
  </r>
  <r>
    <x v="6"/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x v="0"/>
    <n v="58"/>
    <x v="0"/>
    <s v="film &amp; video/television"/>
    <x v="6"/>
    <x v="0"/>
    <x v="0"/>
    <x v="0"/>
    <x v="6"/>
  </r>
  <r>
    <x v="7"/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x v="0"/>
    <n v="57"/>
    <x v="0"/>
    <s v="film &amp; video/television"/>
    <x v="7"/>
    <x v="0"/>
    <x v="0"/>
    <x v="5"/>
    <x v="7"/>
  </r>
  <r>
    <x v="8"/>
    <n v="8"/>
    <s v="Sizzling in the Kitchen Flynn Style"/>
    <s v="Help us raise the funds to film our pilot episode!"/>
    <n v="3500"/>
    <x v="8"/>
    <x v="0"/>
    <x v="0"/>
    <x v="0"/>
    <n v="1460754000"/>
    <n v="1460155212"/>
    <x v="0"/>
    <n v="12"/>
    <x v="0"/>
    <s v="film &amp; video/television"/>
    <x v="8"/>
    <x v="0"/>
    <x v="0"/>
    <x v="6"/>
    <x v="8"/>
  </r>
  <r>
    <x v="9"/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x v="0"/>
    <n v="20"/>
    <x v="0"/>
    <s v="film &amp; video/television"/>
    <x v="9"/>
    <x v="0"/>
    <x v="0"/>
    <x v="7"/>
    <x v="9"/>
  </r>
  <r>
    <x v="10"/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x v="0"/>
    <n v="19"/>
    <x v="0"/>
    <s v="film &amp; video/television"/>
    <x v="10"/>
    <x v="0"/>
    <x v="0"/>
    <x v="5"/>
    <x v="10"/>
  </r>
  <r>
    <x v="11"/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x v="0"/>
    <n v="75"/>
    <x v="0"/>
    <s v="film &amp; video/television"/>
    <x v="11"/>
    <x v="0"/>
    <x v="0"/>
    <x v="3"/>
    <x v="11"/>
  </r>
  <r>
    <x v="12"/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x v="0"/>
    <n v="827"/>
    <x v="0"/>
    <s v="film &amp; video/television"/>
    <x v="12"/>
    <x v="0"/>
    <x v="0"/>
    <x v="0"/>
    <x v="12"/>
  </r>
  <r>
    <x v="13"/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x v="0"/>
    <n v="51"/>
    <x v="0"/>
    <s v="film &amp; video/television"/>
    <x v="13"/>
    <x v="0"/>
    <x v="0"/>
    <x v="5"/>
    <x v="13"/>
  </r>
  <r>
    <x v="14"/>
    <n v="14"/>
    <s v="3010 | Sci-fi Series"/>
    <s v="A highly charged post apocalyptic sci fi series that pulls no punches!"/>
    <n v="6000"/>
    <x v="14"/>
    <x v="0"/>
    <x v="2"/>
    <x v="2"/>
    <n v="1405259940"/>
    <n v="1403051888"/>
    <x v="0"/>
    <n v="41"/>
    <x v="0"/>
    <s v="film &amp; video/television"/>
    <x v="14"/>
    <x v="0"/>
    <x v="0"/>
    <x v="0"/>
    <x v="14"/>
  </r>
  <r>
    <x v="15"/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x v="0"/>
    <n v="98"/>
    <x v="0"/>
    <s v="film &amp; video/television"/>
    <x v="15"/>
    <x v="0"/>
    <x v="0"/>
    <x v="8"/>
    <x v="15"/>
  </r>
  <r>
    <x v="16"/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x v="0"/>
    <n v="70"/>
    <x v="0"/>
    <s v="film &amp; video/television"/>
    <x v="16"/>
    <x v="0"/>
    <x v="0"/>
    <x v="5"/>
    <x v="16"/>
  </r>
  <r>
    <x v="17"/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x v="0"/>
    <n v="36"/>
    <x v="0"/>
    <s v="film &amp; video/television"/>
    <x v="17"/>
    <x v="0"/>
    <x v="0"/>
    <x v="9"/>
    <x v="17"/>
  </r>
  <r>
    <x v="18"/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x v="0"/>
    <n v="342"/>
    <x v="0"/>
    <s v="film &amp; video/television"/>
    <x v="18"/>
    <x v="0"/>
    <x v="0"/>
    <x v="10"/>
    <x v="18"/>
  </r>
  <r>
    <x v="19"/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x v="0"/>
    <n v="22"/>
    <x v="0"/>
    <s v="film &amp; video/television"/>
    <x v="19"/>
    <x v="0"/>
    <x v="0"/>
    <x v="0"/>
    <x v="19"/>
  </r>
  <r>
    <x v="20"/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x v="0"/>
    <n v="25"/>
    <x v="0"/>
    <s v="film &amp; video/television"/>
    <x v="20"/>
    <x v="0"/>
    <x v="0"/>
    <x v="3"/>
    <x v="20"/>
  </r>
  <r>
    <x v="21"/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x v="0"/>
    <n v="101"/>
    <x v="0"/>
    <s v="film &amp; video/television"/>
    <x v="21"/>
    <x v="0"/>
    <x v="0"/>
    <x v="10"/>
    <x v="21"/>
  </r>
  <r>
    <x v="22"/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x v="0"/>
    <n v="8"/>
    <x v="0"/>
    <s v="film &amp; video/television"/>
    <x v="22"/>
    <x v="0"/>
    <x v="0"/>
    <x v="11"/>
    <x v="22"/>
  </r>
  <r>
    <x v="23"/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x v="0"/>
    <n v="23"/>
    <x v="0"/>
    <s v="film &amp; video/television"/>
    <x v="23"/>
    <x v="0"/>
    <x v="0"/>
    <x v="6"/>
    <x v="23"/>
  </r>
  <r>
    <x v="24"/>
    <n v="24"/>
    <s v="Bring STL Up Late to TV"/>
    <s v="STL Up Late is a weekly late night comedy talk show for St. Louis television."/>
    <n v="35000"/>
    <x v="24"/>
    <x v="0"/>
    <x v="0"/>
    <x v="0"/>
    <n v="1442345940"/>
    <n v="1439494863"/>
    <x v="0"/>
    <n v="574"/>
    <x v="0"/>
    <s v="film &amp; video/television"/>
    <x v="24"/>
    <x v="0"/>
    <x v="0"/>
    <x v="10"/>
    <x v="24"/>
  </r>
  <r>
    <x v="25"/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x v="0"/>
    <n v="14"/>
    <x v="0"/>
    <s v="film &amp; video/television"/>
    <x v="25"/>
    <x v="0"/>
    <x v="0"/>
    <x v="4"/>
    <x v="25"/>
  </r>
  <r>
    <x v="26"/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x v="0"/>
    <n v="19"/>
    <x v="0"/>
    <s v="film &amp; video/television"/>
    <x v="26"/>
    <x v="0"/>
    <x v="0"/>
    <x v="3"/>
    <x v="26"/>
  </r>
  <r>
    <x v="27"/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x v="0"/>
    <n v="150"/>
    <x v="0"/>
    <s v="film &amp; video/television"/>
    <x v="27"/>
    <x v="0"/>
    <x v="0"/>
    <x v="9"/>
    <x v="27"/>
  </r>
  <r>
    <x v="28"/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x v="0"/>
    <n v="71"/>
    <x v="0"/>
    <s v="film &amp; video/television"/>
    <x v="28"/>
    <x v="0"/>
    <x v="0"/>
    <x v="4"/>
    <x v="28"/>
  </r>
  <r>
    <x v="29"/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x v="0"/>
    <n v="117"/>
    <x v="0"/>
    <s v="film &amp; video/television"/>
    <x v="29"/>
    <x v="0"/>
    <x v="0"/>
    <x v="0"/>
    <x v="29"/>
  </r>
  <r>
    <x v="30"/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x v="0"/>
    <n v="53"/>
    <x v="0"/>
    <s v="film &amp; video/television"/>
    <x v="30"/>
    <x v="0"/>
    <x v="0"/>
    <x v="3"/>
    <x v="30"/>
  </r>
  <r>
    <x v="31"/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x v="0"/>
    <n v="1"/>
    <x v="0"/>
    <s v="film &amp; video/television"/>
    <x v="31"/>
    <x v="0"/>
    <x v="0"/>
    <x v="1"/>
    <x v="31"/>
  </r>
  <r>
    <x v="32"/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x v="0"/>
    <n v="89"/>
    <x v="0"/>
    <s v="film &amp; video/television"/>
    <x v="32"/>
    <x v="0"/>
    <x v="0"/>
    <x v="6"/>
    <x v="32"/>
  </r>
  <r>
    <x v="33"/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x v="0"/>
    <n v="64"/>
    <x v="0"/>
    <s v="film &amp; video/television"/>
    <x v="33"/>
    <x v="0"/>
    <x v="0"/>
    <x v="9"/>
    <x v="33"/>
  </r>
  <r>
    <x v="34"/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x v="0"/>
    <n v="68"/>
    <x v="0"/>
    <s v="film &amp; video/television"/>
    <x v="34"/>
    <x v="0"/>
    <x v="0"/>
    <x v="3"/>
    <x v="34"/>
  </r>
  <r>
    <x v="35"/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x v="0"/>
    <n v="28"/>
    <x v="0"/>
    <s v="film &amp; video/television"/>
    <x v="35"/>
    <x v="0"/>
    <x v="0"/>
    <x v="6"/>
    <x v="35"/>
  </r>
  <r>
    <x v="36"/>
    <n v="36"/>
    <s v="THE LISTENING BOX"/>
    <s v="A modern day priest makes an unusual discovery, setting off a chain of events."/>
    <n v="6000"/>
    <x v="36"/>
    <x v="0"/>
    <x v="0"/>
    <x v="0"/>
    <n v="1428128525"/>
    <n v="1425540125"/>
    <x v="0"/>
    <n v="44"/>
    <x v="0"/>
    <s v="film &amp; video/television"/>
    <x v="36"/>
    <x v="0"/>
    <x v="0"/>
    <x v="7"/>
    <x v="36"/>
  </r>
  <r>
    <x v="37"/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x v="0"/>
    <n v="253"/>
    <x v="0"/>
    <s v="film &amp; video/television"/>
    <x v="37"/>
    <x v="0"/>
    <x v="0"/>
    <x v="1"/>
    <x v="37"/>
  </r>
  <r>
    <x v="38"/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x v="0"/>
    <n v="66"/>
    <x v="0"/>
    <s v="film &amp; video/television"/>
    <x v="38"/>
    <x v="0"/>
    <x v="0"/>
    <x v="6"/>
    <x v="38"/>
  </r>
  <r>
    <x v="39"/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x v="0"/>
    <n v="217"/>
    <x v="0"/>
    <s v="film &amp; video/television"/>
    <x v="39"/>
    <x v="0"/>
    <x v="0"/>
    <x v="6"/>
    <x v="39"/>
  </r>
  <r>
    <x v="40"/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x v="0"/>
    <n v="16"/>
    <x v="0"/>
    <s v="film &amp; video/television"/>
    <x v="40"/>
    <x v="0"/>
    <x v="0"/>
    <x v="5"/>
    <x v="40"/>
  </r>
  <r>
    <x v="31"/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x v="0"/>
    <n v="19"/>
    <x v="0"/>
    <s v="film &amp; video/television"/>
    <x v="41"/>
    <x v="0"/>
    <x v="0"/>
    <x v="8"/>
    <x v="41"/>
  </r>
  <r>
    <x v="41"/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x v="0"/>
    <n v="169"/>
    <x v="0"/>
    <s v="film &amp; video/television"/>
    <x v="42"/>
    <x v="0"/>
    <x v="0"/>
    <x v="4"/>
    <x v="42"/>
  </r>
  <r>
    <x v="42"/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x v="0"/>
    <n v="263"/>
    <x v="0"/>
    <s v="film &amp; video/television"/>
    <x v="43"/>
    <x v="0"/>
    <x v="0"/>
    <x v="0"/>
    <x v="43"/>
  </r>
  <r>
    <x v="31"/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x v="0"/>
    <n v="15"/>
    <x v="0"/>
    <s v="film &amp; video/television"/>
    <x v="44"/>
    <x v="0"/>
    <x v="0"/>
    <x v="10"/>
    <x v="44"/>
  </r>
  <r>
    <x v="43"/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x v="0"/>
    <n v="61"/>
    <x v="0"/>
    <s v="film &amp; video/television"/>
    <x v="45"/>
    <x v="0"/>
    <x v="0"/>
    <x v="7"/>
    <x v="45"/>
  </r>
  <r>
    <x v="44"/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x v="0"/>
    <n v="45"/>
    <x v="0"/>
    <s v="film &amp; video/television"/>
    <x v="46"/>
    <x v="0"/>
    <x v="0"/>
    <x v="4"/>
    <x v="46"/>
  </r>
  <r>
    <x v="45"/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x v="0"/>
    <n v="70"/>
    <x v="0"/>
    <s v="film &amp; video/television"/>
    <x v="47"/>
    <x v="0"/>
    <x v="0"/>
    <x v="9"/>
    <x v="47"/>
  </r>
  <r>
    <x v="46"/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x v="0"/>
    <n v="38"/>
    <x v="0"/>
    <s v="film &amp; video/television"/>
    <x v="48"/>
    <x v="0"/>
    <x v="0"/>
    <x v="1"/>
    <x v="48"/>
  </r>
  <r>
    <x v="31"/>
    <n v="49"/>
    <s v="Driving Jersey - Season Five"/>
    <s v="Driving Jersey is real people telling real stories."/>
    <n v="12000"/>
    <x v="48"/>
    <x v="0"/>
    <x v="0"/>
    <x v="0"/>
    <n v="1445660045"/>
    <n v="1443068045"/>
    <x v="0"/>
    <n v="87"/>
    <x v="0"/>
    <s v="film &amp; video/television"/>
    <x v="49"/>
    <x v="0"/>
    <x v="0"/>
    <x v="8"/>
    <x v="49"/>
  </r>
  <r>
    <x v="31"/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x v="0"/>
    <n v="22"/>
    <x v="0"/>
    <s v="film &amp; video/television"/>
    <x v="50"/>
    <x v="0"/>
    <x v="0"/>
    <x v="11"/>
    <x v="50"/>
  </r>
  <r>
    <x v="47"/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x v="0"/>
    <n v="119"/>
    <x v="0"/>
    <s v="film &amp; video/television"/>
    <x v="51"/>
    <x v="0"/>
    <x v="0"/>
    <x v="3"/>
    <x v="51"/>
  </r>
  <r>
    <x v="48"/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x v="0"/>
    <n v="52"/>
    <x v="0"/>
    <s v="film &amp; video/television"/>
    <x v="52"/>
    <x v="0"/>
    <x v="0"/>
    <x v="0"/>
    <x v="52"/>
  </r>
  <r>
    <x v="49"/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x v="0"/>
    <n v="117"/>
    <x v="0"/>
    <s v="film &amp; video/television"/>
    <x v="53"/>
    <x v="0"/>
    <x v="0"/>
    <x v="7"/>
    <x v="53"/>
  </r>
  <r>
    <x v="50"/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x v="0"/>
    <n v="52"/>
    <x v="0"/>
    <s v="film &amp; video/television"/>
    <x v="54"/>
    <x v="0"/>
    <x v="0"/>
    <x v="4"/>
    <x v="54"/>
  </r>
  <r>
    <x v="51"/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x v="0"/>
    <n v="86"/>
    <x v="0"/>
    <s v="film &amp; video/television"/>
    <x v="55"/>
    <x v="0"/>
    <x v="0"/>
    <x v="5"/>
    <x v="55"/>
  </r>
  <r>
    <x v="52"/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x v="0"/>
    <n v="174"/>
    <x v="0"/>
    <s v="film &amp; video/television"/>
    <x v="56"/>
    <x v="0"/>
    <x v="0"/>
    <x v="5"/>
    <x v="56"/>
  </r>
  <r>
    <x v="53"/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x v="0"/>
    <n v="69"/>
    <x v="0"/>
    <s v="film &amp; video/television"/>
    <x v="57"/>
    <x v="0"/>
    <x v="0"/>
    <x v="7"/>
    <x v="57"/>
  </r>
  <r>
    <x v="54"/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x v="0"/>
    <n v="75"/>
    <x v="0"/>
    <s v="film &amp; video/television"/>
    <x v="58"/>
    <x v="0"/>
    <x v="0"/>
    <x v="9"/>
    <x v="58"/>
  </r>
  <r>
    <x v="55"/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x v="0"/>
    <n v="33"/>
    <x v="0"/>
    <s v="film &amp; video/television"/>
    <x v="59"/>
    <x v="0"/>
    <x v="0"/>
    <x v="10"/>
    <x v="59"/>
  </r>
  <r>
    <x v="56"/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x v="0"/>
    <n v="108"/>
    <x v="0"/>
    <s v="film &amp; video/shorts"/>
    <x v="60"/>
    <x v="0"/>
    <x v="1"/>
    <x v="7"/>
    <x v="60"/>
  </r>
  <r>
    <x v="57"/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x v="0"/>
    <n v="23"/>
    <x v="0"/>
    <s v="film &amp; video/shorts"/>
    <x v="61"/>
    <x v="0"/>
    <x v="1"/>
    <x v="5"/>
    <x v="61"/>
  </r>
  <r>
    <x v="58"/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x v="0"/>
    <n v="48"/>
    <x v="0"/>
    <s v="film &amp; video/shorts"/>
    <x v="62"/>
    <x v="0"/>
    <x v="1"/>
    <x v="2"/>
    <x v="62"/>
  </r>
  <r>
    <x v="59"/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x v="0"/>
    <n v="64"/>
    <x v="0"/>
    <s v="film &amp; video/shorts"/>
    <x v="63"/>
    <x v="0"/>
    <x v="1"/>
    <x v="11"/>
    <x v="63"/>
  </r>
  <r>
    <x v="60"/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x v="0"/>
    <n v="24"/>
    <x v="0"/>
    <s v="film &amp; video/shorts"/>
    <x v="64"/>
    <x v="0"/>
    <x v="1"/>
    <x v="0"/>
    <x v="64"/>
  </r>
  <r>
    <x v="61"/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x v="0"/>
    <n v="57"/>
    <x v="0"/>
    <s v="film &amp; video/shorts"/>
    <x v="65"/>
    <x v="0"/>
    <x v="1"/>
    <x v="3"/>
    <x v="65"/>
  </r>
  <r>
    <x v="62"/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x v="0"/>
    <n v="26"/>
    <x v="0"/>
    <s v="film &amp; video/shorts"/>
    <x v="66"/>
    <x v="0"/>
    <x v="1"/>
    <x v="0"/>
    <x v="66"/>
  </r>
  <r>
    <x v="63"/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x v="0"/>
    <n v="20"/>
    <x v="0"/>
    <s v="film &amp; video/shorts"/>
    <x v="67"/>
    <x v="0"/>
    <x v="1"/>
    <x v="0"/>
    <x v="67"/>
  </r>
  <r>
    <x v="64"/>
    <n v="68"/>
    <s v="King Eider: Short Film"/>
    <s v="Black Comedy by final year students at Leeds University. _x000d_'Bird watching, tea, seaside and murder. Just your average British holiday.'"/>
    <n v="600"/>
    <x v="67"/>
    <x v="0"/>
    <x v="1"/>
    <x v="1"/>
    <n v="1393162791"/>
    <n v="1390570791"/>
    <x v="0"/>
    <n v="36"/>
    <x v="0"/>
    <s v="film &amp; video/shorts"/>
    <x v="68"/>
    <x v="0"/>
    <x v="1"/>
    <x v="1"/>
    <x v="68"/>
  </r>
  <r>
    <x v="65"/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x v="0"/>
    <n v="178"/>
    <x v="0"/>
    <s v="film &amp; video/shorts"/>
    <x v="69"/>
    <x v="0"/>
    <x v="1"/>
    <x v="10"/>
    <x v="69"/>
  </r>
  <r>
    <x v="66"/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x v="0"/>
    <n v="17"/>
    <x v="0"/>
    <s v="film &amp; video/shorts"/>
    <x v="70"/>
    <x v="0"/>
    <x v="1"/>
    <x v="3"/>
    <x v="70"/>
  </r>
  <r>
    <x v="67"/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x v="0"/>
    <n v="32"/>
    <x v="0"/>
    <s v="film &amp; video/shorts"/>
    <x v="71"/>
    <x v="0"/>
    <x v="1"/>
    <x v="7"/>
    <x v="71"/>
  </r>
  <r>
    <x v="68"/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x v="0"/>
    <n v="41"/>
    <x v="0"/>
    <s v="film &amp; video/shorts"/>
    <x v="72"/>
    <x v="0"/>
    <x v="1"/>
    <x v="9"/>
    <x v="72"/>
  </r>
  <r>
    <x v="31"/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x v="0"/>
    <n v="18"/>
    <x v="0"/>
    <s v="film &amp; video/shorts"/>
    <x v="73"/>
    <x v="0"/>
    <x v="1"/>
    <x v="2"/>
    <x v="73"/>
  </r>
  <r>
    <x v="69"/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x v="0"/>
    <n v="29"/>
    <x v="0"/>
    <s v="film &amp; video/shorts"/>
    <x v="74"/>
    <x v="0"/>
    <x v="1"/>
    <x v="11"/>
    <x v="74"/>
  </r>
  <r>
    <x v="70"/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x v="0"/>
    <n v="47"/>
    <x v="0"/>
    <s v="film &amp; video/shorts"/>
    <x v="75"/>
    <x v="0"/>
    <x v="1"/>
    <x v="7"/>
    <x v="75"/>
  </r>
  <r>
    <x v="71"/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x v="0"/>
    <n v="15"/>
    <x v="0"/>
    <s v="film &amp; video/shorts"/>
    <x v="76"/>
    <x v="0"/>
    <x v="1"/>
    <x v="9"/>
    <x v="76"/>
  </r>
  <r>
    <x v="72"/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x v="0"/>
    <n v="26"/>
    <x v="0"/>
    <s v="film &amp; video/shorts"/>
    <x v="77"/>
    <x v="0"/>
    <x v="1"/>
    <x v="7"/>
    <x v="77"/>
  </r>
  <r>
    <x v="73"/>
    <n v="78"/>
    <s v="Daemon's scale up - Brieuc Le Meur _ Berlin"/>
    <s v="We reached our limits. Next steps are : 3 more shooting days + postproduction + cut + sound._x000d__x000d_We want to go to Cannes !_x000d__x000d_With you !"/>
    <n v="50"/>
    <x v="77"/>
    <x v="0"/>
    <x v="6"/>
    <x v="3"/>
    <n v="1472751121"/>
    <n v="1471887121"/>
    <x v="0"/>
    <n v="35"/>
    <x v="0"/>
    <s v="film &amp; video/shorts"/>
    <x v="78"/>
    <x v="0"/>
    <x v="1"/>
    <x v="10"/>
    <x v="78"/>
  </r>
  <r>
    <x v="74"/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x v="0"/>
    <n v="41"/>
    <x v="0"/>
    <s v="film &amp; video/shorts"/>
    <x v="79"/>
    <x v="0"/>
    <x v="1"/>
    <x v="7"/>
    <x v="79"/>
  </r>
  <r>
    <x v="75"/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x v="0"/>
    <n v="47"/>
    <x v="0"/>
    <s v="film &amp; video/shorts"/>
    <x v="80"/>
    <x v="0"/>
    <x v="1"/>
    <x v="4"/>
    <x v="80"/>
  </r>
  <r>
    <x v="76"/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x v="0"/>
    <n v="28"/>
    <x v="0"/>
    <s v="film &amp; video/shorts"/>
    <x v="81"/>
    <x v="0"/>
    <x v="1"/>
    <x v="3"/>
    <x v="81"/>
  </r>
  <r>
    <x v="77"/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x v="0"/>
    <n v="100"/>
    <x v="0"/>
    <s v="film &amp; video/shorts"/>
    <x v="82"/>
    <x v="0"/>
    <x v="1"/>
    <x v="8"/>
    <x v="82"/>
  </r>
  <r>
    <x v="78"/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x v="0"/>
    <n v="13"/>
    <x v="0"/>
    <s v="film &amp; video/shorts"/>
    <x v="83"/>
    <x v="0"/>
    <x v="1"/>
    <x v="2"/>
    <x v="83"/>
  </r>
  <r>
    <x v="31"/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x v="0"/>
    <n v="7"/>
    <x v="0"/>
    <s v="film &amp; video/shorts"/>
    <x v="84"/>
    <x v="0"/>
    <x v="1"/>
    <x v="6"/>
    <x v="84"/>
  </r>
  <r>
    <x v="79"/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x v="0"/>
    <n v="21"/>
    <x v="0"/>
    <s v="film &amp; video/shorts"/>
    <x v="85"/>
    <x v="0"/>
    <x v="1"/>
    <x v="10"/>
    <x v="85"/>
  </r>
  <r>
    <x v="80"/>
    <n v="86"/>
    <s v="SECOND CHANCE - DEUXIÃˆME CHANCE"/>
    <s v="Two women, two destinies connected by a letter. _x000d_Between Paris and Skopje a poetic outstanding story of true courage, love and hope."/>
    <n v="6000"/>
    <x v="85"/>
    <x v="0"/>
    <x v="6"/>
    <x v="3"/>
    <n v="1451226045"/>
    <n v="1444828845"/>
    <x v="0"/>
    <n v="17"/>
    <x v="0"/>
    <s v="film &amp; video/shorts"/>
    <x v="86"/>
    <x v="0"/>
    <x v="1"/>
    <x v="9"/>
    <x v="86"/>
  </r>
  <r>
    <x v="81"/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x v="0"/>
    <n v="25"/>
    <x v="0"/>
    <s v="film &amp; video/shorts"/>
    <x v="87"/>
    <x v="0"/>
    <x v="1"/>
    <x v="5"/>
    <x v="87"/>
  </r>
  <r>
    <x v="82"/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x v="0"/>
    <n v="60"/>
    <x v="0"/>
    <s v="film &amp; video/shorts"/>
    <x v="88"/>
    <x v="0"/>
    <x v="1"/>
    <x v="5"/>
    <x v="88"/>
  </r>
  <r>
    <x v="83"/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x v="0"/>
    <n v="56"/>
    <x v="0"/>
    <s v="film &amp; video/shorts"/>
    <x v="89"/>
    <x v="0"/>
    <x v="1"/>
    <x v="5"/>
    <x v="89"/>
  </r>
  <r>
    <x v="84"/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x v="0"/>
    <n v="16"/>
    <x v="0"/>
    <s v="film &amp; video/shorts"/>
    <x v="90"/>
    <x v="0"/>
    <x v="1"/>
    <x v="0"/>
    <x v="90"/>
  </r>
  <r>
    <x v="43"/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x v="0"/>
    <n v="46"/>
    <x v="0"/>
    <s v="film &amp; video/shorts"/>
    <x v="91"/>
    <x v="0"/>
    <x v="1"/>
    <x v="7"/>
    <x v="91"/>
  </r>
  <r>
    <x v="85"/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x v="0"/>
    <n v="43"/>
    <x v="0"/>
    <s v="film &amp; video/shorts"/>
    <x v="92"/>
    <x v="0"/>
    <x v="1"/>
    <x v="11"/>
    <x v="92"/>
  </r>
  <r>
    <x v="86"/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x v="0"/>
    <n v="15"/>
    <x v="0"/>
    <s v="film &amp; video/shorts"/>
    <x v="93"/>
    <x v="0"/>
    <x v="1"/>
    <x v="0"/>
    <x v="93"/>
  </r>
  <r>
    <x v="87"/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x v="0"/>
    <n v="12"/>
    <x v="0"/>
    <s v="film &amp; video/shorts"/>
    <x v="94"/>
    <x v="0"/>
    <x v="1"/>
    <x v="7"/>
    <x v="94"/>
  </r>
  <r>
    <x v="88"/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x v="0"/>
    <n v="21"/>
    <x v="0"/>
    <s v="film &amp; video/shorts"/>
    <x v="95"/>
    <x v="0"/>
    <x v="1"/>
    <x v="1"/>
    <x v="95"/>
  </r>
  <r>
    <x v="89"/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x v="0"/>
    <n v="34"/>
    <x v="0"/>
    <s v="film &amp; video/shorts"/>
    <x v="96"/>
    <x v="0"/>
    <x v="1"/>
    <x v="5"/>
    <x v="96"/>
  </r>
  <r>
    <x v="90"/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x v="0"/>
    <n v="8"/>
    <x v="0"/>
    <s v="film &amp; video/shorts"/>
    <x v="97"/>
    <x v="0"/>
    <x v="1"/>
    <x v="0"/>
    <x v="97"/>
  </r>
  <r>
    <x v="90"/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x v="0"/>
    <n v="60"/>
    <x v="0"/>
    <s v="film &amp; video/shorts"/>
    <x v="98"/>
    <x v="0"/>
    <x v="1"/>
    <x v="4"/>
    <x v="98"/>
  </r>
  <r>
    <x v="91"/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x v="0"/>
    <n v="39"/>
    <x v="0"/>
    <s v="film &amp; video/shorts"/>
    <x v="99"/>
    <x v="0"/>
    <x v="1"/>
    <x v="11"/>
    <x v="99"/>
  </r>
  <r>
    <x v="31"/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x v="0"/>
    <n v="26"/>
    <x v="0"/>
    <s v="film &amp; video/shorts"/>
    <x v="100"/>
    <x v="0"/>
    <x v="1"/>
    <x v="9"/>
    <x v="100"/>
  </r>
  <r>
    <x v="31"/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x v="0"/>
    <n v="35"/>
    <x v="0"/>
    <s v="film &amp; video/shorts"/>
    <x v="101"/>
    <x v="0"/>
    <x v="1"/>
    <x v="11"/>
    <x v="101"/>
  </r>
  <r>
    <x v="92"/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x v="0"/>
    <n v="65"/>
    <x v="0"/>
    <s v="film &amp; video/shorts"/>
    <x v="102"/>
    <x v="0"/>
    <x v="1"/>
    <x v="4"/>
    <x v="102"/>
  </r>
  <r>
    <x v="93"/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x v="0"/>
    <n v="49"/>
    <x v="0"/>
    <s v="film &amp; video/shorts"/>
    <x v="103"/>
    <x v="0"/>
    <x v="1"/>
    <x v="2"/>
    <x v="103"/>
  </r>
  <r>
    <x v="43"/>
    <n v="104"/>
    <s v="Good 'Ol Trumpet"/>
    <s v="UCF short film about an old man, his love for music, and his misplaced trumpet.  "/>
    <n v="500"/>
    <x v="49"/>
    <x v="0"/>
    <x v="0"/>
    <x v="0"/>
    <n v="1301792400"/>
    <n v="1299775266"/>
    <x v="0"/>
    <n v="10"/>
    <x v="0"/>
    <s v="film &amp; video/shorts"/>
    <x v="88"/>
    <x v="0"/>
    <x v="1"/>
    <x v="7"/>
    <x v="104"/>
  </r>
  <r>
    <x v="94"/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x v="0"/>
    <n v="60"/>
    <x v="0"/>
    <s v="film &amp; video/shorts"/>
    <x v="104"/>
    <x v="0"/>
    <x v="1"/>
    <x v="6"/>
    <x v="105"/>
  </r>
  <r>
    <x v="10"/>
    <n v="106"/>
    <s v="LOST WEEKEND"/>
    <s v="A Boy. A Girl. A Car. A Serial Killer."/>
    <n v="5000"/>
    <x v="102"/>
    <x v="0"/>
    <x v="0"/>
    <x v="0"/>
    <n v="1333391901"/>
    <n v="1332182301"/>
    <x v="0"/>
    <n v="27"/>
    <x v="0"/>
    <s v="film &amp; video/shorts"/>
    <x v="105"/>
    <x v="0"/>
    <x v="1"/>
    <x v="7"/>
    <x v="106"/>
  </r>
  <r>
    <x v="95"/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x v="0"/>
    <n v="69"/>
    <x v="0"/>
    <s v="film &amp; video/shorts"/>
    <x v="106"/>
    <x v="0"/>
    <x v="1"/>
    <x v="6"/>
    <x v="107"/>
  </r>
  <r>
    <x v="96"/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x v="0"/>
    <n v="47"/>
    <x v="0"/>
    <s v="film &amp; video/shorts"/>
    <x v="107"/>
    <x v="0"/>
    <x v="1"/>
    <x v="6"/>
    <x v="108"/>
  </r>
  <r>
    <x v="97"/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x v="0"/>
    <n v="47"/>
    <x v="0"/>
    <s v="film &amp; video/shorts"/>
    <x v="108"/>
    <x v="0"/>
    <x v="1"/>
    <x v="1"/>
    <x v="109"/>
  </r>
  <r>
    <x v="98"/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x v="0"/>
    <n v="26"/>
    <x v="0"/>
    <s v="film &amp; video/shorts"/>
    <x v="109"/>
    <x v="0"/>
    <x v="1"/>
    <x v="9"/>
    <x v="110"/>
  </r>
  <r>
    <x v="99"/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x v="0"/>
    <n v="53"/>
    <x v="0"/>
    <s v="film &amp; video/shorts"/>
    <x v="110"/>
    <x v="0"/>
    <x v="1"/>
    <x v="6"/>
    <x v="111"/>
  </r>
  <r>
    <x v="87"/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x v="0"/>
    <n v="81"/>
    <x v="0"/>
    <s v="film &amp; video/shorts"/>
    <x v="111"/>
    <x v="0"/>
    <x v="1"/>
    <x v="7"/>
    <x v="112"/>
  </r>
  <r>
    <x v="100"/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x v="0"/>
    <n v="78"/>
    <x v="0"/>
    <s v="film &amp; video/shorts"/>
    <x v="112"/>
    <x v="0"/>
    <x v="1"/>
    <x v="3"/>
    <x v="113"/>
  </r>
  <r>
    <x v="101"/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x v="0"/>
    <n v="35"/>
    <x v="0"/>
    <s v="film &amp; video/shorts"/>
    <x v="113"/>
    <x v="0"/>
    <x v="1"/>
    <x v="4"/>
    <x v="114"/>
  </r>
  <r>
    <x v="102"/>
    <n v="115"/>
    <s v="The World's Greatest Lover"/>
    <s v="Never judge a book (or a lover) by their cover."/>
    <n v="450"/>
    <x v="110"/>
    <x v="0"/>
    <x v="0"/>
    <x v="0"/>
    <n v="1328377444"/>
    <n v="1326217444"/>
    <x v="0"/>
    <n v="22"/>
    <x v="0"/>
    <s v="film &amp; video/shorts"/>
    <x v="114"/>
    <x v="0"/>
    <x v="1"/>
    <x v="1"/>
    <x v="115"/>
  </r>
  <r>
    <x v="103"/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x v="0"/>
    <n v="57"/>
    <x v="0"/>
    <s v="film &amp; video/shorts"/>
    <x v="115"/>
    <x v="0"/>
    <x v="1"/>
    <x v="2"/>
    <x v="116"/>
  </r>
  <r>
    <x v="104"/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x v="0"/>
    <n v="27"/>
    <x v="0"/>
    <s v="film &amp; video/shorts"/>
    <x v="116"/>
    <x v="0"/>
    <x v="1"/>
    <x v="7"/>
    <x v="117"/>
  </r>
  <r>
    <x v="105"/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x v="0"/>
    <n v="39"/>
    <x v="0"/>
    <s v="film &amp; video/shorts"/>
    <x v="117"/>
    <x v="0"/>
    <x v="1"/>
    <x v="0"/>
    <x v="118"/>
  </r>
  <r>
    <x v="106"/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x v="0"/>
    <n v="37"/>
    <x v="0"/>
    <s v="film &amp; video/shorts"/>
    <x v="118"/>
    <x v="0"/>
    <x v="1"/>
    <x v="3"/>
    <x v="119"/>
  </r>
  <r>
    <x v="107"/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x v="0"/>
    <n v="1"/>
    <x v="1"/>
    <s v="film &amp; video/science fiction"/>
    <x v="119"/>
    <x v="0"/>
    <x v="2"/>
    <x v="8"/>
    <x v="120"/>
  </r>
  <r>
    <x v="108"/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x v="0"/>
    <n v="1"/>
    <x v="1"/>
    <s v="film &amp; video/science fiction"/>
    <x v="120"/>
    <x v="0"/>
    <x v="2"/>
    <x v="6"/>
    <x v="121"/>
  </r>
  <r>
    <x v="109"/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x v="0"/>
    <n v="0"/>
    <x v="1"/>
    <s v="film &amp; video/science fiction"/>
    <x v="121"/>
    <x v="0"/>
    <x v="2"/>
    <x v="10"/>
    <x v="122"/>
  </r>
  <r>
    <x v="110"/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x v="0"/>
    <n v="6"/>
    <x v="1"/>
    <s v="film &amp; video/science fiction"/>
    <x v="122"/>
    <x v="0"/>
    <x v="2"/>
    <x v="8"/>
    <x v="123"/>
  </r>
  <r>
    <x v="109"/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x v="0"/>
    <n v="0"/>
    <x v="1"/>
    <s v="film &amp; video/science fiction"/>
    <x v="121"/>
    <x v="0"/>
    <x v="2"/>
    <x v="6"/>
    <x v="124"/>
  </r>
  <r>
    <x v="111"/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x v="0"/>
    <n v="6"/>
    <x v="1"/>
    <s v="film &amp; video/science fiction"/>
    <x v="123"/>
    <x v="0"/>
    <x v="2"/>
    <x v="11"/>
    <x v="125"/>
  </r>
  <r>
    <x v="112"/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x v="0"/>
    <n v="13"/>
    <x v="1"/>
    <s v="film &amp; video/science fiction"/>
    <x v="124"/>
    <x v="0"/>
    <x v="2"/>
    <x v="5"/>
    <x v="126"/>
  </r>
  <r>
    <x v="113"/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x v="0"/>
    <n v="4"/>
    <x v="1"/>
    <s v="film &amp; video/science fiction"/>
    <x v="125"/>
    <x v="0"/>
    <x v="2"/>
    <x v="7"/>
    <x v="127"/>
  </r>
  <r>
    <x v="114"/>
    <n v="128"/>
    <s v="Ralphi3 (Canceled)"/>
    <s v="A Science Fiction film filled with entertainment and Excitement"/>
    <n v="100000"/>
    <x v="122"/>
    <x v="1"/>
    <x v="0"/>
    <x v="0"/>
    <n v="1476941293"/>
    <n v="1473917293"/>
    <x v="0"/>
    <n v="6"/>
    <x v="1"/>
    <s v="film &amp; video/science fiction"/>
    <x v="126"/>
    <x v="0"/>
    <x v="2"/>
    <x v="8"/>
    <x v="128"/>
  </r>
  <r>
    <x v="109"/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x v="0"/>
    <n v="0"/>
    <x v="1"/>
    <s v="film &amp; video/science fiction"/>
    <x v="121"/>
    <x v="0"/>
    <x v="2"/>
    <x v="10"/>
    <x v="129"/>
  </r>
  <r>
    <x v="109"/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x v="0"/>
    <n v="0"/>
    <x v="1"/>
    <s v="film &amp; video/science fiction"/>
    <x v="121"/>
    <x v="0"/>
    <x v="2"/>
    <x v="5"/>
    <x v="130"/>
  </r>
  <r>
    <x v="109"/>
    <n v="131"/>
    <s v="I (Canceled)"/>
    <s v="I"/>
    <n v="1200"/>
    <x v="117"/>
    <x v="1"/>
    <x v="0"/>
    <x v="0"/>
    <n v="1467763200"/>
    <n v="1466453161"/>
    <x v="0"/>
    <n v="0"/>
    <x v="1"/>
    <s v="film &amp; video/science fiction"/>
    <x v="121"/>
    <x v="0"/>
    <x v="2"/>
    <x v="0"/>
    <x v="131"/>
  </r>
  <r>
    <x v="115"/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x v="0"/>
    <n v="81"/>
    <x v="1"/>
    <s v="film &amp; video/science fiction"/>
    <x v="127"/>
    <x v="0"/>
    <x v="2"/>
    <x v="8"/>
    <x v="132"/>
  </r>
  <r>
    <x v="109"/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x v="0"/>
    <n v="0"/>
    <x v="1"/>
    <s v="film &amp; video/science fiction"/>
    <x v="121"/>
    <x v="0"/>
    <x v="2"/>
    <x v="5"/>
    <x v="133"/>
  </r>
  <r>
    <x v="109"/>
    <n v="134"/>
    <s v="MARLEY'S GHOST (AMBASSADORS OF STEAM) (Canceled)"/>
    <s v="steampunk  remake of &quot;a Christmas carol&quot;"/>
    <n v="5000"/>
    <x v="117"/>
    <x v="1"/>
    <x v="0"/>
    <x v="0"/>
    <n v="1441386000"/>
    <n v="1438811418"/>
    <x v="0"/>
    <n v="0"/>
    <x v="1"/>
    <s v="film &amp; video/science fiction"/>
    <x v="121"/>
    <x v="0"/>
    <x v="2"/>
    <x v="10"/>
    <x v="134"/>
  </r>
  <r>
    <x v="116"/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x v="0"/>
    <n v="5"/>
    <x v="1"/>
    <s v="film &amp; video/science fiction"/>
    <x v="128"/>
    <x v="0"/>
    <x v="2"/>
    <x v="5"/>
    <x v="135"/>
  </r>
  <r>
    <x v="109"/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x v="0"/>
    <n v="0"/>
    <x v="1"/>
    <s v="film &amp; video/science fiction"/>
    <x v="121"/>
    <x v="0"/>
    <x v="2"/>
    <x v="6"/>
    <x v="136"/>
  </r>
  <r>
    <x v="109"/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x v="0"/>
    <n v="0"/>
    <x v="1"/>
    <s v="film &amp; video/science fiction"/>
    <x v="121"/>
    <x v="0"/>
    <x v="2"/>
    <x v="10"/>
    <x v="137"/>
  </r>
  <r>
    <x v="117"/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x v="0"/>
    <n v="58"/>
    <x v="1"/>
    <s v="film &amp; video/science fiction"/>
    <x v="129"/>
    <x v="0"/>
    <x v="2"/>
    <x v="0"/>
    <x v="138"/>
  </r>
  <r>
    <x v="31"/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x v="0"/>
    <n v="1"/>
    <x v="1"/>
    <s v="film &amp; video/science fiction"/>
    <x v="130"/>
    <x v="0"/>
    <x v="2"/>
    <x v="3"/>
    <x v="139"/>
  </r>
  <r>
    <x v="109"/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x v="0"/>
    <n v="0"/>
    <x v="1"/>
    <s v="film &amp; video/science fiction"/>
    <x v="121"/>
    <x v="0"/>
    <x v="2"/>
    <x v="2"/>
    <x v="140"/>
  </r>
  <r>
    <x v="118"/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x v="0"/>
    <n v="28"/>
    <x v="1"/>
    <s v="film &amp; video/science fiction"/>
    <x v="131"/>
    <x v="0"/>
    <x v="2"/>
    <x v="6"/>
    <x v="141"/>
  </r>
  <r>
    <x v="119"/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x v="0"/>
    <n v="1"/>
    <x v="1"/>
    <s v="film &amp; video/science fiction"/>
    <x v="119"/>
    <x v="0"/>
    <x v="2"/>
    <x v="9"/>
    <x v="142"/>
  </r>
  <r>
    <x v="109"/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x v="0"/>
    <n v="0"/>
    <x v="1"/>
    <s v="film &amp; video/science fiction"/>
    <x v="121"/>
    <x v="0"/>
    <x v="2"/>
    <x v="3"/>
    <x v="143"/>
  </r>
  <r>
    <x v="120"/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x v="0"/>
    <n v="37"/>
    <x v="1"/>
    <s v="film &amp; video/science fiction"/>
    <x v="132"/>
    <x v="0"/>
    <x v="2"/>
    <x v="2"/>
    <x v="144"/>
  </r>
  <r>
    <x v="121"/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x v="0"/>
    <n v="9"/>
    <x v="1"/>
    <s v="film &amp; video/science fiction"/>
    <x v="133"/>
    <x v="0"/>
    <x v="2"/>
    <x v="3"/>
    <x v="145"/>
  </r>
  <r>
    <x v="122"/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x v="0"/>
    <n v="3"/>
    <x v="1"/>
    <s v="film &amp; video/science fiction"/>
    <x v="134"/>
    <x v="0"/>
    <x v="2"/>
    <x v="4"/>
    <x v="146"/>
  </r>
  <r>
    <x v="109"/>
    <n v="147"/>
    <s v="Consumed (Static Air) (Canceled)"/>
    <s v="Film makers catch live footage beyond their wildest dreams."/>
    <n v="7000"/>
    <x v="117"/>
    <x v="1"/>
    <x v="1"/>
    <x v="1"/>
    <n v="1420741080"/>
    <n v="1417026340"/>
    <x v="0"/>
    <n v="0"/>
    <x v="1"/>
    <s v="film &amp; video/science fiction"/>
    <x v="121"/>
    <x v="0"/>
    <x v="2"/>
    <x v="4"/>
    <x v="147"/>
  </r>
  <r>
    <x v="123"/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x v="0"/>
    <n v="2"/>
    <x v="1"/>
    <s v="film &amp; video/science fiction"/>
    <x v="135"/>
    <x v="0"/>
    <x v="2"/>
    <x v="1"/>
    <x v="148"/>
  </r>
  <r>
    <x v="124"/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x v="0"/>
    <n v="6"/>
    <x v="1"/>
    <s v="film &amp; video/science fiction"/>
    <x v="136"/>
    <x v="0"/>
    <x v="2"/>
    <x v="4"/>
    <x v="149"/>
  </r>
  <r>
    <x v="125"/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x v="0"/>
    <n v="67"/>
    <x v="1"/>
    <s v="film &amp; video/science fiction"/>
    <x v="137"/>
    <x v="0"/>
    <x v="2"/>
    <x v="7"/>
    <x v="150"/>
  </r>
  <r>
    <x v="126"/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x v="0"/>
    <n v="5"/>
    <x v="1"/>
    <s v="film &amp; video/science fiction"/>
    <x v="138"/>
    <x v="0"/>
    <x v="2"/>
    <x v="6"/>
    <x v="151"/>
  </r>
  <r>
    <x v="127"/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x v="0"/>
    <n v="2"/>
    <x v="1"/>
    <s v="film &amp; video/science fiction"/>
    <x v="2"/>
    <x v="0"/>
    <x v="2"/>
    <x v="10"/>
    <x v="152"/>
  </r>
  <r>
    <x v="128"/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x v="0"/>
    <n v="10"/>
    <x v="1"/>
    <s v="film &amp; video/science fiction"/>
    <x v="139"/>
    <x v="0"/>
    <x v="2"/>
    <x v="9"/>
    <x v="153"/>
  </r>
  <r>
    <x v="129"/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x v="0"/>
    <n v="3"/>
    <x v="1"/>
    <s v="film &amp; video/science fiction"/>
    <x v="140"/>
    <x v="0"/>
    <x v="2"/>
    <x v="6"/>
    <x v="154"/>
  </r>
  <r>
    <x v="130"/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x v="0"/>
    <n v="4"/>
    <x v="1"/>
    <s v="film &amp; video/science fiction"/>
    <x v="141"/>
    <x v="0"/>
    <x v="2"/>
    <x v="0"/>
    <x v="155"/>
  </r>
  <r>
    <x v="131"/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x v="0"/>
    <n v="15"/>
    <x v="1"/>
    <s v="film &amp; video/science fiction"/>
    <x v="142"/>
    <x v="0"/>
    <x v="2"/>
    <x v="0"/>
    <x v="156"/>
  </r>
  <r>
    <x v="132"/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x v="0"/>
    <n v="2"/>
    <x v="1"/>
    <s v="film &amp; video/science fiction"/>
    <x v="143"/>
    <x v="0"/>
    <x v="2"/>
    <x v="1"/>
    <x v="157"/>
  </r>
  <r>
    <x v="109"/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x v="0"/>
    <n v="0"/>
    <x v="1"/>
    <s v="film &amp; video/science fiction"/>
    <x v="121"/>
    <x v="0"/>
    <x v="2"/>
    <x v="8"/>
    <x v="158"/>
  </r>
  <r>
    <x v="133"/>
    <n v="159"/>
    <s v="Rosette: Sci-Fi/Action Feature Film to Cast Hollywood Talent"/>
    <s v="Love, Robots... and Time Travel._x000d_Rosette: A Sci-Fi/Action/Adventure Feature Film, set to cast three A-list Hollywood actors."/>
    <n v="500000"/>
    <x v="115"/>
    <x v="1"/>
    <x v="0"/>
    <x v="0"/>
    <n v="1467541545"/>
    <n v="1464085545"/>
    <x v="0"/>
    <n v="1"/>
    <x v="1"/>
    <s v="film &amp; video/science fiction"/>
    <x v="119"/>
    <x v="0"/>
    <x v="2"/>
    <x v="5"/>
    <x v="159"/>
  </r>
  <r>
    <x v="109"/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x v="0"/>
    <n v="0"/>
    <x v="1"/>
    <s v="film &amp; video/drama"/>
    <x v="121"/>
    <x v="0"/>
    <x v="3"/>
    <x v="0"/>
    <x v="160"/>
  </r>
  <r>
    <x v="134"/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x v="0"/>
    <n v="1"/>
    <x v="1"/>
    <s v="film &amp; video/drama"/>
    <x v="144"/>
    <x v="0"/>
    <x v="3"/>
    <x v="0"/>
    <x v="161"/>
  </r>
  <r>
    <x v="135"/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x v="0"/>
    <n v="10"/>
    <x v="1"/>
    <s v="film &amp; video/drama"/>
    <x v="145"/>
    <x v="0"/>
    <x v="3"/>
    <x v="3"/>
    <x v="162"/>
  </r>
  <r>
    <x v="109"/>
    <n v="163"/>
    <s v="UNDIVIDED (Working Title)"/>
    <s v="Over 2.5 million Black men registered for the draft in World War II. _x000d_This will be the most comprehensive portrayal EVER of US. THEN."/>
    <n v="2000000"/>
    <x v="117"/>
    <x v="2"/>
    <x v="0"/>
    <x v="0"/>
    <n v="1443657600"/>
    <n v="1440716654"/>
    <x v="0"/>
    <n v="0"/>
    <x v="1"/>
    <s v="film &amp; video/drama"/>
    <x v="121"/>
    <x v="0"/>
    <x v="3"/>
    <x v="10"/>
    <x v="163"/>
  </r>
  <r>
    <x v="136"/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x v="0"/>
    <n v="7"/>
    <x v="1"/>
    <s v="film &amp; video/drama"/>
    <x v="146"/>
    <x v="0"/>
    <x v="3"/>
    <x v="3"/>
    <x v="164"/>
  </r>
  <r>
    <x v="109"/>
    <n v="165"/>
    <s v="NET"/>
    <s v="A teacher. A boy. The beach and a heatwave that drove them all insane."/>
    <n v="17000"/>
    <x v="117"/>
    <x v="2"/>
    <x v="1"/>
    <x v="1"/>
    <n v="1452613724"/>
    <n v="1450021724"/>
    <x v="0"/>
    <n v="0"/>
    <x v="1"/>
    <s v="film &amp; video/drama"/>
    <x v="121"/>
    <x v="0"/>
    <x v="3"/>
    <x v="11"/>
    <x v="165"/>
  </r>
  <r>
    <x v="137"/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x v="0"/>
    <n v="1"/>
    <x v="1"/>
    <s v="film &amp; video/drama"/>
    <x v="147"/>
    <x v="0"/>
    <x v="3"/>
    <x v="11"/>
    <x v="166"/>
  </r>
  <r>
    <x v="134"/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x v="0"/>
    <n v="2"/>
    <x v="1"/>
    <s v="film &amp; video/drama"/>
    <x v="148"/>
    <x v="0"/>
    <x v="3"/>
    <x v="0"/>
    <x v="167"/>
  </r>
  <r>
    <x v="138"/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x v="0"/>
    <n v="3"/>
    <x v="1"/>
    <s v="film &amp; video/drama"/>
    <x v="149"/>
    <x v="0"/>
    <x v="3"/>
    <x v="2"/>
    <x v="168"/>
  </r>
  <r>
    <x v="139"/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x v="0"/>
    <n v="10"/>
    <x v="1"/>
    <s v="film &amp; video/drama"/>
    <x v="150"/>
    <x v="0"/>
    <x v="3"/>
    <x v="8"/>
    <x v="169"/>
  </r>
  <r>
    <x v="140"/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x v="0"/>
    <n v="10"/>
    <x v="1"/>
    <s v="film &amp; video/drama"/>
    <x v="151"/>
    <x v="0"/>
    <x v="3"/>
    <x v="3"/>
    <x v="170"/>
  </r>
  <r>
    <x v="133"/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x v="0"/>
    <n v="1"/>
    <x v="1"/>
    <s v="film &amp; video/drama"/>
    <x v="120"/>
    <x v="0"/>
    <x v="3"/>
    <x v="0"/>
    <x v="171"/>
  </r>
  <r>
    <x v="109"/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x v="0"/>
    <n v="0"/>
    <x v="1"/>
    <s v="film &amp; video/drama"/>
    <x v="121"/>
    <x v="0"/>
    <x v="3"/>
    <x v="2"/>
    <x v="172"/>
  </r>
  <r>
    <x v="109"/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x v="0"/>
    <n v="0"/>
    <x v="1"/>
    <s v="film &amp; video/drama"/>
    <x v="121"/>
    <x v="0"/>
    <x v="3"/>
    <x v="1"/>
    <x v="173"/>
  </r>
  <r>
    <x v="109"/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x v="0"/>
    <n v="0"/>
    <x v="1"/>
    <s v="film &amp; video/drama"/>
    <x v="121"/>
    <x v="0"/>
    <x v="3"/>
    <x v="7"/>
    <x v="174"/>
  </r>
  <r>
    <x v="141"/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x v="0"/>
    <n v="26"/>
    <x v="1"/>
    <s v="film &amp; video/drama"/>
    <x v="152"/>
    <x v="0"/>
    <x v="3"/>
    <x v="10"/>
    <x v="175"/>
  </r>
  <r>
    <x v="109"/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x v="0"/>
    <n v="0"/>
    <x v="1"/>
    <s v="film &amp; video/drama"/>
    <x v="121"/>
    <x v="0"/>
    <x v="3"/>
    <x v="3"/>
    <x v="176"/>
  </r>
  <r>
    <x v="142"/>
    <n v="177"/>
    <s v="The Good Samaritan"/>
    <s v="I'm making a modern day version of the bible story &quot; The Good Samaritan&quot;"/>
    <n v="450"/>
    <x v="147"/>
    <x v="2"/>
    <x v="0"/>
    <x v="0"/>
    <n v="1427155726"/>
    <n v="1425690526"/>
    <x v="0"/>
    <n v="7"/>
    <x v="1"/>
    <s v="film &amp; video/drama"/>
    <x v="153"/>
    <x v="0"/>
    <x v="3"/>
    <x v="7"/>
    <x v="177"/>
  </r>
  <r>
    <x v="109"/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x v="0"/>
    <n v="0"/>
    <x v="1"/>
    <s v="film &amp; video/drama"/>
    <x v="121"/>
    <x v="0"/>
    <x v="3"/>
    <x v="9"/>
    <x v="178"/>
  </r>
  <r>
    <x v="143"/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x v="0"/>
    <n v="2"/>
    <x v="1"/>
    <s v="film &amp; video/drama"/>
    <x v="101"/>
    <x v="0"/>
    <x v="3"/>
    <x v="2"/>
    <x v="179"/>
  </r>
  <r>
    <x v="144"/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x v="0"/>
    <n v="13"/>
    <x v="1"/>
    <s v="film &amp; video/drama"/>
    <x v="154"/>
    <x v="0"/>
    <x v="3"/>
    <x v="7"/>
    <x v="180"/>
  </r>
  <r>
    <x v="145"/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x v="0"/>
    <n v="4"/>
    <x v="1"/>
    <s v="film &amp; video/drama"/>
    <x v="155"/>
    <x v="0"/>
    <x v="3"/>
    <x v="5"/>
    <x v="181"/>
  </r>
  <r>
    <x v="109"/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x v="0"/>
    <n v="0"/>
    <x v="1"/>
    <s v="film &amp; video/drama"/>
    <x v="121"/>
    <x v="0"/>
    <x v="3"/>
    <x v="11"/>
    <x v="182"/>
  </r>
  <r>
    <x v="146"/>
    <n v="183"/>
    <s v="Three Little Words"/>
    <s v="Don't kill me until I meet my Dad"/>
    <n v="12500"/>
    <x v="151"/>
    <x v="2"/>
    <x v="1"/>
    <x v="1"/>
    <n v="1417033610"/>
    <n v="1414438010"/>
    <x v="0"/>
    <n v="12"/>
    <x v="1"/>
    <s v="film &amp; video/drama"/>
    <x v="156"/>
    <x v="0"/>
    <x v="3"/>
    <x v="9"/>
    <x v="183"/>
  </r>
  <r>
    <x v="147"/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x v="0"/>
    <n v="2"/>
    <x v="1"/>
    <s v="film &amp; video/drama"/>
    <x v="157"/>
    <x v="0"/>
    <x v="3"/>
    <x v="3"/>
    <x v="184"/>
  </r>
  <r>
    <x v="148"/>
    <n v="185"/>
    <s v="BLANK Short Movie"/>
    <s v="Love has no boundaries!"/>
    <n v="40000"/>
    <x v="153"/>
    <x v="2"/>
    <x v="10"/>
    <x v="8"/>
    <n v="1471557139"/>
    <n v="1468965139"/>
    <x v="0"/>
    <n v="10"/>
    <x v="1"/>
    <s v="film &amp; video/drama"/>
    <x v="158"/>
    <x v="0"/>
    <x v="3"/>
    <x v="3"/>
    <x v="185"/>
  </r>
  <r>
    <x v="109"/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x v="0"/>
    <n v="0"/>
    <x v="1"/>
    <s v="film &amp; video/drama"/>
    <x v="121"/>
    <x v="0"/>
    <x v="3"/>
    <x v="2"/>
    <x v="186"/>
  </r>
  <r>
    <x v="149"/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x v="0"/>
    <n v="5"/>
    <x v="1"/>
    <s v="film &amp; video/drama"/>
    <x v="159"/>
    <x v="0"/>
    <x v="3"/>
    <x v="0"/>
    <x v="187"/>
  </r>
  <r>
    <x v="109"/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x v="0"/>
    <n v="0"/>
    <x v="1"/>
    <s v="film &amp; video/drama"/>
    <x v="121"/>
    <x v="0"/>
    <x v="3"/>
    <x v="10"/>
    <x v="188"/>
  </r>
  <r>
    <x v="150"/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x v="0"/>
    <n v="5"/>
    <x v="1"/>
    <s v="film &amp; video/drama"/>
    <x v="160"/>
    <x v="0"/>
    <x v="3"/>
    <x v="3"/>
    <x v="189"/>
  </r>
  <r>
    <x v="151"/>
    <n v="190"/>
    <s v="REGIONRAT, the movie"/>
    <s v="Because hope can be a 4 letter word"/>
    <n v="12000"/>
    <x v="155"/>
    <x v="2"/>
    <x v="0"/>
    <x v="0"/>
    <n v="1466091446"/>
    <n v="1465227446"/>
    <x v="0"/>
    <n v="1"/>
    <x v="1"/>
    <s v="film &amp; video/drama"/>
    <x v="73"/>
    <x v="0"/>
    <x v="3"/>
    <x v="0"/>
    <x v="190"/>
  </r>
  <r>
    <x v="152"/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x v="0"/>
    <n v="3"/>
    <x v="1"/>
    <s v="film &amp; video/drama"/>
    <x v="161"/>
    <x v="0"/>
    <x v="3"/>
    <x v="10"/>
    <x v="191"/>
  </r>
  <r>
    <x v="153"/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x v="0"/>
    <n v="3"/>
    <x v="1"/>
    <s v="film &amp; video/drama"/>
    <x v="162"/>
    <x v="0"/>
    <x v="3"/>
    <x v="8"/>
    <x v="192"/>
  </r>
  <r>
    <x v="109"/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x v="0"/>
    <n v="0"/>
    <x v="1"/>
    <s v="film &amp; video/drama"/>
    <x v="121"/>
    <x v="0"/>
    <x v="3"/>
    <x v="8"/>
    <x v="193"/>
  </r>
  <r>
    <x v="154"/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x v="0"/>
    <n v="3"/>
    <x v="1"/>
    <s v="film &amp; video/drama"/>
    <x v="120"/>
    <x v="0"/>
    <x v="3"/>
    <x v="1"/>
    <x v="194"/>
  </r>
  <r>
    <x v="109"/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x v="0"/>
    <n v="0"/>
    <x v="1"/>
    <s v="film &amp; video/drama"/>
    <x v="121"/>
    <x v="0"/>
    <x v="3"/>
    <x v="5"/>
    <x v="195"/>
  </r>
  <r>
    <x v="155"/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x v="0"/>
    <n v="19"/>
    <x v="1"/>
    <s v="film &amp; video/drama"/>
    <x v="163"/>
    <x v="0"/>
    <x v="3"/>
    <x v="8"/>
    <x v="196"/>
  </r>
  <r>
    <x v="156"/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x v="0"/>
    <n v="8"/>
    <x v="1"/>
    <s v="film &amp; video/drama"/>
    <x v="164"/>
    <x v="0"/>
    <x v="3"/>
    <x v="1"/>
    <x v="197"/>
  </r>
  <r>
    <x v="157"/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x v="0"/>
    <n v="6"/>
    <x v="1"/>
    <s v="film &amp; video/drama"/>
    <x v="165"/>
    <x v="0"/>
    <x v="3"/>
    <x v="8"/>
    <x v="198"/>
  </r>
  <r>
    <x v="109"/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x v="0"/>
    <n v="0"/>
    <x v="1"/>
    <s v="film &amp; video/drama"/>
    <x v="121"/>
    <x v="0"/>
    <x v="3"/>
    <x v="10"/>
    <x v="199"/>
  </r>
  <r>
    <x v="158"/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x v="0"/>
    <n v="18"/>
    <x v="1"/>
    <s v="film &amp; video/drama"/>
    <x v="166"/>
    <x v="0"/>
    <x v="3"/>
    <x v="10"/>
    <x v="200"/>
  </r>
  <r>
    <x v="159"/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x v="0"/>
    <n v="7"/>
    <x v="1"/>
    <s v="film &amp; video/drama"/>
    <x v="167"/>
    <x v="0"/>
    <x v="3"/>
    <x v="1"/>
    <x v="201"/>
  </r>
  <r>
    <x v="109"/>
    <n v="202"/>
    <s v="Modern Gangsters"/>
    <s v="new web series created by jonney terry"/>
    <n v="6000"/>
    <x v="117"/>
    <x v="2"/>
    <x v="0"/>
    <x v="0"/>
    <n v="1444337940"/>
    <n v="1441750564"/>
    <x v="0"/>
    <n v="0"/>
    <x v="1"/>
    <s v="film &amp; video/drama"/>
    <x v="121"/>
    <x v="0"/>
    <x v="3"/>
    <x v="8"/>
    <x v="202"/>
  </r>
  <r>
    <x v="160"/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x v="0"/>
    <n v="8"/>
    <x v="1"/>
    <s v="film &amp; video/drama"/>
    <x v="168"/>
    <x v="0"/>
    <x v="3"/>
    <x v="4"/>
    <x v="203"/>
  </r>
  <r>
    <x v="161"/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x v="0"/>
    <n v="1293"/>
    <x v="1"/>
    <s v="film &amp; video/drama"/>
    <x v="169"/>
    <x v="0"/>
    <x v="3"/>
    <x v="3"/>
    <x v="204"/>
  </r>
  <r>
    <x v="162"/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x v="0"/>
    <n v="17"/>
    <x v="1"/>
    <s v="film &amp; video/drama"/>
    <x v="170"/>
    <x v="0"/>
    <x v="3"/>
    <x v="8"/>
    <x v="205"/>
  </r>
  <r>
    <x v="109"/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x v="0"/>
    <n v="0"/>
    <x v="1"/>
    <s v="film &amp; video/drama"/>
    <x v="121"/>
    <x v="0"/>
    <x v="3"/>
    <x v="3"/>
    <x v="206"/>
  </r>
  <r>
    <x v="163"/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x v="0"/>
    <n v="13"/>
    <x v="1"/>
    <s v="film &amp; video/drama"/>
    <x v="171"/>
    <x v="0"/>
    <x v="3"/>
    <x v="11"/>
    <x v="207"/>
  </r>
  <r>
    <x v="109"/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x v="0"/>
    <n v="0"/>
    <x v="1"/>
    <s v="film &amp; video/drama"/>
    <x v="121"/>
    <x v="0"/>
    <x v="3"/>
    <x v="4"/>
    <x v="208"/>
  </r>
  <r>
    <x v="109"/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x v="0"/>
    <n v="0"/>
    <x v="1"/>
    <s v="film &amp; video/drama"/>
    <x v="121"/>
    <x v="0"/>
    <x v="3"/>
    <x v="0"/>
    <x v="209"/>
  </r>
  <r>
    <x v="164"/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x v="0"/>
    <n v="33"/>
    <x v="1"/>
    <s v="film &amp; video/drama"/>
    <x v="172"/>
    <x v="0"/>
    <x v="3"/>
    <x v="8"/>
    <x v="210"/>
  </r>
  <r>
    <x v="165"/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x v="0"/>
    <n v="12"/>
    <x v="1"/>
    <s v="film &amp; video/drama"/>
    <x v="173"/>
    <x v="0"/>
    <x v="3"/>
    <x v="10"/>
    <x v="211"/>
  </r>
  <r>
    <x v="166"/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x v="0"/>
    <n v="1"/>
    <x v="1"/>
    <s v="film &amp; video/drama"/>
    <x v="120"/>
    <x v="0"/>
    <x v="3"/>
    <x v="2"/>
    <x v="212"/>
  </r>
  <r>
    <x v="167"/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x v="0"/>
    <n v="1"/>
    <x v="1"/>
    <s v="film &amp; video/drama"/>
    <x v="135"/>
    <x v="0"/>
    <x v="3"/>
    <x v="3"/>
    <x v="213"/>
  </r>
  <r>
    <x v="168"/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x v="0"/>
    <n v="1"/>
    <x v="1"/>
    <s v="film &amp; video/drama"/>
    <x v="120"/>
    <x v="0"/>
    <x v="3"/>
    <x v="1"/>
    <x v="214"/>
  </r>
  <r>
    <x v="169"/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x v="0"/>
    <n v="1"/>
    <x v="1"/>
    <s v="film &amp; video/drama"/>
    <x v="119"/>
    <x v="0"/>
    <x v="3"/>
    <x v="1"/>
    <x v="215"/>
  </r>
  <r>
    <x v="170"/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x v="0"/>
    <n v="84"/>
    <x v="1"/>
    <s v="film &amp; video/drama"/>
    <x v="174"/>
    <x v="0"/>
    <x v="3"/>
    <x v="7"/>
    <x v="216"/>
  </r>
  <r>
    <x v="171"/>
    <n v="217"/>
    <s v="Bitch"/>
    <s v="A roadmovie by paw"/>
    <n v="100000"/>
    <x v="172"/>
    <x v="2"/>
    <x v="11"/>
    <x v="9"/>
    <n v="1419780149"/>
    <n v="1417101749"/>
    <x v="0"/>
    <n v="38"/>
    <x v="1"/>
    <s v="film &amp; video/drama"/>
    <x v="175"/>
    <x v="0"/>
    <x v="3"/>
    <x v="4"/>
    <x v="217"/>
  </r>
  <r>
    <x v="172"/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x v="0"/>
    <n v="1"/>
    <x v="1"/>
    <s v="film &amp; video/drama"/>
    <x v="101"/>
    <x v="0"/>
    <x v="3"/>
    <x v="7"/>
    <x v="218"/>
  </r>
  <r>
    <x v="173"/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x v="0"/>
    <n v="76"/>
    <x v="1"/>
    <s v="film &amp; video/drama"/>
    <x v="176"/>
    <x v="0"/>
    <x v="3"/>
    <x v="2"/>
    <x v="219"/>
  </r>
  <r>
    <x v="174"/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x v="0"/>
    <n v="3"/>
    <x v="1"/>
    <s v="film &amp; video/drama"/>
    <x v="177"/>
    <x v="0"/>
    <x v="3"/>
    <x v="3"/>
    <x v="220"/>
  </r>
  <r>
    <x v="109"/>
    <n v="221"/>
    <s v="Archetypes"/>
    <s v="Film about Schizophrenia with Surreal Twists!"/>
    <n v="50000"/>
    <x v="117"/>
    <x v="2"/>
    <x v="0"/>
    <x v="0"/>
    <n v="1427569564"/>
    <n v="1422389164"/>
    <x v="0"/>
    <n v="0"/>
    <x v="1"/>
    <s v="film &amp; video/drama"/>
    <x v="121"/>
    <x v="0"/>
    <x v="3"/>
    <x v="1"/>
    <x v="221"/>
  </r>
  <r>
    <x v="175"/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x v="0"/>
    <n v="2"/>
    <x v="1"/>
    <s v="film &amp; video/drama"/>
    <x v="178"/>
    <x v="0"/>
    <x v="3"/>
    <x v="1"/>
    <x v="222"/>
  </r>
  <r>
    <x v="109"/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x v="0"/>
    <n v="0"/>
    <x v="1"/>
    <s v="film &amp; video/drama"/>
    <x v="121"/>
    <x v="0"/>
    <x v="3"/>
    <x v="6"/>
    <x v="223"/>
  </r>
  <r>
    <x v="109"/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x v="0"/>
    <n v="0"/>
    <x v="1"/>
    <s v="film &amp; video/drama"/>
    <x v="121"/>
    <x v="0"/>
    <x v="3"/>
    <x v="5"/>
    <x v="224"/>
  </r>
  <r>
    <x v="109"/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x v="0"/>
    <n v="0"/>
    <x v="1"/>
    <s v="film &amp; video/drama"/>
    <x v="121"/>
    <x v="0"/>
    <x v="3"/>
    <x v="7"/>
    <x v="225"/>
  </r>
  <r>
    <x v="176"/>
    <n v="226"/>
    <s v="MAGGIE Film"/>
    <s v="A TRUE STORY OF DOMESTIC VILOLENCE THAT SEEKS TO OFFER THE VIEWER OUTLEST OF SUPPORT."/>
    <n v="29000"/>
    <x v="156"/>
    <x v="2"/>
    <x v="1"/>
    <x v="1"/>
    <n v="1433064540"/>
    <n v="1428854344"/>
    <x v="0"/>
    <n v="2"/>
    <x v="1"/>
    <s v="film &amp; video/drama"/>
    <x v="179"/>
    <x v="0"/>
    <x v="3"/>
    <x v="6"/>
    <x v="226"/>
  </r>
  <r>
    <x v="109"/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x v="0"/>
    <n v="0"/>
    <x v="1"/>
    <s v="film &amp; video/drama"/>
    <x v="121"/>
    <x v="0"/>
    <x v="3"/>
    <x v="0"/>
    <x v="227"/>
  </r>
  <r>
    <x v="109"/>
    <n v="228"/>
    <s v="Facets of a Geek life"/>
    <s v="I am making a film from one one of my books called facets of a Geek life."/>
    <n v="8000"/>
    <x v="117"/>
    <x v="2"/>
    <x v="1"/>
    <x v="1"/>
    <n v="1433176105"/>
    <n v="1427992105"/>
    <x v="0"/>
    <n v="0"/>
    <x v="1"/>
    <s v="film &amp; video/drama"/>
    <x v="121"/>
    <x v="0"/>
    <x v="3"/>
    <x v="6"/>
    <x v="228"/>
  </r>
  <r>
    <x v="109"/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x v="0"/>
    <n v="0"/>
    <x v="1"/>
    <s v="film &amp; video/drama"/>
    <x v="121"/>
    <x v="0"/>
    <x v="3"/>
    <x v="1"/>
    <x v="229"/>
  </r>
  <r>
    <x v="177"/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x v="0"/>
    <n v="2"/>
    <x v="1"/>
    <s v="film &amp; video/drama"/>
    <x v="180"/>
    <x v="0"/>
    <x v="3"/>
    <x v="5"/>
    <x v="230"/>
  </r>
  <r>
    <x v="109"/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x v="0"/>
    <n v="0"/>
    <x v="1"/>
    <s v="film &amp; video/drama"/>
    <x v="121"/>
    <x v="0"/>
    <x v="3"/>
    <x v="11"/>
    <x v="231"/>
  </r>
  <r>
    <x v="178"/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x v="0"/>
    <n v="7"/>
    <x v="1"/>
    <s v="film &amp; video/drama"/>
    <x v="181"/>
    <x v="0"/>
    <x v="3"/>
    <x v="1"/>
    <x v="232"/>
  </r>
  <r>
    <x v="109"/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x v="0"/>
    <n v="0"/>
    <x v="1"/>
    <s v="film &amp; video/drama"/>
    <x v="121"/>
    <x v="0"/>
    <x v="3"/>
    <x v="10"/>
    <x v="233"/>
  </r>
  <r>
    <x v="179"/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x v="0"/>
    <n v="5"/>
    <x v="1"/>
    <s v="film &amp; video/drama"/>
    <x v="182"/>
    <x v="0"/>
    <x v="3"/>
    <x v="5"/>
    <x v="234"/>
  </r>
  <r>
    <x v="109"/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x v="0"/>
    <n v="0"/>
    <x v="1"/>
    <s v="film &amp; video/drama"/>
    <x v="121"/>
    <x v="0"/>
    <x v="3"/>
    <x v="0"/>
    <x v="235"/>
  </r>
  <r>
    <x v="109"/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x v="0"/>
    <n v="0"/>
    <x v="1"/>
    <s v="film &amp; video/drama"/>
    <x v="121"/>
    <x v="0"/>
    <x v="3"/>
    <x v="4"/>
    <x v="236"/>
  </r>
  <r>
    <x v="119"/>
    <n v="237"/>
    <s v="Making The Choice"/>
    <s v="Making The Choice is a christian short film series."/>
    <n v="15000"/>
    <x v="155"/>
    <x v="2"/>
    <x v="0"/>
    <x v="0"/>
    <n v="1457445069"/>
    <n v="1452261069"/>
    <x v="0"/>
    <n v="1"/>
    <x v="1"/>
    <s v="film &amp; video/drama"/>
    <x v="73"/>
    <x v="0"/>
    <x v="3"/>
    <x v="1"/>
    <x v="237"/>
  </r>
  <r>
    <x v="109"/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x v="0"/>
    <n v="0"/>
    <x v="1"/>
    <s v="film &amp; video/drama"/>
    <x v="121"/>
    <x v="0"/>
    <x v="3"/>
    <x v="11"/>
    <x v="238"/>
  </r>
  <r>
    <x v="180"/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x v="0"/>
    <n v="5"/>
    <x v="1"/>
    <s v="film &amp; video/drama"/>
    <x v="73"/>
    <x v="0"/>
    <x v="3"/>
    <x v="9"/>
    <x v="239"/>
  </r>
  <r>
    <x v="181"/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x v="1"/>
    <n v="137"/>
    <x v="0"/>
    <s v="film &amp; video/documentary"/>
    <x v="183"/>
    <x v="0"/>
    <x v="4"/>
    <x v="7"/>
    <x v="240"/>
  </r>
  <r>
    <x v="182"/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x v="1"/>
    <n v="376"/>
    <x v="0"/>
    <s v="film &amp; video/documentary"/>
    <x v="184"/>
    <x v="0"/>
    <x v="4"/>
    <x v="4"/>
    <x v="241"/>
  </r>
  <r>
    <x v="183"/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x v="1"/>
    <n v="202"/>
    <x v="0"/>
    <s v="film &amp; video/documentary"/>
    <x v="185"/>
    <x v="0"/>
    <x v="4"/>
    <x v="4"/>
    <x v="242"/>
  </r>
  <r>
    <x v="184"/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x v="1"/>
    <n v="328"/>
    <x v="0"/>
    <s v="film &amp; video/documentary"/>
    <x v="186"/>
    <x v="0"/>
    <x v="4"/>
    <x v="1"/>
    <x v="243"/>
  </r>
  <r>
    <x v="185"/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x v="1"/>
    <n v="84"/>
    <x v="0"/>
    <s v="film &amp; video/documentary"/>
    <x v="187"/>
    <x v="0"/>
    <x v="4"/>
    <x v="2"/>
    <x v="244"/>
  </r>
  <r>
    <x v="186"/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x v="1"/>
    <n v="96"/>
    <x v="0"/>
    <s v="film &amp; video/documentary"/>
    <x v="188"/>
    <x v="0"/>
    <x v="4"/>
    <x v="3"/>
    <x v="245"/>
  </r>
  <r>
    <x v="187"/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x v="1"/>
    <n v="223"/>
    <x v="0"/>
    <s v="film &amp; video/documentary"/>
    <x v="189"/>
    <x v="0"/>
    <x v="4"/>
    <x v="9"/>
    <x v="246"/>
  </r>
  <r>
    <x v="188"/>
    <n v="247"/>
    <s v="Deja-Vu: Dissecting Memory on Camera"/>
    <s v="A young neuroscientist attempts to reconnect with his ailing father by obsessively studying old family footage._x000d_"/>
    <n v="5000"/>
    <x v="186"/>
    <x v="0"/>
    <x v="0"/>
    <x v="0"/>
    <n v="1287200340"/>
    <n v="1284042614"/>
    <x v="1"/>
    <n v="62"/>
    <x v="0"/>
    <s v="film &amp; video/documentary"/>
    <x v="190"/>
    <x v="0"/>
    <x v="4"/>
    <x v="8"/>
    <x v="247"/>
  </r>
  <r>
    <x v="189"/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x v="1"/>
    <n v="146"/>
    <x v="0"/>
    <s v="film &amp; video/documentary"/>
    <x v="191"/>
    <x v="0"/>
    <x v="4"/>
    <x v="4"/>
    <x v="248"/>
  </r>
  <r>
    <x v="190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x v="1"/>
    <n v="235"/>
    <x v="0"/>
    <s v="film &amp; video/documentary"/>
    <x v="192"/>
    <x v="0"/>
    <x v="4"/>
    <x v="0"/>
    <x v="249"/>
  </r>
  <r>
    <x v="191"/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x v="1"/>
    <n v="437"/>
    <x v="0"/>
    <s v="film &amp; video/documentary"/>
    <x v="193"/>
    <x v="0"/>
    <x v="4"/>
    <x v="5"/>
    <x v="250"/>
  </r>
  <r>
    <x v="192"/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x v="1"/>
    <n v="77"/>
    <x v="0"/>
    <s v="film &amp; video/documentary"/>
    <x v="194"/>
    <x v="0"/>
    <x v="4"/>
    <x v="6"/>
    <x v="251"/>
  </r>
  <r>
    <x v="193"/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x v="1"/>
    <n v="108"/>
    <x v="0"/>
    <s v="film &amp; video/documentary"/>
    <x v="195"/>
    <x v="0"/>
    <x v="4"/>
    <x v="7"/>
    <x v="252"/>
  </r>
  <r>
    <x v="194"/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x v="1"/>
    <n v="7"/>
    <x v="0"/>
    <s v="film &amp; video/documentary"/>
    <x v="196"/>
    <x v="0"/>
    <x v="4"/>
    <x v="1"/>
    <x v="253"/>
  </r>
  <r>
    <x v="195"/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x v="1"/>
    <n v="314"/>
    <x v="0"/>
    <s v="film &amp; video/documentary"/>
    <x v="197"/>
    <x v="0"/>
    <x v="4"/>
    <x v="8"/>
    <x v="254"/>
  </r>
  <r>
    <x v="196"/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x v="1"/>
    <n v="188"/>
    <x v="0"/>
    <s v="film &amp; video/documentary"/>
    <x v="198"/>
    <x v="0"/>
    <x v="4"/>
    <x v="2"/>
    <x v="255"/>
  </r>
  <r>
    <x v="197"/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x v="1"/>
    <n v="275"/>
    <x v="0"/>
    <s v="film &amp; video/documentary"/>
    <x v="199"/>
    <x v="0"/>
    <x v="4"/>
    <x v="2"/>
    <x v="256"/>
  </r>
  <r>
    <x v="198"/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x v="1"/>
    <n v="560"/>
    <x v="0"/>
    <s v="film &amp; video/documentary"/>
    <x v="200"/>
    <x v="0"/>
    <x v="4"/>
    <x v="6"/>
    <x v="257"/>
  </r>
  <r>
    <x v="199"/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x v="1"/>
    <n v="688"/>
    <x v="0"/>
    <s v="film &amp; video/documentary"/>
    <x v="201"/>
    <x v="0"/>
    <x v="4"/>
    <x v="5"/>
    <x v="258"/>
  </r>
  <r>
    <x v="200"/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x v="1"/>
    <n v="942"/>
    <x v="0"/>
    <s v="film &amp; video/documentary"/>
    <x v="202"/>
    <x v="0"/>
    <x v="4"/>
    <x v="7"/>
    <x v="259"/>
  </r>
  <r>
    <x v="201"/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x v="1"/>
    <n v="88"/>
    <x v="0"/>
    <s v="film &amp; video/documentary"/>
    <x v="203"/>
    <x v="0"/>
    <x v="4"/>
    <x v="0"/>
    <x v="260"/>
  </r>
  <r>
    <x v="202"/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x v="1"/>
    <n v="220"/>
    <x v="0"/>
    <s v="film &amp; video/documentary"/>
    <x v="204"/>
    <x v="0"/>
    <x v="4"/>
    <x v="6"/>
    <x v="261"/>
  </r>
  <r>
    <x v="203"/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x v="1"/>
    <n v="145"/>
    <x v="0"/>
    <s v="film &amp; video/documentary"/>
    <x v="205"/>
    <x v="0"/>
    <x v="4"/>
    <x v="1"/>
    <x v="262"/>
  </r>
  <r>
    <x v="204"/>
    <n v="263"/>
    <s v="AMERICAN WINTER: A Documentary Film"/>
    <s v="We need $75,000 to finish this film on families struggling in the worst_x000d_economy in 80 years, while facing huge cuts to social services."/>
    <n v="25000"/>
    <x v="201"/>
    <x v="0"/>
    <x v="0"/>
    <x v="0"/>
    <n v="1348786494"/>
    <n v="1346194494"/>
    <x v="1"/>
    <n v="963"/>
    <x v="0"/>
    <s v="film &amp; video/documentary"/>
    <x v="206"/>
    <x v="0"/>
    <x v="4"/>
    <x v="10"/>
    <x v="263"/>
  </r>
  <r>
    <x v="205"/>
    <n v="264"/>
    <s v="A Moment in Her Story,  1970s Boston Women's Movement"/>
    <s v="The U.S. women's movement changed the social and cultural dialog_x000d_in this country and Boston was one of the centers of this movement."/>
    <n v="5000"/>
    <x v="202"/>
    <x v="0"/>
    <x v="0"/>
    <x v="0"/>
    <n v="1336747995"/>
    <n v="1334155995"/>
    <x v="1"/>
    <n v="91"/>
    <x v="0"/>
    <s v="film &amp; video/documentary"/>
    <x v="207"/>
    <x v="0"/>
    <x v="4"/>
    <x v="6"/>
    <x v="264"/>
  </r>
  <r>
    <x v="206"/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x v="1"/>
    <n v="58"/>
    <x v="0"/>
    <s v="film &amp; video/documentary"/>
    <x v="208"/>
    <x v="0"/>
    <x v="4"/>
    <x v="7"/>
    <x v="265"/>
  </r>
  <r>
    <x v="207"/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x v="1"/>
    <n v="36"/>
    <x v="0"/>
    <s v="film &amp; video/documentary"/>
    <x v="209"/>
    <x v="0"/>
    <x v="4"/>
    <x v="1"/>
    <x v="266"/>
  </r>
  <r>
    <x v="208"/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x v="1"/>
    <n v="165"/>
    <x v="0"/>
    <s v="film &amp; video/documentary"/>
    <x v="210"/>
    <x v="0"/>
    <x v="4"/>
    <x v="5"/>
    <x v="267"/>
  </r>
  <r>
    <x v="209"/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x v="1"/>
    <n v="111"/>
    <x v="0"/>
    <s v="film &amp; video/documentary"/>
    <x v="211"/>
    <x v="0"/>
    <x v="4"/>
    <x v="8"/>
    <x v="268"/>
  </r>
  <r>
    <x v="210"/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x v="1"/>
    <n v="1596"/>
    <x v="0"/>
    <s v="film &amp; video/documentary"/>
    <x v="212"/>
    <x v="0"/>
    <x v="4"/>
    <x v="1"/>
    <x v="269"/>
  </r>
  <r>
    <x v="211"/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x v="1"/>
    <n v="61"/>
    <x v="0"/>
    <s v="film &amp; video/documentary"/>
    <x v="213"/>
    <x v="0"/>
    <x v="4"/>
    <x v="6"/>
    <x v="270"/>
  </r>
  <r>
    <x v="212"/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x v="1"/>
    <n v="287"/>
    <x v="0"/>
    <s v="film &amp; video/documentary"/>
    <x v="214"/>
    <x v="0"/>
    <x v="4"/>
    <x v="11"/>
    <x v="271"/>
  </r>
  <r>
    <x v="213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x v="1"/>
    <n v="65"/>
    <x v="0"/>
    <s v="film &amp; video/documentary"/>
    <x v="215"/>
    <x v="0"/>
    <x v="4"/>
    <x v="2"/>
    <x v="272"/>
  </r>
  <r>
    <x v="214"/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x v="1"/>
    <n v="118"/>
    <x v="0"/>
    <s v="film &amp; video/documentary"/>
    <x v="216"/>
    <x v="0"/>
    <x v="4"/>
    <x v="0"/>
    <x v="273"/>
  </r>
  <r>
    <x v="215"/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x v="1"/>
    <n v="113"/>
    <x v="0"/>
    <s v="film &amp; video/documentary"/>
    <x v="217"/>
    <x v="0"/>
    <x v="4"/>
    <x v="7"/>
    <x v="274"/>
  </r>
  <r>
    <x v="216"/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x v="1"/>
    <n v="332"/>
    <x v="0"/>
    <s v="film &amp; video/documentary"/>
    <x v="218"/>
    <x v="0"/>
    <x v="4"/>
    <x v="9"/>
    <x v="275"/>
  </r>
  <r>
    <x v="217"/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x v="1"/>
    <n v="62"/>
    <x v="0"/>
    <s v="film &amp; video/documentary"/>
    <x v="219"/>
    <x v="0"/>
    <x v="4"/>
    <x v="2"/>
    <x v="276"/>
  </r>
  <r>
    <x v="218"/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x v="1"/>
    <n v="951"/>
    <x v="0"/>
    <s v="film &amp; video/documentary"/>
    <x v="220"/>
    <x v="0"/>
    <x v="4"/>
    <x v="6"/>
    <x v="277"/>
  </r>
  <r>
    <x v="219"/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x v="1"/>
    <n v="415"/>
    <x v="0"/>
    <s v="film &amp; video/documentary"/>
    <x v="221"/>
    <x v="0"/>
    <x v="4"/>
    <x v="8"/>
    <x v="278"/>
  </r>
  <r>
    <x v="220"/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x v="1"/>
    <n v="305"/>
    <x v="0"/>
    <s v="film &amp; video/documentary"/>
    <x v="222"/>
    <x v="0"/>
    <x v="4"/>
    <x v="1"/>
    <x v="279"/>
  </r>
  <r>
    <x v="221"/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x v="1"/>
    <n v="2139"/>
    <x v="0"/>
    <s v="film &amp; video/documentary"/>
    <x v="223"/>
    <x v="0"/>
    <x v="4"/>
    <x v="6"/>
    <x v="280"/>
  </r>
  <r>
    <x v="222"/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x v="1"/>
    <n v="79"/>
    <x v="0"/>
    <s v="film &amp; video/documentary"/>
    <x v="224"/>
    <x v="0"/>
    <x v="4"/>
    <x v="5"/>
    <x v="281"/>
  </r>
  <r>
    <x v="223"/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x v="1"/>
    <n v="179"/>
    <x v="0"/>
    <s v="film &amp; video/documentary"/>
    <x v="225"/>
    <x v="0"/>
    <x v="4"/>
    <x v="1"/>
    <x v="282"/>
  </r>
  <r>
    <x v="224"/>
    <n v="283"/>
    <s v="SOLE SURVIVOR"/>
    <s v="What is the impact of survivorship on the human condition?"/>
    <n v="18000"/>
    <x v="221"/>
    <x v="0"/>
    <x v="0"/>
    <x v="0"/>
    <n v="1306904340"/>
    <n v="1305219744"/>
    <x v="1"/>
    <n v="202"/>
    <x v="0"/>
    <s v="film &amp; video/documentary"/>
    <x v="226"/>
    <x v="0"/>
    <x v="4"/>
    <x v="5"/>
    <x v="283"/>
  </r>
  <r>
    <x v="225"/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x v="1"/>
    <n v="760"/>
    <x v="0"/>
    <s v="film &amp; video/documentary"/>
    <x v="227"/>
    <x v="0"/>
    <x v="4"/>
    <x v="11"/>
    <x v="284"/>
  </r>
  <r>
    <x v="226"/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x v="1"/>
    <n v="563"/>
    <x v="0"/>
    <s v="film &amp; video/documentary"/>
    <x v="228"/>
    <x v="0"/>
    <x v="4"/>
    <x v="10"/>
    <x v="285"/>
  </r>
  <r>
    <x v="227"/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x v="1"/>
    <n v="135"/>
    <x v="0"/>
    <s v="film &amp; video/documentary"/>
    <x v="229"/>
    <x v="0"/>
    <x v="4"/>
    <x v="2"/>
    <x v="286"/>
  </r>
  <r>
    <x v="228"/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x v="1"/>
    <n v="290"/>
    <x v="0"/>
    <s v="film &amp; video/documentary"/>
    <x v="230"/>
    <x v="0"/>
    <x v="4"/>
    <x v="9"/>
    <x v="287"/>
  </r>
  <r>
    <x v="229"/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x v="1"/>
    <n v="447"/>
    <x v="0"/>
    <s v="film &amp; video/documentary"/>
    <x v="231"/>
    <x v="0"/>
    <x v="4"/>
    <x v="5"/>
    <x v="288"/>
  </r>
  <r>
    <x v="230"/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x v="1"/>
    <n v="232"/>
    <x v="0"/>
    <s v="film &amp; video/documentary"/>
    <x v="232"/>
    <x v="0"/>
    <x v="4"/>
    <x v="9"/>
    <x v="289"/>
  </r>
  <r>
    <x v="231"/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x v="1"/>
    <n v="168"/>
    <x v="0"/>
    <s v="film &amp; video/documentary"/>
    <x v="233"/>
    <x v="0"/>
    <x v="4"/>
    <x v="11"/>
    <x v="290"/>
  </r>
  <r>
    <x v="232"/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x v="1"/>
    <n v="128"/>
    <x v="0"/>
    <s v="film &amp; video/documentary"/>
    <x v="234"/>
    <x v="0"/>
    <x v="4"/>
    <x v="6"/>
    <x v="291"/>
  </r>
  <r>
    <x v="233"/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x v="1"/>
    <n v="493"/>
    <x v="0"/>
    <s v="film &amp; video/documentary"/>
    <x v="235"/>
    <x v="0"/>
    <x v="4"/>
    <x v="8"/>
    <x v="292"/>
  </r>
  <r>
    <x v="234"/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x v="1"/>
    <n v="131"/>
    <x v="0"/>
    <s v="film &amp; video/documentary"/>
    <x v="236"/>
    <x v="0"/>
    <x v="4"/>
    <x v="7"/>
    <x v="293"/>
  </r>
  <r>
    <x v="31"/>
    <n v="294"/>
    <s v="Spectacular Movements documentary film"/>
    <s v="An amazing journey in Bolivia in a theater-truck._x000d_The creative soul of social movements re-imagined._x000d_The art of the youth of Teatro Trono in action."/>
    <n v="5000"/>
    <x v="97"/>
    <x v="0"/>
    <x v="0"/>
    <x v="0"/>
    <n v="1279555200"/>
    <n v="1276480894"/>
    <x v="1"/>
    <n v="50"/>
    <x v="0"/>
    <s v="film &amp; video/documentary"/>
    <x v="101"/>
    <x v="0"/>
    <x v="4"/>
    <x v="0"/>
    <x v="294"/>
  </r>
  <r>
    <x v="235"/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x v="1"/>
    <n v="665"/>
    <x v="0"/>
    <s v="film &amp; video/documentary"/>
    <x v="237"/>
    <x v="0"/>
    <x v="4"/>
    <x v="8"/>
    <x v="295"/>
  </r>
  <r>
    <x v="236"/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x v="1"/>
    <n v="129"/>
    <x v="0"/>
    <s v="film &amp; video/documentary"/>
    <x v="238"/>
    <x v="0"/>
    <x v="4"/>
    <x v="10"/>
    <x v="296"/>
  </r>
  <r>
    <x v="237"/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x v="1"/>
    <n v="142"/>
    <x v="0"/>
    <s v="film &amp; video/documentary"/>
    <x v="239"/>
    <x v="0"/>
    <x v="4"/>
    <x v="7"/>
    <x v="297"/>
  </r>
  <r>
    <x v="238"/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x v="1"/>
    <n v="2436"/>
    <x v="0"/>
    <s v="film &amp; video/documentary"/>
    <x v="240"/>
    <x v="0"/>
    <x v="4"/>
    <x v="7"/>
    <x v="298"/>
  </r>
  <r>
    <x v="239"/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x v="1"/>
    <n v="244"/>
    <x v="0"/>
    <s v="film &amp; video/documentary"/>
    <x v="241"/>
    <x v="0"/>
    <x v="4"/>
    <x v="9"/>
    <x v="299"/>
  </r>
  <r>
    <x v="240"/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x v="1"/>
    <n v="298"/>
    <x v="0"/>
    <s v="film &amp; video/documentary"/>
    <x v="242"/>
    <x v="0"/>
    <x v="4"/>
    <x v="7"/>
    <x v="300"/>
  </r>
  <r>
    <x v="241"/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x v="1"/>
    <n v="251"/>
    <x v="0"/>
    <s v="film &amp; video/documentary"/>
    <x v="243"/>
    <x v="0"/>
    <x v="4"/>
    <x v="2"/>
    <x v="301"/>
  </r>
  <r>
    <x v="242"/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x v="1"/>
    <n v="108"/>
    <x v="0"/>
    <s v="film &amp; video/documentary"/>
    <x v="244"/>
    <x v="0"/>
    <x v="4"/>
    <x v="1"/>
    <x v="302"/>
  </r>
  <r>
    <x v="243"/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x v="1"/>
    <n v="82"/>
    <x v="0"/>
    <s v="film &amp; video/documentary"/>
    <x v="245"/>
    <x v="0"/>
    <x v="4"/>
    <x v="5"/>
    <x v="303"/>
  </r>
  <r>
    <x v="244"/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x v="1"/>
    <n v="74"/>
    <x v="0"/>
    <s v="film &amp; video/documentary"/>
    <x v="246"/>
    <x v="0"/>
    <x v="4"/>
    <x v="3"/>
    <x v="304"/>
  </r>
  <r>
    <x v="245"/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x v="1"/>
    <n v="189"/>
    <x v="0"/>
    <s v="film &amp; video/documentary"/>
    <x v="247"/>
    <x v="0"/>
    <x v="4"/>
    <x v="2"/>
    <x v="305"/>
  </r>
  <r>
    <x v="246"/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x v="1"/>
    <n v="80"/>
    <x v="0"/>
    <s v="film &amp; video/documentary"/>
    <x v="248"/>
    <x v="0"/>
    <x v="4"/>
    <x v="2"/>
    <x v="306"/>
  </r>
  <r>
    <x v="247"/>
    <n v="307"/>
    <s v="Grammar Revolution"/>
    <s v="Why is grammar important?"/>
    <n v="22000"/>
    <x v="244"/>
    <x v="0"/>
    <x v="0"/>
    <x v="0"/>
    <n v="1360276801"/>
    <n v="1357684801"/>
    <x v="1"/>
    <n v="576"/>
    <x v="0"/>
    <s v="film &amp; video/documentary"/>
    <x v="249"/>
    <x v="0"/>
    <x v="4"/>
    <x v="1"/>
    <x v="307"/>
  </r>
  <r>
    <x v="248"/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x v="1"/>
    <n v="202"/>
    <x v="0"/>
    <s v="film &amp; video/documentary"/>
    <x v="250"/>
    <x v="0"/>
    <x v="4"/>
    <x v="1"/>
    <x v="308"/>
  </r>
  <r>
    <x v="249"/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x v="1"/>
    <n v="238"/>
    <x v="0"/>
    <s v="film &amp; video/documentary"/>
    <x v="251"/>
    <x v="0"/>
    <x v="4"/>
    <x v="10"/>
    <x v="309"/>
  </r>
  <r>
    <x v="250"/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x v="1"/>
    <n v="36"/>
    <x v="0"/>
    <s v="film &amp; video/documentary"/>
    <x v="252"/>
    <x v="0"/>
    <x v="4"/>
    <x v="9"/>
    <x v="310"/>
  </r>
  <r>
    <x v="251"/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x v="1"/>
    <n v="150"/>
    <x v="0"/>
    <s v="film &amp; video/documentary"/>
    <x v="253"/>
    <x v="0"/>
    <x v="4"/>
    <x v="4"/>
    <x v="311"/>
  </r>
  <r>
    <x v="252"/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x v="1"/>
    <n v="146"/>
    <x v="0"/>
    <s v="film &amp; video/documentary"/>
    <x v="254"/>
    <x v="0"/>
    <x v="4"/>
    <x v="7"/>
    <x v="312"/>
  </r>
  <r>
    <x v="253"/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x v="1"/>
    <n v="222"/>
    <x v="0"/>
    <s v="film &amp; video/documentary"/>
    <x v="255"/>
    <x v="0"/>
    <x v="4"/>
    <x v="0"/>
    <x v="313"/>
  </r>
  <r>
    <x v="254"/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x v="1"/>
    <n v="120"/>
    <x v="0"/>
    <s v="film &amp; video/documentary"/>
    <x v="256"/>
    <x v="0"/>
    <x v="4"/>
    <x v="1"/>
    <x v="314"/>
  </r>
  <r>
    <x v="255"/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x v="1"/>
    <n v="126"/>
    <x v="0"/>
    <s v="film &amp; video/documentary"/>
    <x v="257"/>
    <x v="0"/>
    <x v="4"/>
    <x v="3"/>
    <x v="315"/>
  </r>
  <r>
    <x v="256"/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x v="1"/>
    <n v="158"/>
    <x v="0"/>
    <s v="film &amp; video/documentary"/>
    <x v="258"/>
    <x v="0"/>
    <x v="4"/>
    <x v="4"/>
    <x v="316"/>
  </r>
  <r>
    <x v="257"/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x v="1"/>
    <n v="316"/>
    <x v="0"/>
    <s v="film &amp; video/documentary"/>
    <x v="259"/>
    <x v="0"/>
    <x v="4"/>
    <x v="4"/>
    <x v="317"/>
  </r>
  <r>
    <x v="258"/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x v="1"/>
    <n v="284"/>
    <x v="0"/>
    <s v="film &amp; video/documentary"/>
    <x v="260"/>
    <x v="0"/>
    <x v="4"/>
    <x v="2"/>
    <x v="318"/>
  </r>
  <r>
    <x v="259"/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x v="1"/>
    <n v="51"/>
    <x v="0"/>
    <s v="film &amp; video/documentary"/>
    <x v="261"/>
    <x v="0"/>
    <x v="4"/>
    <x v="4"/>
    <x v="319"/>
  </r>
  <r>
    <x v="260"/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x v="1"/>
    <n v="158"/>
    <x v="0"/>
    <s v="film &amp; video/documentary"/>
    <x v="262"/>
    <x v="0"/>
    <x v="4"/>
    <x v="4"/>
    <x v="320"/>
  </r>
  <r>
    <x v="261"/>
    <n v="321"/>
    <s v="An Impossible Project"/>
    <s v="The more digital the world, the more analog our dreams._x000d_A feature documentary shot on 35mm film."/>
    <n v="35000"/>
    <x v="258"/>
    <x v="0"/>
    <x v="12"/>
    <x v="3"/>
    <n v="1478605386"/>
    <n v="1475577786"/>
    <x v="1"/>
    <n v="337"/>
    <x v="0"/>
    <s v="film &amp; video/documentary"/>
    <x v="263"/>
    <x v="0"/>
    <x v="4"/>
    <x v="9"/>
    <x v="321"/>
  </r>
  <r>
    <x v="262"/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x v="1"/>
    <n v="186"/>
    <x v="0"/>
    <s v="film &amp; video/documentary"/>
    <x v="264"/>
    <x v="0"/>
    <x v="4"/>
    <x v="6"/>
    <x v="322"/>
  </r>
  <r>
    <x v="263"/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x v="1"/>
    <n v="58"/>
    <x v="0"/>
    <s v="film &amp; video/documentary"/>
    <x v="265"/>
    <x v="0"/>
    <x v="4"/>
    <x v="4"/>
    <x v="323"/>
  </r>
  <r>
    <x v="264"/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x v="1"/>
    <n v="82"/>
    <x v="0"/>
    <s v="film &amp; video/documentary"/>
    <x v="266"/>
    <x v="0"/>
    <x v="4"/>
    <x v="0"/>
    <x v="324"/>
  </r>
  <r>
    <x v="265"/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x v="1"/>
    <n v="736"/>
    <x v="0"/>
    <s v="film &amp; video/documentary"/>
    <x v="267"/>
    <x v="0"/>
    <x v="4"/>
    <x v="4"/>
    <x v="325"/>
  </r>
  <r>
    <x v="266"/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x v="1"/>
    <n v="1151"/>
    <x v="0"/>
    <s v="film &amp; video/documentary"/>
    <x v="268"/>
    <x v="0"/>
    <x v="4"/>
    <x v="2"/>
    <x v="326"/>
  </r>
  <r>
    <x v="267"/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x v="1"/>
    <n v="34"/>
    <x v="0"/>
    <s v="film &amp; video/documentary"/>
    <x v="269"/>
    <x v="0"/>
    <x v="4"/>
    <x v="2"/>
    <x v="327"/>
  </r>
  <r>
    <x v="268"/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x v="1"/>
    <n v="498"/>
    <x v="0"/>
    <s v="film &amp; video/documentary"/>
    <x v="270"/>
    <x v="0"/>
    <x v="4"/>
    <x v="9"/>
    <x v="328"/>
  </r>
  <r>
    <x v="269"/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x v="1"/>
    <n v="167"/>
    <x v="0"/>
    <s v="film &amp; video/documentary"/>
    <x v="271"/>
    <x v="0"/>
    <x v="4"/>
    <x v="9"/>
    <x v="329"/>
  </r>
  <r>
    <x v="270"/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x v="1"/>
    <n v="340"/>
    <x v="0"/>
    <s v="film &amp; video/documentary"/>
    <x v="272"/>
    <x v="0"/>
    <x v="4"/>
    <x v="6"/>
    <x v="330"/>
  </r>
  <r>
    <x v="271"/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x v="1"/>
    <n v="438"/>
    <x v="0"/>
    <s v="film &amp; video/documentary"/>
    <x v="273"/>
    <x v="0"/>
    <x v="4"/>
    <x v="5"/>
    <x v="331"/>
  </r>
  <r>
    <x v="272"/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x v="1"/>
    <n v="555"/>
    <x v="0"/>
    <s v="film &amp; video/documentary"/>
    <x v="274"/>
    <x v="0"/>
    <x v="4"/>
    <x v="8"/>
    <x v="332"/>
  </r>
  <r>
    <x v="273"/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x v="1"/>
    <n v="266"/>
    <x v="0"/>
    <s v="film &amp; video/documentary"/>
    <x v="275"/>
    <x v="0"/>
    <x v="4"/>
    <x v="7"/>
    <x v="333"/>
  </r>
  <r>
    <x v="274"/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x v="1"/>
    <n v="69"/>
    <x v="0"/>
    <s v="film &amp; video/documentary"/>
    <x v="276"/>
    <x v="0"/>
    <x v="4"/>
    <x v="6"/>
    <x v="334"/>
  </r>
  <r>
    <x v="275"/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x v="1"/>
    <n v="80"/>
    <x v="0"/>
    <s v="film &amp; video/documentary"/>
    <x v="277"/>
    <x v="0"/>
    <x v="4"/>
    <x v="6"/>
    <x v="335"/>
  </r>
  <r>
    <x v="276"/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x v="1"/>
    <n v="493"/>
    <x v="0"/>
    <s v="film &amp; video/documentary"/>
    <x v="278"/>
    <x v="0"/>
    <x v="4"/>
    <x v="9"/>
    <x v="336"/>
  </r>
  <r>
    <x v="277"/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x v="1"/>
    <n v="31"/>
    <x v="0"/>
    <s v="film &amp; video/documentary"/>
    <x v="279"/>
    <x v="0"/>
    <x v="4"/>
    <x v="2"/>
    <x v="337"/>
  </r>
  <r>
    <x v="278"/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x v="1"/>
    <n v="236"/>
    <x v="0"/>
    <s v="film &amp; video/documentary"/>
    <x v="280"/>
    <x v="0"/>
    <x v="4"/>
    <x v="3"/>
    <x v="338"/>
  </r>
  <r>
    <x v="279"/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x v="1"/>
    <n v="89"/>
    <x v="0"/>
    <s v="film &amp; video/documentary"/>
    <x v="281"/>
    <x v="0"/>
    <x v="4"/>
    <x v="7"/>
    <x v="339"/>
  </r>
  <r>
    <x v="280"/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x v="1"/>
    <n v="299"/>
    <x v="0"/>
    <s v="film &amp; video/documentary"/>
    <x v="282"/>
    <x v="0"/>
    <x v="4"/>
    <x v="2"/>
    <x v="340"/>
  </r>
  <r>
    <x v="281"/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x v="1"/>
    <n v="55"/>
    <x v="0"/>
    <s v="film &amp; video/documentary"/>
    <x v="283"/>
    <x v="0"/>
    <x v="4"/>
    <x v="8"/>
    <x v="341"/>
  </r>
  <r>
    <x v="282"/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x v="1"/>
    <n v="325"/>
    <x v="0"/>
    <s v="film &amp; video/documentary"/>
    <x v="284"/>
    <x v="0"/>
    <x v="4"/>
    <x v="7"/>
    <x v="342"/>
  </r>
  <r>
    <x v="283"/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x v="1"/>
    <n v="524"/>
    <x v="0"/>
    <s v="film &amp; video/documentary"/>
    <x v="285"/>
    <x v="0"/>
    <x v="4"/>
    <x v="9"/>
    <x v="343"/>
  </r>
  <r>
    <x v="284"/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x v="1"/>
    <n v="285"/>
    <x v="0"/>
    <s v="film &amp; video/documentary"/>
    <x v="286"/>
    <x v="0"/>
    <x v="4"/>
    <x v="6"/>
    <x v="344"/>
  </r>
  <r>
    <x v="285"/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x v="1"/>
    <n v="179"/>
    <x v="0"/>
    <s v="film &amp; video/documentary"/>
    <x v="287"/>
    <x v="0"/>
    <x v="4"/>
    <x v="6"/>
    <x v="345"/>
  </r>
  <r>
    <x v="286"/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x v="1"/>
    <n v="188"/>
    <x v="0"/>
    <s v="film &amp; video/documentary"/>
    <x v="288"/>
    <x v="0"/>
    <x v="4"/>
    <x v="8"/>
    <x v="346"/>
  </r>
  <r>
    <x v="287"/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x v="1"/>
    <n v="379"/>
    <x v="0"/>
    <s v="film &amp; video/documentary"/>
    <x v="289"/>
    <x v="0"/>
    <x v="4"/>
    <x v="9"/>
    <x v="347"/>
  </r>
  <r>
    <x v="288"/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x v="1"/>
    <n v="119"/>
    <x v="0"/>
    <s v="film &amp; video/documentary"/>
    <x v="290"/>
    <x v="0"/>
    <x v="4"/>
    <x v="3"/>
    <x v="348"/>
  </r>
  <r>
    <x v="289"/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x v="1"/>
    <n v="167"/>
    <x v="0"/>
    <s v="film &amp; video/documentary"/>
    <x v="291"/>
    <x v="0"/>
    <x v="4"/>
    <x v="1"/>
    <x v="349"/>
  </r>
  <r>
    <x v="290"/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x v="1"/>
    <n v="221"/>
    <x v="0"/>
    <s v="film &amp; video/documentary"/>
    <x v="292"/>
    <x v="0"/>
    <x v="4"/>
    <x v="10"/>
    <x v="350"/>
  </r>
  <r>
    <x v="291"/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x v="1"/>
    <n v="964"/>
    <x v="0"/>
    <s v="film &amp; video/documentary"/>
    <x v="293"/>
    <x v="0"/>
    <x v="4"/>
    <x v="2"/>
    <x v="351"/>
  </r>
  <r>
    <x v="292"/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x v="1"/>
    <n v="286"/>
    <x v="0"/>
    <s v="film &amp; video/documentary"/>
    <x v="294"/>
    <x v="0"/>
    <x v="4"/>
    <x v="8"/>
    <x v="352"/>
  </r>
  <r>
    <x v="293"/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x v="1"/>
    <n v="613"/>
    <x v="0"/>
    <s v="film &amp; video/documentary"/>
    <x v="295"/>
    <x v="0"/>
    <x v="4"/>
    <x v="9"/>
    <x v="353"/>
  </r>
  <r>
    <x v="294"/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x v="1"/>
    <n v="29"/>
    <x v="0"/>
    <s v="film &amp; video/documentary"/>
    <x v="296"/>
    <x v="0"/>
    <x v="4"/>
    <x v="7"/>
    <x v="354"/>
  </r>
  <r>
    <x v="295"/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x v="1"/>
    <n v="165"/>
    <x v="0"/>
    <s v="film &amp; video/documentary"/>
    <x v="297"/>
    <x v="0"/>
    <x v="4"/>
    <x v="9"/>
    <x v="355"/>
  </r>
  <r>
    <x v="296"/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x v="1"/>
    <n v="97"/>
    <x v="0"/>
    <s v="film &amp; video/documentary"/>
    <x v="298"/>
    <x v="0"/>
    <x v="4"/>
    <x v="2"/>
    <x v="356"/>
  </r>
  <r>
    <x v="297"/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x v="1"/>
    <n v="303"/>
    <x v="0"/>
    <s v="film &amp; video/documentary"/>
    <x v="299"/>
    <x v="0"/>
    <x v="4"/>
    <x v="7"/>
    <x v="357"/>
  </r>
  <r>
    <x v="298"/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x v="1"/>
    <n v="267"/>
    <x v="0"/>
    <s v="film &amp; video/documentary"/>
    <x v="300"/>
    <x v="0"/>
    <x v="4"/>
    <x v="5"/>
    <x v="358"/>
  </r>
  <r>
    <x v="299"/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x v="1"/>
    <n v="302"/>
    <x v="0"/>
    <s v="film &amp; video/documentary"/>
    <x v="301"/>
    <x v="0"/>
    <x v="4"/>
    <x v="9"/>
    <x v="359"/>
  </r>
  <r>
    <x v="300"/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x v="0"/>
    <n v="87"/>
    <x v="0"/>
    <s v="film &amp; video/documentary"/>
    <x v="302"/>
    <x v="0"/>
    <x v="4"/>
    <x v="0"/>
    <x v="360"/>
  </r>
  <r>
    <x v="301"/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x v="0"/>
    <n v="354"/>
    <x v="0"/>
    <s v="film &amp; video/documentary"/>
    <x v="303"/>
    <x v="0"/>
    <x v="4"/>
    <x v="9"/>
    <x v="361"/>
  </r>
  <r>
    <x v="302"/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x v="0"/>
    <n v="86"/>
    <x v="0"/>
    <s v="film &amp; video/documentary"/>
    <x v="304"/>
    <x v="0"/>
    <x v="4"/>
    <x v="3"/>
    <x v="362"/>
  </r>
  <r>
    <x v="303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x v="0"/>
    <n v="26"/>
    <x v="0"/>
    <s v="film &amp; video/documentary"/>
    <x v="305"/>
    <x v="0"/>
    <x v="4"/>
    <x v="7"/>
    <x v="363"/>
  </r>
  <r>
    <x v="304"/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x v="0"/>
    <n v="113"/>
    <x v="0"/>
    <s v="film &amp; video/documentary"/>
    <x v="306"/>
    <x v="0"/>
    <x v="4"/>
    <x v="5"/>
    <x v="364"/>
  </r>
  <r>
    <x v="305"/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x v="0"/>
    <n v="65"/>
    <x v="0"/>
    <s v="film &amp; video/documentary"/>
    <x v="307"/>
    <x v="0"/>
    <x v="4"/>
    <x v="1"/>
    <x v="365"/>
  </r>
  <r>
    <x v="306"/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x v="0"/>
    <n v="134"/>
    <x v="0"/>
    <s v="film &amp; video/documentary"/>
    <x v="308"/>
    <x v="0"/>
    <x v="4"/>
    <x v="6"/>
    <x v="366"/>
  </r>
  <r>
    <x v="307"/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x v="0"/>
    <n v="119"/>
    <x v="0"/>
    <s v="film &amp; video/documentary"/>
    <x v="309"/>
    <x v="0"/>
    <x v="4"/>
    <x v="7"/>
    <x v="367"/>
  </r>
  <r>
    <x v="308"/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x v="0"/>
    <n v="159"/>
    <x v="0"/>
    <s v="film &amp; video/documentary"/>
    <x v="310"/>
    <x v="0"/>
    <x v="4"/>
    <x v="2"/>
    <x v="368"/>
  </r>
  <r>
    <x v="309"/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x v="0"/>
    <n v="167"/>
    <x v="0"/>
    <s v="film &amp; video/documentary"/>
    <x v="311"/>
    <x v="0"/>
    <x v="4"/>
    <x v="11"/>
    <x v="369"/>
  </r>
  <r>
    <x v="310"/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x v="0"/>
    <n v="43"/>
    <x v="0"/>
    <s v="film &amp; video/documentary"/>
    <x v="312"/>
    <x v="0"/>
    <x v="4"/>
    <x v="11"/>
    <x v="370"/>
  </r>
  <r>
    <x v="311"/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x v="0"/>
    <n v="1062"/>
    <x v="0"/>
    <s v="film &amp; video/documentary"/>
    <x v="313"/>
    <x v="0"/>
    <x v="4"/>
    <x v="11"/>
    <x v="371"/>
  </r>
  <r>
    <x v="312"/>
    <n v="372"/>
    <s v="Wild Equus"/>
    <s v="A short documentary exploring the uses of 'Natural Horsemanship' across Europe"/>
    <n v="300"/>
    <x v="308"/>
    <x v="0"/>
    <x v="1"/>
    <x v="1"/>
    <n v="1459872000"/>
    <n v="1456408244"/>
    <x v="0"/>
    <n v="9"/>
    <x v="0"/>
    <s v="film &amp; video/documentary"/>
    <x v="314"/>
    <x v="0"/>
    <x v="4"/>
    <x v="2"/>
    <x v="372"/>
  </r>
  <r>
    <x v="313"/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x v="0"/>
    <n v="89"/>
    <x v="0"/>
    <s v="film &amp; video/documentary"/>
    <x v="315"/>
    <x v="0"/>
    <x v="4"/>
    <x v="0"/>
    <x v="373"/>
  </r>
  <r>
    <x v="314"/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x v="0"/>
    <n v="174"/>
    <x v="0"/>
    <s v="film &amp; video/documentary"/>
    <x v="316"/>
    <x v="0"/>
    <x v="4"/>
    <x v="10"/>
    <x v="374"/>
  </r>
  <r>
    <x v="43"/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x v="0"/>
    <n v="14"/>
    <x v="0"/>
    <s v="film &amp; video/documentary"/>
    <x v="317"/>
    <x v="0"/>
    <x v="4"/>
    <x v="1"/>
    <x v="375"/>
  </r>
  <r>
    <x v="315"/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x v="0"/>
    <n v="48"/>
    <x v="0"/>
    <s v="film &amp; video/documentary"/>
    <x v="318"/>
    <x v="0"/>
    <x v="4"/>
    <x v="3"/>
    <x v="376"/>
  </r>
  <r>
    <x v="316"/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x v="0"/>
    <n v="133"/>
    <x v="0"/>
    <s v="film &amp; video/documentary"/>
    <x v="319"/>
    <x v="0"/>
    <x v="4"/>
    <x v="9"/>
    <x v="377"/>
  </r>
  <r>
    <x v="317"/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x v="0"/>
    <n v="83"/>
    <x v="0"/>
    <s v="film &amp; video/documentary"/>
    <x v="320"/>
    <x v="0"/>
    <x v="4"/>
    <x v="1"/>
    <x v="378"/>
  </r>
  <r>
    <x v="318"/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x v="0"/>
    <n v="149"/>
    <x v="0"/>
    <s v="film &amp; video/documentary"/>
    <x v="321"/>
    <x v="0"/>
    <x v="4"/>
    <x v="7"/>
    <x v="379"/>
  </r>
  <r>
    <x v="319"/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x v="0"/>
    <n v="49"/>
    <x v="0"/>
    <s v="film &amp; video/documentary"/>
    <x v="322"/>
    <x v="0"/>
    <x v="4"/>
    <x v="11"/>
    <x v="380"/>
  </r>
  <r>
    <x v="320"/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x v="0"/>
    <n v="251"/>
    <x v="0"/>
    <s v="film &amp; video/documentary"/>
    <x v="323"/>
    <x v="0"/>
    <x v="4"/>
    <x v="0"/>
    <x v="381"/>
  </r>
  <r>
    <x v="321"/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x v="0"/>
    <n v="22"/>
    <x v="0"/>
    <s v="film &amp; video/documentary"/>
    <x v="324"/>
    <x v="0"/>
    <x v="4"/>
    <x v="10"/>
    <x v="382"/>
  </r>
  <r>
    <x v="322"/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x v="0"/>
    <n v="48"/>
    <x v="0"/>
    <s v="film &amp; video/documentary"/>
    <x v="325"/>
    <x v="0"/>
    <x v="4"/>
    <x v="6"/>
    <x v="383"/>
  </r>
  <r>
    <x v="323"/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x v="0"/>
    <n v="383"/>
    <x v="0"/>
    <s v="film &amp; video/documentary"/>
    <x v="326"/>
    <x v="0"/>
    <x v="4"/>
    <x v="11"/>
    <x v="384"/>
  </r>
  <r>
    <x v="324"/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x v="0"/>
    <n v="237"/>
    <x v="0"/>
    <s v="film &amp; video/documentary"/>
    <x v="327"/>
    <x v="0"/>
    <x v="4"/>
    <x v="9"/>
    <x v="385"/>
  </r>
  <r>
    <x v="325"/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x v="0"/>
    <n v="13"/>
    <x v="0"/>
    <s v="film &amp; video/documentary"/>
    <x v="328"/>
    <x v="0"/>
    <x v="4"/>
    <x v="3"/>
    <x v="386"/>
  </r>
  <r>
    <x v="326"/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x v="0"/>
    <n v="562"/>
    <x v="0"/>
    <s v="film &amp; video/documentary"/>
    <x v="329"/>
    <x v="0"/>
    <x v="4"/>
    <x v="3"/>
    <x v="387"/>
  </r>
  <r>
    <x v="327"/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x v="0"/>
    <n v="71"/>
    <x v="0"/>
    <s v="film &amp; video/documentary"/>
    <x v="330"/>
    <x v="0"/>
    <x v="4"/>
    <x v="0"/>
    <x v="388"/>
  </r>
  <r>
    <x v="328"/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x v="0"/>
    <n v="1510"/>
    <x v="0"/>
    <s v="film &amp; video/documentary"/>
    <x v="331"/>
    <x v="0"/>
    <x v="4"/>
    <x v="2"/>
    <x v="389"/>
  </r>
  <r>
    <x v="31"/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x v="0"/>
    <n v="14"/>
    <x v="0"/>
    <s v="film &amp; video/documentary"/>
    <x v="84"/>
    <x v="0"/>
    <x v="4"/>
    <x v="6"/>
    <x v="390"/>
  </r>
  <r>
    <x v="329"/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x v="0"/>
    <n v="193"/>
    <x v="0"/>
    <s v="film &amp; video/documentary"/>
    <x v="332"/>
    <x v="0"/>
    <x v="4"/>
    <x v="4"/>
    <x v="391"/>
  </r>
  <r>
    <x v="330"/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x v="0"/>
    <n v="206"/>
    <x v="0"/>
    <s v="film &amp; video/documentary"/>
    <x v="333"/>
    <x v="0"/>
    <x v="4"/>
    <x v="10"/>
    <x v="392"/>
  </r>
  <r>
    <x v="331"/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x v="0"/>
    <n v="351"/>
    <x v="0"/>
    <s v="film &amp; video/documentary"/>
    <x v="334"/>
    <x v="0"/>
    <x v="4"/>
    <x v="8"/>
    <x v="393"/>
  </r>
  <r>
    <x v="332"/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x v="0"/>
    <n v="50"/>
    <x v="0"/>
    <s v="film &amp; video/documentary"/>
    <x v="335"/>
    <x v="0"/>
    <x v="4"/>
    <x v="2"/>
    <x v="394"/>
  </r>
  <r>
    <x v="333"/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x v="0"/>
    <n v="184"/>
    <x v="0"/>
    <s v="film &amp; video/documentary"/>
    <x v="336"/>
    <x v="0"/>
    <x v="4"/>
    <x v="7"/>
    <x v="395"/>
  </r>
  <r>
    <x v="313"/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x v="0"/>
    <n v="196"/>
    <x v="0"/>
    <s v="film &amp; video/documentary"/>
    <x v="337"/>
    <x v="0"/>
    <x v="4"/>
    <x v="0"/>
    <x v="396"/>
  </r>
  <r>
    <x v="334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x v="0"/>
    <n v="229"/>
    <x v="0"/>
    <s v="film &amp; video/documentary"/>
    <x v="338"/>
    <x v="0"/>
    <x v="4"/>
    <x v="3"/>
    <x v="397"/>
  </r>
  <r>
    <x v="335"/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x v="0"/>
    <n v="67"/>
    <x v="0"/>
    <s v="film &amp; video/documentary"/>
    <x v="339"/>
    <x v="0"/>
    <x v="4"/>
    <x v="7"/>
    <x v="398"/>
  </r>
  <r>
    <x v="336"/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x v="0"/>
    <n v="95"/>
    <x v="0"/>
    <s v="film &amp; video/documentary"/>
    <x v="340"/>
    <x v="0"/>
    <x v="4"/>
    <x v="4"/>
    <x v="399"/>
  </r>
  <r>
    <x v="337"/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x v="0"/>
    <n v="62"/>
    <x v="0"/>
    <s v="film &amp; video/documentary"/>
    <x v="341"/>
    <x v="0"/>
    <x v="4"/>
    <x v="6"/>
    <x v="400"/>
  </r>
  <r>
    <x v="338"/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x v="0"/>
    <n v="73"/>
    <x v="0"/>
    <s v="film &amp; video/documentary"/>
    <x v="342"/>
    <x v="0"/>
    <x v="4"/>
    <x v="3"/>
    <x v="401"/>
  </r>
  <r>
    <x v="339"/>
    <n v="402"/>
    <s v="DVD Jesus Alive Again: From the Last Supper to the Ascension"/>
    <s v="Help create a new holiday classic -  _x000d_a film that takes us back in time to experience what the apostles witnessed, Jesus Alive Again."/>
    <n v="2000"/>
    <x v="337"/>
    <x v="0"/>
    <x v="0"/>
    <x v="0"/>
    <n v="1446731817"/>
    <n v="1444913817"/>
    <x v="0"/>
    <n v="43"/>
    <x v="0"/>
    <s v="film &amp; video/documentary"/>
    <x v="343"/>
    <x v="0"/>
    <x v="4"/>
    <x v="9"/>
    <x v="402"/>
  </r>
  <r>
    <x v="340"/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x v="0"/>
    <n v="70"/>
    <x v="0"/>
    <s v="film &amp; video/documentary"/>
    <x v="344"/>
    <x v="0"/>
    <x v="4"/>
    <x v="0"/>
    <x v="403"/>
  </r>
  <r>
    <x v="341"/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x v="0"/>
    <n v="271"/>
    <x v="0"/>
    <s v="film &amp; video/documentary"/>
    <x v="345"/>
    <x v="0"/>
    <x v="4"/>
    <x v="1"/>
    <x v="404"/>
  </r>
  <r>
    <x v="342"/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x v="0"/>
    <n v="55"/>
    <x v="0"/>
    <s v="film &amp; video/documentary"/>
    <x v="346"/>
    <x v="0"/>
    <x v="4"/>
    <x v="2"/>
    <x v="405"/>
  </r>
  <r>
    <x v="343"/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x v="0"/>
    <n v="35"/>
    <x v="0"/>
    <s v="film &amp; video/documentary"/>
    <x v="347"/>
    <x v="0"/>
    <x v="4"/>
    <x v="6"/>
    <x v="406"/>
  </r>
  <r>
    <x v="344"/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x v="0"/>
    <n v="22"/>
    <x v="0"/>
    <s v="film &amp; video/documentary"/>
    <x v="348"/>
    <x v="0"/>
    <x v="4"/>
    <x v="8"/>
    <x v="407"/>
  </r>
  <r>
    <x v="345"/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x v="0"/>
    <n v="38"/>
    <x v="0"/>
    <s v="film &amp; video/documentary"/>
    <x v="349"/>
    <x v="0"/>
    <x v="4"/>
    <x v="8"/>
    <x v="408"/>
  </r>
  <r>
    <x v="346"/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x v="0"/>
    <n v="15"/>
    <x v="0"/>
    <s v="film &amp; video/documentary"/>
    <x v="350"/>
    <x v="0"/>
    <x v="4"/>
    <x v="0"/>
    <x v="409"/>
  </r>
  <r>
    <x v="347"/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x v="0"/>
    <n v="7"/>
    <x v="0"/>
    <s v="film &amp; video/documentary"/>
    <x v="351"/>
    <x v="0"/>
    <x v="4"/>
    <x v="6"/>
    <x v="410"/>
  </r>
  <r>
    <x v="348"/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x v="0"/>
    <n v="241"/>
    <x v="0"/>
    <s v="film &amp; video/documentary"/>
    <x v="352"/>
    <x v="0"/>
    <x v="4"/>
    <x v="4"/>
    <x v="411"/>
  </r>
  <r>
    <x v="349"/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x v="0"/>
    <n v="55"/>
    <x v="0"/>
    <s v="film &amp; video/documentary"/>
    <x v="353"/>
    <x v="0"/>
    <x v="4"/>
    <x v="3"/>
    <x v="412"/>
  </r>
  <r>
    <x v="350"/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x v="0"/>
    <n v="171"/>
    <x v="0"/>
    <s v="film &amp; video/documentary"/>
    <x v="354"/>
    <x v="0"/>
    <x v="4"/>
    <x v="0"/>
    <x v="413"/>
  </r>
  <r>
    <x v="351"/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x v="0"/>
    <n v="208"/>
    <x v="0"/>
    <s v="film &amp; video/documentary"/>
    <x v="355"/>
    <x v="0"/>
    <x v="4"/>
    <x v="8"/>
    <x v="414"/>
  </r>
  <r>
    <x v="352"/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x v="0"/>
    <n v="21"/>
    <x v="0"/>
    <s v="film &amp; video/documentary"/>
    <x v="356"/>
    <x v="0"/>
    <x v="4"/>
    <x v="8"/>
    <x v="415"/>
  </r>
  <r>
    <x v="353"/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x v="0"/>
    <n v="25"/>
    <x v="0"/>
    <s v="film &amp; video/documentary"/>
    <x v="357"/>
    <x v="0"/>
    <x v="4"/>
    <x v="1"/>
    <x v="416"/>
  </r>
  <r>
    <x v="354"/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x v="0"/>
    <n v="52"/>
    <x v="0"/>
    <s v="film &amp; video/documentary"/>
    <x v="358"/>
    <x v="0"/>
    <x v="4"/>
    <x v="7"/>
    <x v="417"/>
  </r>
  <r>
    <x v="355"/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x v="0"/>
    <n v="104"/>
    <x v="0"/>
    <s v="film &amp; video/documentary"/>
    <x v="359"/>
    <x v="0"/>
    <x v="4"/>
    <x v="0"/>
    <x v="418"/>
  </r>
  <r>
    <x v="356"/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x v="0"/>
    <n v="73"/>
    <x v="0"/>
    <s v="film &amp; video/documentary"/>
    <x v="360"/>
    <x v="0"/>
    <x v="4"/>
    <x v="6"/>
    <x v="419"/>
  </r>
  <r>
    <x v="357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x v="0"/>
    <n v="3"/>
    <x v="1"/>
    <s v="film &amp; video/animation"/>
    <x v="361"/>
    <x v="0"/>
    <x v="5"/>
    <x v="2"/>
    <x v="420"/>
  </r>
  <r>
    <x v="358"/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x v="0"/>
    <n v="6"/>
    <x v="1"/>
    <s v="film &amp; video/animation"/>
    <x v="362"/>
    <x v="0"/>
    <x v="5"/>
    <x v="0"/>
    <x v="421"/>
  </r>
  <r>
    <x v="359"/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x v="0"/>
    <n v="12"/>
    <x v="1"/>
    <s v="film &amp; video/animation"/>
    <x v="363"/>
    <x v="0"/>
    <x v="5"/>
    <x v="10"/>
    <x v="422"/>
  </r>
  <r>
    <x v="360"/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x v="0"/>
    <n v="13"/>
    <x v="1"/>
    <s v="film &amp; video/animation"/>
    <x v="364"/>
    <x v="0"/>
    <x v="5"/>
    <x v="5"/>
    <x v="423"/>
  </r>
  <r>
    <x v="361"/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x v="0"/>
    <n v="5"/>
    <x v="1"/>
    <s v="film &amp; video/animation"/>
    <x v="365"/>
    <x v="0"/>
    <x v="5"/>
    <x v="1"/>
    <x v="424"/>
  </r>
  <r>
    <x v="362"/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x v="0"/>
    <n v="2"/>
    <x v="1"/>
    <s v="film &amp; video/animation"/>
    <x v="366"/>
    <x v="0"/>
    <x v="5"/>
    <x v="8"/>
    <x v="425"/>
  </r>
  <r>
    <x v="363"/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x v="0"/>
    <n v="8"/>
    <x v="1"/>
    <s v="film &amp; video/animation"/>
    <x v="367"/>
    <x v="0"/>
    <x v="5"/>
    <x v="1"/>
    <x v="426"/>
  </r>
  <r>
    <x v="109"/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x v="0"/>
    <n v="0"/>
    <x v="1"/>
    <s v="film &amp; video/animation"/>
    <x v="121"/>
    <x v="0"/>
    <x v="5"/>
    <x v="9"/>
    <x v="427"/>
  </r>
  <r>
    <x v="364"/>
    <n v="428"/>
    <s v="Little Clay Bible - Zacchaeus"/>
    <s v="Fresh, fun, entertaining Bible stories on YouTube, stop-motion style."/>
    <n v="12000"/>
    <x v="362"/>
    <x v="2"/>
    <x v="0"/>
    <x v="0"/>
    <n v="1402956000"/>
    <n v="1400523845"/>
    <x v="0"/>
    <n v="13"/>
    <x v="1"/>
    <s v="film &amp; video/animation"/>
    <x v="368"/>
    <x v="0"/>
    <x v="5"/>
    <x v="5"/>
    <x v="428"/>
  </r>
  <r>
    <x v="109"/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x v="0"/>
    <n v="0"/>
    <x v="1"/>
    <s v="film &amp; video/animation"/>
    <x v="121"/>
    <x v="0"/>
    <x v="5"/>
    <x v="8"/>
    <x v="429"/>
  </r>
  <r>
    <x v="365"/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x v="0"/>
    <n v="5"/>
    <x v="1"/>
    <s v="film &amp; video/animation"/>
    <x v="369"/>
    <x v="0"/>
    <x v="5"/>
    <x v="10"/>
    <x v="430"/>
  </r>
  <r>
    <x v="366"/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x v="0"/>
    <n v="8"/>
    <x v="1"/>
    <s v="film &amp; video/animation"/>
    <x v="370"/>
    <x v="0"/>
    <x v="5"/>
    <x v="0"/>
    <x v="431"/>
  </r>
  <r>
    <x v="367"/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x v="0"/>
    <n v="8"/>
    <x v="1"/>
    <s v="film &amp; video/animation"/>
    <x v="371"/>
    <x v="0"/>
    <x v="5"/>
    <x v="10"/>
    <x v="432"/>
  </r>
  <r>
    <x v="109"/>
    <n v="433"/>
    <s v="Le Legend of le Dragon Slayers"/>
    <s v="A 3D Animation._x000d_3 Main characters: Josh, Jessie, and Rosa._x000d_Genre: Action/eerie/adventure/suspense_x000d_Setting: Desert ruins/Deep Dungeon"/>
    <n v="3000"/>
    <x v="117"/>
    <x v="2"/>
    <x v="0"/>
    <x v="0"/>
    <n v="1444576022"/>
    <n v="1439392022"/>
    <x v="0"/>
    <n v="0"/>
    <x v="1"/>
    <s v="film &amp; video/animation"/>
    <x v="121"/>
    <x v="0"/>
    <x v="5"/>
    <x v="10"/>
    <x v="433"/>
  </r>
  <r>
    <x v="152"/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x v="0"/>
    <n v="2"/>
    <x v="1"/>
    <s v="film &amp; video/animation"/>
    <x v="372"/>
    <x v="0"/>
    <x v="5"/>
    <x v="9"/>
    <x v="434"/>
  </r>
  <r>
    <x v="368"/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x v="0"/>
    <n v="3"/>
    <x v="1"/>
    <s v="film &amp; video/animation"/>
    <x v="120"/>
    <x v="0"/>
    <x v="5"/>
    <x v="10"/>
    <x v="435"/>
  </r>
  <r>
    <x v="109"/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x v="0"/>
    <n v="0"/>
    <x v="1"/>
    <s v="film &amp; video/animation"/>
    <x v="121"/>
    <x v="0"/>
    <x v="5"/>
    <x v="3"/>
    <x v="436"/>
  </r>
  <r>
    <x v="109"/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x v="0"/>
    <n v="0"/>
    <x v="1"/>
    <s v="film &amp; video/animation"/>
    <x v="121"/>
    <x v="0"/>
    <x v="5"/>
    <x v="10"/>
    <x v="437"/>
  </r>
  <r>
    <x v="369"/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x v="0"/>
    <n v="11"/>
    <x v="1"/>
    <s v="film &amp; video/animation"/>
    <x v="373"/>
    <x v="0"/>
    <x v="5"/>
    <x v="9"/>
    <x v="438"/>
  </r>
  <r>
    <x v="109"/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x v="0"/>
    <n v="0"/>
    <x v="1"/>
    <s v="film &amp; video/animation"/>
    <x v="121"/>
    <x v="0"/>
    <x v="5"/>
    <x v="9"/>
    <x v="439"/>
  </r>
  <r>
    <x v="370"/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x v="0"/>
    <n v="1"/>
    <x v="1"/>
    <s v="film &amp; video/animation"/>
    <x v="144"/>
    <x v="0"/>
    <x v="5"/>
    <x v="2"/>
    <x v="440"/>
  </r>
  <r>
    <x v="109"/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x v="0"/>
    <n v="0"/>
    <x v="1"/>
    <s v="film &amp; video/animation"/>
    <x v="121"/>
    <x v="0"/>
    <x v="5"/>
    <x v="9"/>
    <x v="441"/>
  </r>
  <r>
    <x v="371"/>
    <n v="442"/>
    <s v="The Paranormal Idiot"/>
    <s v="Doomsday is here"/>
    <n v="17000"/>
    <x v="368"/>
    <x v="2"/>
    <x v="0"/>
    <x v="0"/>
    <n v="1424380783"/>
    <n v="1421788783"/>
    <x v="0"/>
    <n v="17"/>
    <x v="1"/>
    <s v="film &amp; video/animation"/>
    <x v="374"/>
    <x v="0"/>
    <x v="5"/>
    <x v="1"/>
    <x v="442"/>
  </r>
  <r>
    <x v="370"/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x v="0"/>
    <n v="2"/>
    <x v="1"/>
    <s v="film &amp; video/animation"/>
    <x v="144"/>
    <x v="0"/>
    <x v="5"/>
    <x v="1"/>
    <x v="443"/>
  </r>
  <r>
    <x v="152"/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x v="0"/>
    <n v="1"/>
    <x v="1"/>
    <s v="film &amp; video/animation"/>
    <x v="73"/>
    <x v="0"/>
    <x v="5"/>
    <x v="11"/>
    <x v="444"/>
  </r>
  <r>
    <x v="372"/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x v="0"/>
    <n v="2"/>
    <x v="1"/>
    <s v="film &amp; video/animation"/>
    <x v="120"/>
    <x v="0"/>
    <x v="5"/>
    <x v="5"/>
    <x v="445"/>
  </r>
  <r>
    <x v="373"/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x v="0"/>
    <n v="16"/>
    <x v="1"/>
    <s v="film &amp; video/animation"/>
    <x v="375"/>
    <x v="0"/>
    <x v="5"/>
    <x v="2"/>
    <x v="446"/>
  </r>
  <r>
    <x v="374"/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x v="0"/>
    <n v="1"/>
    <x v="1"/>
    <s v="film &amp; video/animation"/>
    <x v="144"/>
    <x v="0"/>
    <x v="5"/>
    <x v="2"/>
    <x v="447"/>
  </r>
  <r>
    <x v="375"/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x v="0"/>
    <n v="4"/>
    <x v="1"/>
    <s v="film &amp; video/animation"/>
    <x v="376"/>
    <x v="0"/>
    <x v="5"/>
    <x v="6"/>
    <x v="448"/>
  </r>
  <r>
    <x v="376"/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x v="0"/>
    <n v="5"/>
    <x v="1"/>
    <s v="film &amp; video/animation"/>
    <x v="377"/>
    <x v="0"/>
    <x v="5"/>
    <x v="8"/>
    <x v="449"/>
  </r>
  <r>
    <x v="377"/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x v="0"/>
    <n v="7"/>
    <x v="1"/>
    <s v="film &amp; video/animation"/>
    <x v="378"/>
    <x v="0"/>
    <x v="5"/>
    <x v="1"/>
    <x v="450"/>
  </r>
  <r>
    <x v="109"/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x v="0"/>
    <n v="0"/>
    <x v="1"/>
    <s v="film &amp; video/animation"/>
    <x v="121"/>
    <x v="0"/>
    <x v="5"/>
    <x v="11"/>
    <x v="451"/>
  </r>
  <r>
    <x v="378"/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x v="0"/>
    <n v="12"/>
    <x v="1"/>
    <s v="film &amp; video/animation"/>
    <x v="379"/>
    <x v="0"/>
    <x v="5"/>
    <x v="6"/>
    <x v="452"/>
  </r>
  <r>
    <x v="379"/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x v="0"/>
    <n v="2"/>
    <x v="1"/>
    <s v="film &amp; video/animation"/>
    <x v="31"/>
    <x v="0"/>
    <x v="5"/>
    <x v="2"/>
    <x v="453"/>
  </r>
  <r>
    <x v="380"/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x v="0"/>
    <n v="5"/>
    <x v="1"/>
    <s v="film &amp; video/animation"/>
    <x v="380"/>
    <x v="0"/>
    <x v="5"/>
    <x v="9"/>
    <x v="454"/>
  </r>
  <r>
    <x v="381"/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x v="0"/>
    <n v="2"/>
    <x v="1"/>
    <s v="film &amp; video/animation"/>
    <x v="381"/>
    <x v="0"/>
    <x v="5"/>
    <x v="7"/>
    <x v="455"/>
  </r>
  <r>
    <x v="382"/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x v="0"/>
    <n v="3"/>
    <x v="1"/>
    <s v="film &amp; video/animation"/>
    <x v="382"/>
    <x v="0"/>
    <x v="5"/>
    <x v="8"/>
    <x v="456"/>
  </r>
  <r>
    <x v="109"/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x v="0"/>
    <n v="0"/>
    <x v="1"/>
    <s v="film &amp; video/animation"/>
    <x v="121"/>
    <x v="0"/>
    <x v="5"/>
    <x v="3"/>
    <x v="457"/>
  </r>
  <r>
    <x v="383"/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x v="0"/>
    <n v="49"/>
    <x v="1"/>
    <s v="film &amp; video/animation"/>
    <x v="383"/>
    <x v="0"/>
    <x v="5"/>
    <x v="6"/>
    <x v="458"/>
  </r>
  <r>
    <x v="384"/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x v="0"/>
    <n v="1"/>
    <x v="1"/>
    <s v="film &amp; video/animation"/>
    <x v="384"/>
    <x v="0"/>
    <x v="5"/>
    <x v="8"/>
    <x v="459"/>
  </r>
  <r>
    <x v="385"/>
    <n v="460"/>
    <s v="Darwin's Kiss"/>
    <s v="An animated web series about biological evolution gone haywire."/>
    <n v="8500"/>
    <x v="379"/>
    <x v="2"/>
    <x v="0"/>
    <x v="0"/>
    <n v="1401595200"/>
    <n v="1398862875"/>
    <x v="0"/>
    <n v="2"/>
    <x v="1"/>
    <s v="film &amp; video/animation"/>
    <x v="385"/>
    <x v="0"/>
    <x v="5"/>
    <x v="6"/>
    <x v="460"/>
  </r>
  <r>
    <x v="109"/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x v="0"/>
    <n v="0"/>
    <x v="1"/>
    <s v="film &amp; video/animation"/>
    <x v="121"/>
    <x v="0"/>
    <x v="5"/>
    <x v="5"/>
    <x v="461"/>
  </r>
  <r>
    <x v="109"/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x v="0"/>
    <n v="0"/>
    <x v="1"/>
    <s v="film &amp; video/animation"/>
    <x v="121"/>
    <x v="0"/>
    <x v="5"/>
    <x v="0"/>
    <x v="462"/>
  </r>
  <r>
    <x v="386"/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x v="0"/>
    <n v="11"/>
    <x v="1"/>
    <s v="film &amp; video/animation"/>
    <x v="386"/>
    <x v="0"/>
    <x v="5"/>
    <x v="3"/>
    <x v="463"/>
  </r>
  <r>
    <x v="387"/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x v="0"/>
    <n v="1"/>
    <x v="1"/>
    <s v="film &amp; video/animation"/>
    <x v="120"/>
    <x v="0"/>
    <x v="5"/>
    <x v="6"/>
    <x v="464"/>
  </r>
  <r>
    <x v="388"/>
    <n v="465"/>
    <s v="&quot;Amp&quot; A Story About a Robot"/>
    <s v="&quot;Amp&quot; is a short film about a robot with needs."/>
    <n v="512"/>
    <x v="381"/>
    <x v="2"/>
    <x v="0"/>
    <x v="0"/>
    <n v="1403837574"/>
    <n v="1402455174"/>
    <x v="0"/>
    <n v="8"/>
    <x v="1"/>
    <s v="film &amp; video/animation"/>
    <x v="387"/>
    <x v="0"/>
    <x v="5"/>
    <x v="0"/>
    <x v="465"/>
  </r>
  <r>
    <x v="389"/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x v="0"/>
    <n v="5"/>
    <x v="1"/>
    <s v="film &amp; video/animation"/>
    <x v="388"/>
    <x v="0"/>
    <x v="5"/>
    <x v="10"/>
    <x v="466"/>
  </r>
  <r>
    <x v="390"/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x v="0"/>
    <n v="39"/>
    <x v="1"/>
    <s v="film &amp; video/animation"/>
    <x v="389"/>
    <x v="0"/>
    <x v="5"/>
    <x v="10"/>
    <x v="467"/>
  </r>
  <r>
    <x v="109"/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x v="0"/>
    <n v="0"/>
    <x v="1"/>
    <s v="film &amp; video/animation"/>
    <x v="121"/>
    <x v="0"/>
    <x v="5"/>
    <x v="5"/>
    <x v="468"/>
  </r>
  <r>
    <x v="109"/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x v="0"/>
    <n v="0"/>
    <x v="1"/>
    <s v="film &amp; video/animation"/>
    <x v="121"/>
    <x v="0"/>
    <x v="5"/>
    <x v="3"/>
    <x v="469"/>
  </r>
  <r>
    <x v="391"/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x v="0"/>
    <n v="2"/>
    <x v="1"/>
    <s v="film &amp; video/animation"/>
    <x v="157"/>
    <x v="0"/>
    <x v="5"/>
    <x v="4"/>
    <x v="470"/>
  </r>
  <r>
    <x v="392"/>
    <n v="471"/>
    <s v="Red Origins"/>
    <s v="Three kids try to stop Mazi Mbe's plan to restore Africa to its original state where Tricksters &amp; Spirits ruled_x000d_and Juju was law."/>
    <n v="55000"/>
    <x v="384"/>
    <x v="2"/>
    <x v="0"/>
    <x v="0"/>
    <n v="1397924379"/>
    <n v="1394039979"/>
    <x v="0"/>
    <n v="170"/>
    <x v="1"/>
    <s v="film &amp; video/animation"/>
    <x v="390"/>
    <x v="0"/>
    <x v="5"/>
    <x v="7"/>
    <x v="471"/>
  </r>
  <r>
    <x v="393"/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x v="0"/>
    <n v="5"/>
    <x v="1"/>
    <s v="film &amp; video/animation"/>
    <x v="391"/>
    <x v="0"/>
    <x v="5"/>
    <x v="3"/>
    <x v="472"/>
  </r>
  <r>
    <x v="394"/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x v="0"/>
    <n v="14"/>
    <x v="1"/>
    <s v="film &amp; video/animation"/>
    <x v="392"/>
    <x v="0"/>
    <x v="5"/>
    <x v="10"/>
    <x v="473"/>
  </r>
  <r>
    <x v="395"/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x v="0"/>
    <n v="1"/>
    <x v="1"/>
    <s v="film &amp; video/animation"/>
    <x v="120"/>
    <x v="0"/>
    <x v="5"/>
    <x v="1"/>
    <x v="474"/>
  </r>
  <r>
    <x v="109"/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x v="0"/>
    <n v="0"/>
    <x v="1"/>
    <s v="film &amp; video/animation"/>
    <x v="121"/>
    <x v="0"/>
    <x v="5"/>
    <x v="6"/>
    <x v="475"/>
  </r>
  <r>
    <x v="396"/>
    <n v="476"/>
    <s v="Sight Word Music Videos"/>
    <s v="Animated Music Videos that teach kids how to read."/>
    <n v="220000"/>
    <x v="387"/>
    <x v="2"/>
    <x v="0"/>
    <x v="0"/>
    <n v="1401767940"/>
    <n v="1398727441"/>
    <x v="0"/>
    <n v="124"/>
    <x v="1"/>
    <s v="film &amp; video/animation"/>
    <x v="393"/>
    <x v="0"/>
    <x v="5"/>
    <x v="6"/>
    <x v="476"/>
  </r>
  <r>
    <x v="109"/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x v="0"/>
    <n v="0"/>
    <x v="1"/>
    <s v="film &amp; video/animation"/>
    <x v="121"/>
    <x v="0"/>
    <x v="5"/>
    <x v="7"/>
    <x v="477"/>
  </r>
  <r>
    <x v="109"/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x v="0"/>
    <n v="0"/>
    <x v="1"/>
    <s v="film &amp; video/animation"/>
    <x v="121"/>
    <x v="0"/>
    <x v="5"/>
    <x v="7"/>
    <x v="478"/>
  </r>
  <r>
    <x v="397"/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x v="0"/>
    <n v="55"/>
    <x v="1"/>
    <s v="film &amp; video/animation"/>
    <x v="394"/>
    <x v="0"/>
    <x v="5"/>
    <x v="8"/>
    <x v="479"/>
  </r>
  <r>
    <x v="398"/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x v="0"/>
    <n v="140"/>
    <x v="1"/>
    <s v="film &amp; video/animation"/>
    <x v="395"/>
    <x v="0"/>
    <x v="5"/>
    <x v="3"/>
    <x v="480"/>
  </r>
  <r>
    <x v="399"/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x v="0"/>
    <n v="21"/>
    <x v="1"/>
    <s v="film &amp; video/animation"/>
    <x v="396"/>
    <x v="0"/>
    <x v="5"/>
    <x v="8"/>
    <x v="481"/>
  </r>
  <r>
    <x v="370"/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x v="0"/>
    <n v="1"/>
    <x v="1"/>
    <s v="film &amp; video/animation"/>
    <x v="119"/>
    <x v="0"/>
    <x v="5"/>
    <x v="7"/>
    <x v="482"/>
  </r>
  <r>
    <x v="400"/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x v="0"/>
    <n v="147"/>
    <x v="1"/>
    <s v="film &amp; video/animation"/>
    <x v="397"/>
    <x v="0"/>
    <x v="5"/>
    <x v="4"/>
    <x v="483"/>
  </r>
  <r>
    <x v="401"/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x v="0"/>
    <n v="11"/>
    <x v="1"/>
    <s v="film &amp; video/animation"/>
    <x v="398"/>
    <x v="0"/>
    <x v="5"/>
    <x v="8"/>
    <x v="484"/>
  </r>
  <r>
    <x v="402"/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x v="0"/>
    <n v="125"/>
    <x v="1"/>
    <s v="film &amp; video/animation"/>
    <x v="399"/>
    <x v="0"/>
    <x v="5"/>
    <x v="6"/>
    <x v="485"/>
  </r>
  <r>
    <x v="403"/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x v="0"/>
    <n v="1"/>
    <x v="1"/>
    <s v="film &amp; video/animation"/>
    <x v="73"/>
    <x v="0"/>
    <x v="5"/>
    <x v="5"/>
    <x v="486"/>
  </r>
  <r>
    <x v="109"/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x v="0"/>
    <n v="0"/>
    <x v="1"/>
    <s v="film &amp; video/animation"/>
    <x v="121"/>
    <x v="0"/>
    <x v="5"/>
    <x v="9"/>
    <x v="487"/>
  </r>
  <r>
    <x v="109"/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x v="0"/>
    <n v="0"/>
    <x v="1"/>
    <s v="film &amp; video/animation"/>
    <x v="121"/>
    <x v="0"/>
    <x v="5"/>
    <x v="11"/>
    <x v="488"/>
  </r>
  <r>
    <x v="404"/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x v="0"/>
    <n v="3"/>
    <x v="1"/>
    <s v="film &amp; video/animation"/>
    <x v="400"/>
    <x v="0"/>
    <x v="5"/>
    <x v="11"/>
    <x v="489"/>
  </r>
  <r>
    <x v="109"/>
    <n v="490"/>
    <s v="PROJECT IS CANCELLED"/>
    <s v="Cancelled"/>
    <n v="1000"/>
    <x v="117"/>
    <x v="2"/>
    <x v="0"/>
    <x v="0"/>
    <n v="1345677285"/>
    <n v="1343085285"/>
    <x v="0"/>
    <n v="0"/>
    <x v="1"/>
    <s v="film &amp; video/animation"/>
    <x v="121"/>
    <x v="0"/>
    <x v="5"/>
    <x v="3"/>
    <x v="490"/>
  </r>
  <r>
    <x v="109"/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x v="0"/>
    <n v="0"/>
    <x v="1"/>
    <s v="film &amp; video/animation"/>
    <x v="121"/>
    <x v="0"/>
    <x v="5"/>
    <x v="11"/>
    <x v="491"/>
  </r>
  <r>
    <x v="109"/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x v="0"/>
    <n v="0"/>
    <x v="1"/>
    <s v="film &amp; video/animation"/>
    <x v="121"/>
    <x v="0"/>
    <x v="5"/>
    <x v="10"/>
    <x v="492"/>
  </r>
  <r>
    <x v="109"/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x v="0"/>
    <n v="0"/>
    <x v="1"/>
    <s v="film &amp; video/animation"/>
    <x v="121"/>
    <x v="0"/>
    <x v="5"/>
    <x v="6"/>
    <x v="493"/>
  </r>
  <r>
    <x v="405"/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x v="0"/>
    <n v="3"/>
    <x v="1"/>
    <s v="film &amp; video/animation"/>
    <x v="401"/>
    <x v="0"/>
    <x v="5"/>
    <x v="0"/>
    <x v="494"/>
  </r>
  <r>
    <x v="109"/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x v="0"/>
    <n v="0"/>
    <x v="1"/>
    <s v="film &amp; video/animation"/>
    <x v="121"/>
    <x v="0"/>
    <x v="5"/>
    <x v="0"/>
    <x v="495"/>
  </r>
  <r>
    <x v="406"/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x v="0"/>
    <n v="1"/>
    <x v="1"/>
    <s v="film &amp; video/animation"/>
    <x v="120"/>
    <x v="0"/>
    <x v="5"/>
    <x v="11"/>
    <x v="496"/>
  </r>
  <r>
    <x v="407"/>
    <n v="497"/>
    <s v="Galaxy Probe Kids"/>
    <s v="live-action/animated series pilot."/>
    <n v="4480"/>
    <x v="134"/>
    <x v="2"/>
    <x v="0"/>
    <x v="0"/>
    <n v="1419483600"/>
    <n v="1414889665"/>
    <x v="0"/>
    <n v="3"/>
    <x v="1"/>
    <s v="film &amp; video/animation"/>
    <x v="119"/>
    <x v="0"/>
    <x v="5"/>
    <x v="4"/>
    <x v="497"/>
  </r>
  <r>
    <x v="408"/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x v="0"/>
    <n v="22"/>
    <x v="1"/>
    <s v="film &amp; video/animation"/>
    <x v="402"/>
    <x v="0"/>
    <x v="5"/>
    <x v="4"/>
    <x v="498"/>
  </r>
  <r>
    <x v="409"/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x v="397"/>
    <x v="2"/>
    <x v="0"/>
    <x v="0"/>
    <n v="1255381140"/>
    <n v="1250630968"/>
    <x v="0"/>
    <n v="26"/>
    <x v="1"/>
    <s v="film &amp; video/animation"/>
    <x v="403"/>
    <x v="0"/>
    <x v="5"/>
    <x v="10"/>
    <x v="499"/>
  </r>
  <r>
    <x v="410"/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x v="0"/>
    <n v="4"/>
    <x v="1"/>
    <s v="film &amp; video/animation"/>
    <x v="404"/>
    <x v="0"/>
    <x v="5"/>
    <x v="7"/>
    <x v="500"/>
  </r>
  <r>
    <x v="109"/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x v="0"/>
    <n v="0"/>
    <x v="1"/>
    <s v="film &amp; video/animation"/>
    <x v="121"/>
    <x v="0"/>
    <x v="5"/>
    <x v="0"/>
    <x v="501"/>
  </r>
  <r>
    <x v="411"/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x v="0"/>
    <n v="4"/>
    <x v="1"/>
    <s v="film &amp; video/animation"/>
    <x v="405"/>
    <x v="0"/>
    <x v="5"/>
    <x v="2"/>
    <x v="502"/>
  </r>
  <r>
    <x v="412"/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x v="0"/>
    <n v="9"/>
    <x v="1"/>
    <s v="film &amp; video/animation"/>
    <x v="406"/>
    <x v="0"/>
    <x v="5"/>
    <x v="11"/>
    <x v="503"/>
  </r>
  <r>
    <x v="413"/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x v="0"/>
    <n v="5"/>
    <x v="1"/>
    <s v="film &amp; video/animation"/>
    <x v="407"/>
    <x v="0"/>
    <x v="5"/>
    <x v="2"/>
    <x v="504"/>
  </r>
  <r>
    <x v="414"/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x v="0"/>
    <n v="14"/>
    <x v="1"/>
    <s v="film &amp; video/animation"/>
    <x v="408"/>
    <x v="0"/>
    <x v="5"/>
    <x v="4"/>
    <x v="505"/>
  </r>
  <r>
    <x v="415"/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x v="0"/>
    <n v="1"/>
    <x v="1"/>
    <s v="film &amp; video/animation"/>
    <x v="409"/>
    <x v="0"/>
    <x v="5"/>
    <x v="3"/>
    <x v="506"/>
  </r>
  <r>
    <x v="416"/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x v="0"/>
    <n v="10"/>
    <x v="1"/>
    <s v="film &amp; video/animation"/>
    <x v="410"/>
    <x v="0"/>
    <x v="5"/>
    <x v="8"/>
    <x v="507"/>
  </r>
  <r>
    <x v="417"/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x v="0"/>
    <n v="3"/>
    <x v="1"/>
    <s v="film &amp; video/animation"/>
    <x v="44"/>
    <x v="0"/>
    <x v="5"/>
    <x v="7"/>
    <x v="508"/>
  </r>
  <r>
    <x v="418"/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x v="0"/>
    <n v="1"/>
    <x v="1"/>
    <s v="film &amp; video/animation"/>
    <x v="119"/>
    <x v="0"/>
    <x v="5"/>
    <x v="5"/>
    <x v="509"/>
  </r>
  <r>
    <x v="109"/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x v="0"/>
    <n v="0"/>
    <x v="1"/>
    <s v="film &amp; video/animation"/>
    <x v="121"/>
    <x v="0"/>
    <x v="5"/>
    <x v="1"/>
    <x v="510"/>
  </r>
  <r>
    <x v="419"/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x v="0"/>
    <n v="5"/>
    <x v="1"/>
    <s v="film &amp; video/animation"/>
    <x v="180"/>
    <x v="0"/>
    <x v="5"/>
    <x v="7"/>
    <x v="511"/>
  </r>
  <r>
    <x v="420"/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x v="0"/>
    <n v="2"/>
    <x v="1"/>
    <s v="film &amp; video/animation"/>
    <x v="148"/>
    <x v="0"/>
    <x v="5"/>
    <x v="9"/>
    <x v="512"/>
  </r>
  <r>
    <x v="421"/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x v="0"/>
    <n v="68"/>
    <x v="1"/>
    <s v="film &amp; video/animation"/>
    <x v="411"/>
    <x v="0"/>
    <x v="5"/>
    <x v="3"/>
    <x v="513"/>
  </r>
  <r>
    <x v="422"/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x v="0"/>
    <n v="3"/>
    <x v="1"/>
    <s v="film &amp; video/animation"/>
    <x v="412"/>
    <x v="0"/>
    <x v="5"/>
    <x v="3"/>
    <x v="514"/>
  </r>
  <r>
    <x v="423"/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x v="0"/>
    <n v="34"/>
    <x v="1"/>
    <s v="film &amp; video/animation"/>
    <x v="413"/>
    <x v="0"/>
    <x v="5"/>
    <x v="4"/>
    <x v="515"/>
  </r>
  <r>
    <x v="109"/>
    <n v="516"/>
    <s v="Shipmates"/>
    <s v="A big brother style comedy animation series starring famous seafarers"/>
    <n v="5000"/>
    <x v="117"/>
    <x v="2"/>
    <x v="1"/>
    <x v="1"/>
    <n v="1432752080"/>
    <n v="1427568080"/>
    <x v="0"/>
    <n v="0"/>
    <x v="1"/>
    <s v="film &amp; video/animation"/>
    <x v="121"/>
    <x v="0"/>
    <x v="5"/>
    <x v="7"/>
    <x v="516"/>
  </r>
  <r>
    <x v="424"/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x v="0"/>
    <n v="3"/>
    <x v="1"/>
    <s v="film &amp; video/animation"/>
    <x v="414"/>
    <x v="0"/>
    <x v="5"/>
    <x v="1"/>
    <x v="517"/>
  </r>
  <r>
    <x v="109"/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x v="0"/>
    <n v="0"/>
    <x v="1"/>
    <s v="film &amp; video/animation"/>
    <x v="121"/>
    <x v="0"/>
    <x v="5"/>
    <x v="10"/>
    <x v="518"/>
  </r>
  <r>
    <x v="425"/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x v="0"/>
    <n v="70"/>
    <x v="1"/>
    <s v="film &amp; video/animation"/>
    <x v="415"/>
    <x v="0"/>
    <x v="5"/>
    <x v="4"/>
    <x v="519"/>
  </r>
  <r>
    <x v="426"/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x v="0"/>
    <n v="34"/>
    <x v="0"/>
    <s v="theater/plays"/>
    <x v="416"/>
    <x v="1"/>
    <x v="6"/>
    <x v="4"/>
    <x v="520"/>
  </r>
  <r>
    <x v="427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x v="0"/>
    <n v="56"/>
    <x v="0"/>
    <s v="theater/plays"/>
    <x v="417"/>
    <x v="1"/>
    <x v="6"/>
    <x v="9"/>
    <x v="521"/>
  </r>
  <r>
    <x v="89"/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x v="0"/>
    <n v="31"/>
    <x v="0"/>
    <s v="theater/plays"/>
    <x v="418"/>
    <x v="1"/>
    <x v="6"/>
    <x v="2"/>
    <x v="522"/>
  </r>
  <r>
    <x v="428"/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x v="0"/>
    <n v="84"/>
    <x v="0"/>
    <s v="theater/plays"/>
    <x v="419"/>
    <x v="1"/>
    <x v="6"/>
    <x v="10"/>
    <x v="523"/>
  </r>
  <r>
    <x v="429"/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x v="0"/>
    <n v="130"/>
    <x v="0"/>
    <s v="theater/plays"/>
    <x v="420"/>
    <x v="1"/>
    <x v="6"/>
    <x v="5"/>
    <x v="524"/>
  </r>
  <r>
    <x v="31"/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x v="0"/>
    <n v="12"/>
    <x v="0"/>
    <s v="theater/plays"/>
    <x v="421"/>
    <x v="1"/>
    <x v="6"/>
    <x v="3"/>
    <x v="525"/>
  </r>
  <r>
    <x v="430"/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x v="0"/>
    <n v="23"/>
    <x v="0"/>
    <s v="theater/plays"/>
    <x v="422"/>
    <x v="1"/>
    <x v="6"/>
    <x v="3"/>
    <x v="526"/>
  </r>
  <r>
    <x v="431"/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x v="0"/>
    <n v="158"/>
    <x v="0"/>
    <s v="theater/plays"/>
    <x v="423"/>
    <x v="1"/>
    <x v="6"/>
    <x v="1"/>
    <x v="527"/>
  </r>
  <r>
    <x v="432"/>
    <n v="528"/>
    <s v="Devastated No Matter What"/>
    <s v="A Festival Backed Production of a Full-Length Play."/>
    <n v="1150"/>
    <x v="414"/>
    <x v="0"/>
    <x v="0"/>
    <x v="0"/>
    <n v="1434921600"/>
    <n v="1433109907"/>
    <x v="0"/>
    <n v="30"/>
    <x v="0"/>
    <s v="theater/plays"/>
    <x v="424"/>
    <x v="1"/>
    <x v="6"/>
    <x v="5"/>
    <x v="528"/>
  </r>
  <r>
    <x v="433"/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x v="0"/>
    <n v="18"/>
    <x v="0"/>
    <s v="theater/plays"/>
    <x v="425"/>
    <x v="1"/>
    <x v="6"/>
    <x v="11"/>
    <x v="529"/>
  </r>
  <r>
    <x v="434"/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x v="0"/>
    <n v="29"/>
    <x v="0"/>
    <s v="theater/plays"/>
    <x v="426"/>
    <x v="1"/>
    <x v="6"/>
    <x v="0"/>
    <x v="530"/>
  </r>
  <r>
    <x v="31"/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x v="0"/>
    <n v="31"/>
    <x v="0"/>
    <s v="theater/plays"/>
    <x v="427"/>
    <x v="1"/>
    <x v="6"/>
    <x v="4"/>
    <x v="531"/>
  </r>
  <r>
    <x v="435"/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x v="0"/>
    <n v="173"/>
    <x v="0"/>
    <s v="theater/plays"/>
    <x v="428"/>
    <x v="1"/>
    <x v="6"/>
    <x v="6"/>
    <x v="532"/>
  </r>
  <r>
    <x v="20"/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x v="0"/>
    <n v="17"/>
    <x v="0"/>
    <s v="theater/plays"/>
    <x v="429"/>
    <x v="1"/>
    <x v="6"/>
    <x v="6"/>
    <x v="533"/>
  </r>
  <r>
    <x v="436"/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x v="0"/>
    <n v="48"/>
    <x v="0"/>
    <s v="theater/plays"/>
    <x v="430"/>
    <x v="1"/>
    <x v="6"/>
    <x v="8"/>
    <x v="534"/>
  </r>
  <r>
    <x v="78"/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x v="0"/>
    <n v="59"/>
    <x v="0"/>
    <s v="theater/plays"/>
    <x v="431"/>
    <x v="1"/>
    <x v="6"/>
    <x v="11"/>
    <x v="535"/>
  </r>
  <r>
    <x v="437"/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x v="0"/>
    <n v="39"/>
    <x v="0"/>
    <s v="theater/plays"/>
    <x v="432"/>
    <x v="1"/>
    <x v="6"/>
    <x v="0"/>
    <x v="536"/>
  </r>
  <r>
    <x v="11"/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x v="0"/>
    <n v="59"/>
    <x v="0"/>
    <s v="theater/plays"/>
    <x v="433"/>
    <x v="1"/>
    <x v="6"/>
    <x v="9"/>
    <x v="537"/>
  </r>
  <r>
    <x v="438"/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x v="0"/>
    <n v="60"/>
    <x v="0"/>
    <s v="theater/plays"/>
    <x v="434"/>
    <x v="1"/>
    <x v="6"/>
    <x v="6"/>
    <x v="538"/>
  </r>
  <r>
    <x v="439"/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x v="0"/>
    <n v="20"/>
    <x v="0"/>
    <s v="theater/plays"/>
    <x v="435"/>
    <x v="1"/>
    <x v="6"/>
    <x v="0"/>
    <x v="539"/>
  </r>
  <r>
    <x v="440"/>
    <n v="540"/>
    <s v="hap's- Whats the program?"/>
    <s v="There are so many dilemmas in life- what to do, where to go? _x000d_Let us solve it - search our preference based entertainment calendar"/>
    <n v="15000"/>
    <x v="116"/>
    <x v="2"/>
    <x v="0"/>
    <x v="0"/>
    <n v="1423078606"/>
    <n v="1420486606"/>
    <x v="0"/>
    <n v="1"/>
    <x v="1"/>
    <s v="technology/web"/>
    <x v="120"/>
    <x v="2"/>
    <x v="7"/>
    <x v="1"/>
    <x v="540"/>
  </r>
  <r>
    <x v="441"/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x v="0"/>
    <n v="1"/>
    <x v="1"/>
    <s v="technology/web"/>
    <x v="384"/>
    <x v="2"/>
    <x v="7"/>
    <x v="8"/>
    <x v="541"/>
  </r>
  <r>
    <x v="442"/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x v="0"/>
    <n v="1"/>
    <x v="1"/>
    <s v="technology/web"/>
    <x v="120"/>
    <x v="2"/>
    <x v="7"/>
    <x v="7"/>
    <x v="542"/>
  </r>
  <r>
    <x v="443"/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x v="0"/>
    <n v="2"/>
    <x v="1"/>
    <s v="technology/web"/>
    <x v="436"/>
    <x v="2"/>
    <x v="7"/>
    <x v="9"/>
    <x v="543"/>
  </r>
  <r>
    <x v="444"/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x v="0"/>
    <n v="2"/>
    <x v="1"/>
    <s v="technology/web"/>
    <x v="366"/>
    <x v="2"/>
    <x v="7"/>
    <x v="0"/>
    <x v="544"/>
  </r>
  <r>
    <x v="445"/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x v="0"/>
    <n v="34"/>
    <x v="1"/>
    <s v="technology/web"/>
    <x v="437"/>
    <x v="2"/>
    <x v="7"/>
    <x v="9"/>
    <x v="545"/>
  </r>
  <r>
    <x v="446"/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x v="0"/>
    <n v="2"/>
    <x v="1"/>
    <s v="technology/web"/>
    <x v="438"/>
    <x v="2"/>
    <x v="7"/>
    <x v="8"/>
    <x v="546"/>
  </r>
  <r>
    <x v="109"/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x v="0"/>
    <n v="0"/>
    <x v="1"/>
    <s v="technology/web"/>
    <x v="121"/>
    <x v="2"/>
    <x v="7"/>
    <x v="1"/>
    <x v="547"/>
  </r>
  <r>
    <x v="447"/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x v="0"/>
    <n v="1"/>
    <x v="1"/>
    <s v="technology/web"/>
    <x v="377"/>
    <x v="2"/>
    <x v="7"/>
    <x v="8"/>
    <x v="548"/>
  </r>
  <r>
    <x v="448"/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x v="0"/>
    <n v="8"/>
    <x v="1"/>
    <s v="technology/web"/>
    <x v="439"/>
    <x v="2"/>
    <x v="7"/>
    <x v="0"/>
    <x v="549"/>
  </r>
  <r>
    <x v="449"/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x v="0"/>
    <n v="4"/>
    <x v="1"/>
    <s v="technology/web"/>
    <x v="440"/>
    <x v="2"/>
    <x v="7"/>
    <x v="1"/>
    <x v="550"/>
  </r>
  <r>
    <x v="450"/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x v="0"/>
    <n v="28"/>
    <x v="1"/>
    <s v="technology/web"/>
    <x v="441"/>
    <x v="2"/>
    <x v="7"/>
    <x v="0"/>
    <x v="551"/>
  </r>
  <r>
    <x v="109"/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x v="0"/>
    <n v="0"/>
    <x v="1"/>
    <s v="technology/web"/>
    <x v="121"/>
    <x v="2"/>
    <x v="7"/>
    <x v="4"/>
    <x v="552"/>
  </r>
  <r>
    <x v="451"/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x v="0"/>
    <n v="6"/>
    <x v="1"/>
    <s v="technology/web"/>
    <x v="442"/>
    <x v="2"/>
    <x v="7"/>
    <x v="9"/>
    <x v="553"/>
  </r>
  <r>
    <x v="452"/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x v="0"/>
    <n v="22"/>
    <x v="1"/>
    <s v="technology/web"/>
    <x v="443"/>
    <x v="2"/>
    <x v="7"/>
    <x v="8"/>
    <x v="554"/>
  </r>
  <r>
    <x v="109"/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x v="0"/>
    <n v="0"/>
    <x v="1"/>
    <s v="technology/web"/>
    <x v="121"/>
    <x v="2"/>
    <x v="7"/>
    <x v="5"/>
    <x v="555"/>
  </r>
  <r>
    <x v="453"/>
    <n v="556"/>
    <s v="Braille Academy"/>
    <s v="An educational platform for learning Unified English Braille Code"/>
    <n v="8000"/>
    <x v="148"/>
    <x v="2"/>
    <x v="0"/>
    <x v="0"/>
    <n v="1452112717"/>
    <n v="1449520717"/>
    <x v="0"/>
    <n v="1"/>
    <x v="1"/>
    <s v="technology/web"/>
    <x v="444"/>
    <x v="2"/>
    <x v="7"/>
    <x v="11"/>
    <x v="556"/>
  </r>
  <r>
    <x v="454"/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x v="0"/>
    <n v="20"/>
    <x v="1"/>
    <s v="technology/web"/>
    <x v="445"/>
    <x v="2"/>
    <x v="7"/>
    <x v="4"/>
    <x v="557"/>
  </r>
  <r>
    <x v="109"/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x v="0"/>
    <n v="0"/>
    <x v="1"/>
    <s v="technology/web"/>
    <x v="121"/>
    <x v="2"/>
    <x v="7"/>
    <x v="2"/>
    <x v="558"/>
  </r>
  <r>
    <x v="455"/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x v="0"/>
    <n v="1"/>
    <x v="1"/>
    <s v="technology/web"/>
    <x v="73"/>
    <x v="2"/>
    <x v="7"/>
    <x v="4"/>
    <x v="559"/>
  </r>
  <r>
    <x v="362"/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x v="0"/>
    <n v="3"/>
    <x v="1"/>
    <s v="technology/web"/>
    <x v="143"/>
    <x v="2"/>
    <x v="7"/>
    <x v="4"/>
    <x v="560"/>
  </r>
  <r>
    <x v="456"/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x v="0"/>
    <n v="2"/>
    <x v="1"/>
    <s v="technology/web"/>
    <x v="446"/>
    <x v="2"/>
    <x v="7"/>
    <x v="8"/>
    <x v="561"/>
  </r>
  <r>
    <x v="109"/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x v="0"/>
    <n v="0"/>
    <x v="1"/>
    <s v="technology/web"/>
    <x v="121"/>
    <x v="2"/>
    <x v="7"/>
    <x v="4"/>
    <x v="562"/>
  </r>
  <r>
    <x v="457"/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x v="0"/>
    <n v="2"/>
    <x v="1"/>
    <s v="technology/web"/>
    <x v="447"/>
    <x v="2"/>
    <x v="7"/>
    <x v="1"/>
    <x v="563"/>
  </r>
  <r>
    <x v="458"/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x v="0"/>
    <n v="1"/>
    <x v="1"/>
    <s v="technology/web"/>
    <x v="120"/>
    <x v="2"/>
    <x v="7"/>
    <x v="2"/>
    <x v="564"/>
  </r>
  <r>
    <x v="109"/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x v="0"/>
    <n v="0"/>
    <x v="1"/>
    <s v="technology/web"/>
    <x v="121"/>
    <x v="2"/>
    <x v="7"/>
    <x v="0"/>
    <x v="565"/>
  </r>
  <r>
    <x v="459"/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x v="0"/>
    <n v="1"/>
    <x v="1"/>
    <s v="technology/web"/>
    <x v="120"/>
    <x v="2"/>
    <x v="7"/>
    <x v="0"/>
    <x v="566"/>
  </r>
  <r>
    <x v="109"/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x v="0"/>
    <n v="0"/>
    <x v="1"/>
    <s v="technology/web"/>
    <x v="121"/>
    <x v="2"/>
    <x v="7"/>
    <x v="11"/>
    <x v="567"/>
  </r>
  <r>
    <x v="460"/>
    <n v="568"/>
    <s v="Planet Snow Kids - an online global family of snow lovers."/>
    <s v="A million snow lovers from all over the planet, connected to each other with a common goal. &quot;To have the best snow experiences _x000d_ever.&quot;"/>
    <n v="24500"/>
    <x v="435"/>
    <x v="2"/>
    <x v="4"/>
    <x v="4"/>
    <n v="1452942000"/>
    <n v="1449785223"/>
    <x v="0"/>
    <n v="5"/>
    <x v="1"/>
    <s v="technology/web"/>
    <x v="448"/>
    <x v="2"/>
    <x v="7"/>
    <x v="11"/>
    <x v="568"/>
  </r>
  <r>
    <x v="417"/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x v="0"/>
    <n v="1"/>
    <x v="1"/>
    <s v="technology/web"/>
    <x v="135"/>
    <x v="2"/>
    <x v="7"/>
    <x v="11"/>
    <x v="569"/>
  </r>
  <r>
    <x v="461"/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x v="0"/>
    <n v="1"/>
    <x v="1"/>
    <s v="technology/web"/>
    <x v="449"/>
    <x v="2"/>
    <x v="7"/>
    <x v="1"/>
    <x v="570"/>
  </r>
  <r>
    <x v="462"/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x v="0"/>
    <n v="2"/>
    <x v="1"/>
    <s v="technology/web"/>
    <x v="450"/>
    <x v="2"/>
    <x v="7"/>
    <x v="3"/>
    <x v="571"/>
  </r>
  <r>
    <x v="109"/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x v="0"/>
    <n v="0"/>
    <x v="1"/>
    <s v="technology/web"/>
    <x v="121"/>
    <x v="2"/>
    <x v="7"/>
    <x v="9"/>
    <x v="572"/>
  </r>
  <r>
    <x v="463"/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x v="0"/>
    <n v="9"/>
    <x v="1"/>
    <s v="technology/web"/>
    <x v="451"/>
    <x v="2"/>
    <x v="7"/>
    <x v="4"/>
    <x v="573"/>
  </r>
  <r>
    <x v="464"/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x v="0"/>
    <n v="4"/>
    <x v="1"/>
    <s v="technology/web"/>
    <x v="135"/>
    <x v="2"/>
    <x v="7"/>
    <x v="8"/>
    <x v="574"/>
  </r>
  <r>
    <x v="465"/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x v="0"/>
    <n v="4"/>
    <x v="1"/>
    <s v="technology/web"/>
    <x v="452"/>
    <x v="2"/>
    <x v="7"/>
    <x v="5"/>
    <x v="575"/>
  </r>
  <r>
    <x v="466"/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x v="0"/>
    <n v="1"/>
    <x v="1"/>
    <s v="technology/web"/>
    <x v="120"/>
    <x v="2"/>
    <x v="7"/>
    <x v="1"/>
    <x v="576"/>
  </r>
  <r>
    <x v="418"/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x v="0"/>
    <n v="1"/>
    <x v="1"/>
    <s v="technology/web"/>
    <x v="119"/>
    <x v="2"/>
    <x v="7"/>
    <x v="7"/>
    <x v="577"/>
  </r>
  <r>
    <x v="467"/>
    <n v="578"/>
    <s v="weBuy Crowdsourced Shopping"/>
    <s v="weBuy trade built on technology and Crowd Sourced Power"/>
    <n v="125000"/>
    <x v="441"/>
    <x v="2"/>
    <x v="1"/>
    <x v="1"/>
    <n v="1441633993"/>
    <n v="1439560393"/>
    <x v="0"/>
    <n v="7"/>
    <x v="1"/>
    <s v="technology/web"/>
    <x v="453"/>
    <x v="2"/>
    <x v="7"/>
    <x v="10"/>
    <x v="578"/>
  </r>
  <r>
    <x v="468"/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x v="0"/>
    <n v="5"/>
    <x v="1"/>
    <s v="technology/web"/>
    <x v="436"/>
    <x v="2"/>
    <x v="7"/>
    <x v="4"/>
    <x v="579"/>
  </r>
  <r>
    <x v="108"/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x v="0"/>
    <n v="1"/>
    <x v="1"/>
    <s v="technology/web"/>
    <x v="120"/>
    <x v="2"/>
    <x v="7"/>
    <x v="10"/>
    <x v="580"/>
  </r>
  <r>
    <x v="109"/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x v="0"/>
    <n v="0"/>
    <x v="1"/>
    <s v="technology/web"/>
    <x v="121"/>
    <x v="2"/>
    <x v="7"/>
    <x v="3"/>
    <x v="581"/>
  </r>
  <r>
    <x v="109"/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x v="0"/>
    <n v="0"/>
    <x v="1"/>
    <s v="technology/web"/>
    <x v="121"/>
    <x v="2"/>
    <x v="7"/>
    <x v="2"/>
    <x v="582"/>
  </r>
  <r>
    <x v="469"/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x v="0"/>
    <n v="1"/>
    <x v="1"/>
    <s v="technology/web"/>
    <x v="120"/>
    <x v="2"/>
    <x v="7"/>
    <x v="2"/>
    <x v="583"/>
  </r>
  <r>
    <x v="460"/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x v="0"/>
    <n v="2"/>
    <x v="1"/>
    <s v="technology/web"/>
    <x v="144"/>
    <x v="2"/>
    <x v="7"/>
    <x v="2"/>
    <x v="584"/>
  </r>
  <r>
    <x v="109"/>
    <n v="585"/>
    <s v="Link Card"/>
    <s v="SAVE UP TO 40% WHEN YOU SPEND!_x000d__x000d_PRE-ORDER YOUR LINK CARD TODAY"/>
    <n v="9000"/>
    <x v="117"/>
    <x v="2"/>
    <x v="1"/>
    <x v="1"/>
    <n v="1448928000"/>
    <n v="1444123377"/>
    <x v="0"/>
    <n v="0"/>
    <x v="1"/>
    <s v="technology/web"/>
    <x v="121"/>
    <x v="2"/>
    <x v="7"/>
    <x v="9"/>
    <x v="585"/>
  </r>
  <r>
    <x v="470"/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x v="0"/>
    <n v="4"/>
    <x v="1"/>
    <s v="technology/web"/>
    <x v="454"/>
    <x v="2"/>
    <x v="7"/>
    <x v="1"/>
    <x v="586"/>
  </r>
  <r>
    <x v="471"/>
    <n v="587"/>
    <s v="Waitresses.com"/>
    <s v="Waitresses.com is an online community devoted to servers around the world. Learn. Connect. Work. Travel. Share._x000d__x000d_Make a pledge today!"/>
    <n v="30000"/>
    <x v="444"/>
    <x v="2"/>
    <x v="5"/>
    <x v="5"/>
    <n v="1429207833"/>
    <n v="1426615833"/>
    <x v="0"/>
    <n v="7"/>
    <x v="1"/>
    <s v="technology/web"/>
    <x v="455"/>
    <x v="2"/>
    <x v="7"/>
    <x v="7"/>
    <x v="587"/>
  </r>
  <r>
    <x v="472"/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x v="0"/>
    <n v="2"/>
    <x v="1"/>
    <s v="technology/web"/>
    <x v="456"/>
    <x v="2"/>
    <x v="7"/>
    <x v="8"/>
    <x v="588"/>
  </r>
  <r>
    <x v="473"/>
    <n v="589"/>
    <s v="Get Neighborly"/>
    <s v="Services closer than you think..."/>
    <n v="7500"/>
    <x v="116"/>
    <x v="2"/>
    <x v="0"/>
    <x v="0"/>
    <n v="1436366699"/>
    <n v="1435070699"/>
    <x v="0"/>
    <n v="1"/>
    <x v="1"/>
    <s v="technology/web"/>
    <x v="120"/>
    <x v="2"/>
    <x v="7"/>
    <x v="0"/>
    <x v="589"/>
  </r>
  <r>
    <x v="474"/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x v="0"/>
    <n v="9"/>
    <x v="1"/>
    <s v="technology/web"/>
    <x v="457"/>
    <x v="2"/>
    <x v="7"/>
    <x v="1"/>
    <x v="590"/>
  </r>
  <r>
    <x v="475"/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x v="0"/>
    <n v="2"/>
    <x v="1"/>
    <s v="technology/web"/>
    <x v="458"/>
    <x v="2"/>
    <x v="7"/>
    <x v="0"/>
    <x v="591"/>
  </r>
  <r>
    <x v="422"/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x v="0"/>
    <n v="1"/>
    <x v="1"/>
    <s v="technology/web"/>
    <x v="409"/>
    <x v="2"/>
    <x v="7"/>
    <x v="4"/>
    <x v="592"/>
  </r>
  <r>
    <x v="476"/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x v="0"/>
    <n v="7"/>
    <x v="1"/>
    <s v="technology/web"/>
    <x v="459"/>
    <x v="2"/>
    <x v="7"/>
    <x v="7"/>
    <x v="593"/>
  </r>
  <r>
    <x v="477"/>
    <n v="594"/>
    <s v="Unleashed Fitness"/>
    <s v="Creating a fitness site that will change the fitness game forever!"/>
    <n v="25000"/>
    <x v="375"/>
    <x v="2"/>
    <x v="0"/>
    <x v="0"/>
    <n v="1460832206"/>
    <n v="1458240206"/>
    <x v="0"/>
    <n v="2"/>
    <x v="1"/>
    <s v="technology/web"/>
    <x v="31"/>
    <x v="2"/>
    <x v="7"/>
    <x v="7"/>
    <x v="594"/>
  </r>
  <r>
    <x v="478"/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x v="0"/>
    <n v="8"/>
    <x v="1"/>
    <s v="technology/web"/>
    <x v="460"/>
    <x v="2"/>
    <x v="7"/>
    <x v="7"/>
    <x v="595"/>
  </r>
  <r>
    <x v="479"/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x v="0"/>
    <n v="2"/>
    <x v="1"/>
    <s v="technology/web"/>
    <x v="366"/>
    <x v="2"/>
    <x v="7"/>
    <x v="9"/>
    <x v="596"/>
  </r>
  <r>
    <x v="480"/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x v="0"/>
    <n v="2"/>
    <x v="1"/>
    <s v="technology/web"/>
    <x v="119"/>
    <x v="2"/>
    <x v="7"/>
    <x v="0"/>
    <x v="597"/>
  </r>
  <r>
    <x v="481"/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x v="0"/>
    <n v="7"/>
    <x v="1"/>
    <s v="technology/web"/>
    <x v="461"/>
    <x v="2"/>
    <x v="7"/>
    <x v="4"/>
    <x v="598"/>
  </r>
  <r>
    <x v="482"/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x v="0"/>
    <n v="2"/>
    <x v="1"/>
    <s v="technology/web"/>
    <x v="462"/>
    <x v="2"/>
    <x v="7"/>
    <x v="2"/>
    <x v="599"/>
  </r>
  <r>
    <x v="172"/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x v="0"/>
    <n v="1"/>
    <x v="1"/>
    <s v="technology/web"/>
    <x v="101"/>
    <x v="2"/>
    <x v="7"/>
    <x v="7"/>
    <x v="600"/>
  </r>
  <r>
    <x v="483"/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x v="0"/>
    <n v="6"/>
    <x v="1"/>
    <s v="technology/web"/>
    <x v="463"/>
    <x v="2"/>
    <x v="7"/>
    <x v="4"/>
    <x v="601"/>
  </r>
  <r>
    <x v="109"/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x v="0"/>
    <n v="0"/>
    <x v="1"/>
    <s v="technology/web"/>
    <x v="121"/>
    <x v="2"/>
    <x v="7"/>
    <x v="5"/>
    <x v="602"/>
  </r>
  <r>
    <x v="484"/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x v="0"/>
    <n v="13"/>
    <x v="1"/>
    <s v="technology/web"/>
    <x v="464"/>
    <x v="2"/>
    <x v="7"/>
    <x v="3"/>
    <x v="603"/>
  </r>
  <r>
    <x v="109"/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x v="0"/>
    <n v="0"/>
    <x v="1"/>
    <s v="technology/web"/>
    <x v="121"/>
    <x v="2"/>
    <x v="7"/>
    <x v="3"/>
    <x v="604"/>
  </r>
  <r>
    <x v="485"/>
    <n v="605"/>
    <s v="Teach Your Parents iPad (Canceled)"/>
    <s v="An iPad support care package for your parents / seniors."/>
    <n v="5000"/>
    <x v="449"/>
    <x v="1"/>
    <x v="0"/>
    <x v="0"/>
    <n v="1440318908"/>
    <n v="1436430908"/>
    <x v="0"/>
    <n v="8"/>
    <x v="1"/>
    <s v="technology/web"/>
    <x v="465"/>
    <x v="2"/>
    <x v="7"/>
    <x v="3"/>
    <x v="605"/>
  </r>
  <r>
    <x v="418"/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x v="0"/>
    <n v="1"/>
    <x v="1"/>
    <s v="technology/web"/>
    <x v="119"/>
    <x v="2"/>
    <x v="7"/>
    <x v="6"/>
    <x v="606"/>
  </r>
  <r>
    <x v="109"/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x v="0"/>
    <n v="0"/>
    <x v="1"/>
    <s v="technology/web"/>
    <x v="121"/>
    <x v="2"/>
    <x v="7"/>
    <x v="9"/>
    <x v="607"/>
  </r>
  <r>
    <x v="486"/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x v="0"/>
    <n v="5"/>
    <x v="1"/>
    <s v="technology/web"/>
    <x v="466"/>
    <x v="2"/>
    <x v="7"/>
    <x v="5"/>
    <x v="608"/>
  </r>
  <r>
    <x v="487"/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x v="0"/>
    <n v="1"/>
    <x v="1"/>
    <s v="technology/web"/>
    <x v="144"/>
    <x v="2"/>
    <x v="7"/>
    <x v="9"/>
    <x v="609"/>
  </r>
  <r>
    <x v="109"/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x v="0"/>
    <n v="0"/>
    <x v="1"/>
    <s v="technology/web"/>
    <x v="121"/>
    <x v="2"/>
    <x v="7"/>
    <x v="7"/>
    <x v="610"/>
  </r>
  <r>
    <x v="109"/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x v="0"/>
    <n v="0"/>
    <x v="1"/>
    <s v="technology/web"/>
    <x v="121"/>
    <x v="2"/>
    <x v="7"/>
    <x v="4"/>
    <x v="611"/>
  </r>
  <r>
    <x v="109"/>
    <n v="612"/>
    <s v="Web Streaming 2.0 (Canceled)"/>
    <s v="A Fast and Reliable new Web platform to stream videos from Internet"/>
    <n v="10000"/>
    <x v="117"/>
    <x v="1"/>
    <x v="13"/>
    <x v="3"/>
    <n v="1472777146"/>
    <n v="1470185146"/>
    <x v="0"/>
    <n v="0"/>
    <x v="1"/>
    <s v="technology/web"/>
    <x v="121"/>
    <x v="2"/>
    <x v="7"/>
    <x v="10"/>
    <x v="612"/>
  </r>
  <r>
    <x v="488"/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x v="0"/>
    <n v="121"/>
    <x v="1"/>
    <s v="technology/web"/>
    <x v="467"/>
    <x v="2"/>
    <x v="7"/>
    <x v="10"/>
    <x v="613"/>
  </r>
  <r>
    <x v="109"/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x v="0"/>
    <n v="0"/>
    <x v="1"/>
    <s v="technology/web"/>
    <x v="121"/>
    <x v="2"/>
    <x v="7"/>
    <x v="5"/>
    <x v="614"/>
  </r>
  <r>
    <x v="109"/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x v="0"/>
    <n v="0"/>
    <x v="1"/>
    <s v="technology/web"/>
    <x v="121"/>
    <x v="2"/>
    <x v="7"/>
    <x v="10"/>
    <x v="615"/>
  </r>
  <r>
    <x v="109"/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x v="0"/>
    <n v="0"/>
    <x v="1"/>
    <s v="technology/web"/>
    <x v="121"/>
    <x v="2"/>
    <x v="7"/>
    <x v="1"/>
    <x v="616"/>
  </r>
  <r>
    <x v="419"/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x v="0"/>
    <n v="3"/>
    <x v="1"/>
    <s v="technology/web"/>
    <x v="135"/>
    <x v="2"/>
    <x v="7"/>
    <x v="7"/>
    <x v="617"/>
  </r>
  <r>
    <x v="109"/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x v="0"/>
    <n v="0"/>
    <x v="1"/>
    <s v="technology/web"/>
    <x v="121"/>
    <x v="2"/>
    <x v="7"/>
    <x v="4"/>
    <x v="618"/>
  </r>
  <r>
    <x v="489"/>
    <n v="619"/>
    <s v="Big Data (Canceled)"/>
    <s v="Big Data Sets for researchers interested in improving the quality of life."/>
    <n v="2500000"/>
    <x v="116"/>
    <x v="1"/>
    <x v="0"/>
    <x v="0"/>
    <n v="1416933390"/>
    <n v="1411745790"/>
    <x v="0"/>
    <n v="1"/>
    <x v="1"/>
    <s v="technology/web"/>
    <x v="120"/>
    <x v="2"/>
    <x v="7"/>
    <x v="8"/>
    <x v="619"/>
  </r>
  <r>
    <x v="460"/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x v="0"/>
    <n v="1"/>
    <x v="1"/>
    <s v="technology/web"/>
    <x v="468"/>
    <x v="2"/>
    <x v="7"/>
    <x v="3"/>
    <x v="620"/>
  </r>
  <r>
    <x v="490"/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x v="0"/>
    <n v="3"/>
    <x v="1"/>
    <s v="technology/web"/>
    <x v="469"/>
    <x v="2"/>
    <x v="7"/>
    <x v="0"/>
    <x v="621"/>
  </r>
  <r>
    <x v="491"/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x v="0"/>
    <n v="9"/>
    <x v="1"/>
    <s v="technology/web"/>
    <x v="470"/>
    <x v="2"/>
    <x v="7"/>
    <x v="0"/>
    <x v="622"/>
  </r>
  <r>
    <x v="109"/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x v="0"/>
    <n v="0"/>
    <x v="1"/>
    <s v="technology/web"/>
    <x v="121"/>
    <x v="2"/>
    <x v="7"/>
    <x v="6"/>
    <x v="623"/>
  </r>
  <r>
    <x v="109"/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x v="0"/>
    <n v="0"/>
    <x v="1"/>
    <s v="technology/web"/>
    <x v="121"/>
    <x v="2"/>
    <x v="7"/>
    <x v="6"/>
    <x v="624"/>
  </r>
  <r>
    <x v="109"/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x v="0"/>
    <n v="0"/>
    <x v="1"/>
    <s v="technology/web"/>
    <x v="121"/>
    <x v="2"/>
    <x v="7"/>
    <x v="2"/>
    <x v="625"/>
  </r>
  <r>
    <x v="492"/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x v="0"/>
    <n v="39"/>
    <x v="1"/>
    <s v="technology/web"/>
    <x v="471"/>
    <x v="2"/>
    <x v="7"/>
    <x v="3"/>
    <x v="626"/>
  </r>
  <r>
    <x v="459"/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x v="0"/>
    <n v="1"/>
    <x v="1"/>
    <s v="technology/web"/>
    <x v="472"/>
    <x v="2"/>
    <x v="7"/>
    <x v="1"/>
    <x v="627"/>
  </r>
  <r>
    <x v="109"/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x v="0"/>
    <n v="0"/>
    <x v="1"/>
    <s v="technology/web"/>
    <x v="121"/>
    <x v="2"/>
    <x v="7"/>
    <x v="0"/>
    <x v="628"/>
  </r>
  <r>
    <x v="493"/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x v="0"/>
    <n v="3"/>
    <x v="1"/>
    <s v="technology/web"/>
    <x v="473"/>
    <x v="2"/>
    <x v="7"/>
    <x v="6"/>
    <x v="629"/>
  </r>
  <r>
    <x v="494"/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x v="0"/>
    <n v="1"/>
    <x v="1"/>
    <s v="technology/web"/>
    <x v="119"/>
    <x v="2"/>
    <x v="7"/>
    <x v="10"/>
    <x v="630"/>
  </r>
  <r>
    <x v="495"/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x v="0"/>
    <n v="9"/>
    <x v="1"/>
    <s v="technology/web"/>
    <x v="474"/>
    <x v="2"/>
    <x v="7"/>
    <x v="6"/>
    <x v="631"/>
  </r>
  <r>
    <x v="109"/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x v="0"/>
    <n v="0"/>
    <x v="1"/>
    <s v="technology/web"/>
    <x v="121"/>
    <x v="2"/>
    <x v="7"/>
    <x v="9"/>
    <x v="632"/>
  </r>
  <r>
    <x v="496"/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x v="0"/>
    <n v="25"/>
    <x v="1"/>
    <s v="technology/web"/>
    <x v="475"/>
    <x v="2"/>
    <x v="7"/>
    <x v="5"/>
    <x v="633"/>
  </r>
  <r>
    <x v="459"/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x v="0"/>
    <n v="1"/>
    <x v="1"/>
    <s v="technology/web"/>
    <x v="120"/>
    <x v="2"/>
    <x v="7"/>
    <x v="1"/>
    <x v="634"/>
  </r>
  <r>
    <x v="168"/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x v="0"/>
    <n v="1"/>
    <x v="1"/>
    <s v="technology/web"/>
    <x v="453"/>
    <x v="2"/>
    <x v="7"/>
    <x v="7"/>
    <x v="635"/>
  </r>
  <r>
    <x v="418"/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x v="0"/>
    <n v="1"/>
    <x v="1"/>
    <s v="technology/web"/>
    <x v="143"/>
    <x v="2"/>
    <x v="7"/>
    <x v="5"/>
    <x v="636"/>
  </r>
  <r>
    <x v="109"/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x v="0"/>
    <n v="0"/>
    <x v="1"/>
    <s v="technology/web"/>
    <x v="121"/>
    <x v="2"/>
    <x v="7"/>
    <x v="1"/>
    <x v="637"/>
  </r>
  <r>
    <x v="497"/>
    <n v="638"/>
    <s v="W (Canceled)"/>
    <s v="O0"/>
    <n v="200000"/>
    <x v="461"/>
    <x v="1"/>
    <x v="12"/>
    <x v="3"/>
    <n v="1490447662"/>
    <n v="1485267262"/>
    <x v="0"/>
    <n v="6"/>
    <x v="1"/>
    <s v="technology/web"/>
    <x v="366"/>
    <x v="2"/>
    <x v="7"/>
    <x v="1"/>
    <x v="638"/>
  </r>
  <r>
    <x v="498"/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x v="0"/>
    <n v="1"/>
    <x v="1"/>
    <s v="technology/web"/>
    <x v="120"/>
    <x v="2"/>
    <x v="7"/>
    <x v="10"/>
    <x v="639"/>
  </r>
  <r>
    <x v="499"/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x v="0"/>
    <n v="2"/>
    <x v="0"/>
    <s v="technology/wearables"/>
    <x v="476"/>
    <x v="2"/>
    <x v="8"/>
    <x v="4"/>
    <x v="640"/>
  </r>
  <r>
    <x v="500"/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x v="0"/>
    <n v="315"/>
    <x v="0"/>
    <s v="technology/wearables"/>
    <x v="477"/>
    <x v="2"/>
    <x v="8"/>
    <x v="3"/>
    <x v="641"/>
  </r>
  <r>
    <x v="501"/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x v="0"/>
    <n v="2174"/>
    <x v="0"/>
    <s v="technology/wearables"/>
    <x v="478"/>
    <x v="2"/>
    <x v="8"/>
    <x v="3"/>
    <x v="642"/>
  </r>
  <r>
    <x v="502"/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x v="0"/>
    <n v="152"/>
    <x v="0"/>
    <s v="technology/wearables"/>
    <x v="479"/>
    <x v="2"/>
    <x v="8"/>
    <x v="6"/>
    <x v="643"/>
  </r>
  <r>
    <x v="503"/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x v="0"/>
    <n v="1021"/>
    <x v="0"/>
    <s v="technology/wearables"/>
    <x v="480"/>
    <x v="2"/>
    <x v="8"/>
    <x v="8"/>
    <x v="644"/>
  </r>
  <r>
    <x v="504"/>
    <n v="645"/>
    <s v="Carbon Fiber Collar Stays"/>
    <s v="Ever wanted to own something made out of carbon fiber? Now you can!"/>
    <n v="2000"/>
    <x v="467"/>
    <x v="0"/>
    <x v="0"/>
    <x v="0"/>
    <n v="1470962274"/>
    <n v="1468370274"/>
    <x v="0"/>
    <n v="237"/>
    <x v="0"/>
    <s v="technology/wearables"/>
    <x v="481"/>
    <x v="2"/>
    <x v="8"/>
    <x v="3"/>
    <x v="645"/>
  </r>
  <r>
    <x v="505"/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x v="0"/>
    <n v="27"/>
    <x v="0"/>
    <s v="technology/wearables"/>
    <x v="482"/>
    <x v="2"/>
    <x v="8"/>
    <x v="3"/>
    <x v="646"/>
  </r>
  <r>
    <x v="506"/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x v="0"/>
    <n v="17"/>
    <x v="0"/>
    <s v="technology/wearables"/>
    <x v="483"/>
    <x v="2"/>
    <x v="8"/>
    <x v="2"/>
    <x v="647"/>
  </r>
  <r>
    <x v="507"/>
    <n v="648"/>
    <s v="Audio Jacket"/>
    <s v="Get ready for the next product that you canâ€™t live without"/>
    <n v="35000"/>
    <x v="470"/>
    <x v="0"/>
    <x v="0"/>
    <x v="0"/>
    <n v="1413304708"/>
    <n v="1410280708"/>
    <x v="0"/>
    <n v="27"/>
    <x v="0"/>
    <s v="technology/wearables"/>
    <x v="484"/>
    <x v="2"/>
    <x v="8"/>
    <x v="8"/>
    <x v="648"/>
  </r>
  <r>
    <x v="508"/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x v="0"/>
    <n v="82"/>
    <x v="0"/>
    <s v="technology/wearables"/>
    <x v="485"/>
    <x v="2"/>
    <x v="8"/>
    <x v="10"/>
    <x v="649"/>
  </r>
  <r>
    <x v="509"/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x v="0"/>
    <n v="48"/>
    <x v="0"/>
    <s v="technology/wearables"/>
    <x v="486"/>
    <x v="2"/>
    <x v="8"/>
    <x v="9"/>
    <x v="650"/>
  </r>
  <r>
    <x v="510"/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x v="0"/>
    <n v="105"/>
    <x v="0"/>
    <s v="technology/wearables"/>
    <x v="487"/>
    <x v="2"/>
    <x v="8"/>
    <x v="4"/>
    <x v="651"/>
  </r>
  <r>
    <x v="511"/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x v="0"/>
    <n v="28"/>
    <x v="0"/>
    <s v="technology/wearables"/>
    <x v="488"/>
    <x v="2"/>
    <x v="8"/>
    <x v="4"/>
    <x v="652"/>
  </r>
  <r>
    <x v="512"/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x v="0"/>
    <n v="1107"/>
    <x v="0"/>
    <s v="technology/wearables"/>
    <x v="489"/>
    <x v="2"/>
    <x v="8"/>
    <x v="3"/>
    <x v="653"/>
  </r>
  <r>
    <x v="513"/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x v="0"/>
    <n v="1013"/>
    <x v="0"/>
    <s v="technology/wearables"/>
    <x v="490"/>
    <x v="2"/>
    <x v="8"/>
    <x v="0"/>
    <x v="654"/>
  </r>
  <r>
    <x v="514"/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x v="0"/>
    <n v="274"/>
    <x v="0"/>
    <s v="technology/wearables"/>
    <x v="491"/>
    <x v="2"/>
    <x v="8"/>
    <x v="2"/>
    <x v="655"/>
  </r>
  <r>
    <x v="515"/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x v="0"/>
    <n v="87"/>
    <x v="0"/>
    <s v="technology/wearables"/>
    <x v="492"/>
    <x v="2"/>
    <x v="8"/>
    <x v="2"/>
    <x v="656"/>
  </r>
  <r>
    <x v="516"/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x v="0"/>
    <n v="99"/>
    <x v="0"/>
    <s v="technology/wearables"/>
    <x v="493"/>
    <x v="2"/>
    <x v="8"/>
    <x v="4"/>
    <x v="657"/>
  </r>
  <r>
    <x v="517"/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x v="0"/>
    <n v="276"/>
    <x v="0"/>
    <s v="technology/wearables"/>
    <x v="494"/>
    <x v="2"/>
    <x v="8"/>
    <x v="0"/>
    <x v="658"/>
  </r>
  <r>
    <x v="518"/>
    <n v="659"/>
    <s v="Lulu Watch Designs - Apple Watch"/>
    <s v="Sync up your lifestyle"/>
    <n v="3000"/>
    <x v="481"/>
    <x v="0"/>
    <x v="0"/>
    <x v="0"/>
    <n v="1440339295"/>
    <n v="1437747295"/>
    <x v="0"/>
    <n v="21"/>
    <x v="0"/>
    <s v="technology/wearables"/>
    <x v="495"/>
    <x v="2"/>
    <x v="8"/>
    <x v="3"/>
    <x v="659"/>
  </r>
  <r>
    <x v="519"/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x v="0"/>
    <n v="18"/>
    <x v="1"/>
    <s v="technology/wearables"/>
    <x v="496"/>
    <x v="2"/>
    <x v="8"/>
    <x v="9"/>
    <x v="660"/>
  </r>
  <r>
    <x v="520"/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x v="0"/>
    <n v="9"/>
    <x v="1"/>
    <s v="technology/wearables"/>
    <x v="497"/>
    <x v="2"/>
    <x v="8"/>
    <x v="8"/>
    <x v="661"/>
  </r>
  <r>
    <x v="177"/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x v="0"/>
    <n v="4"/>
    <x v="1"/>
    <s v="technology/wearables"/>
    <x v="498"/>
    <x v="2"/>
    <x v="8"/>
    <x v="11"/>
    <x v="662"/>
  </r>
  <r>
    <x v="521"/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x v="0"/>
    <n v="7"/>
    <x v="1"/>
    <s v="technology/wearables"/>
    <x v="101"/>
    <x v="2"/>
    <x v="8"/>
    <x v="0"/>
    <x v="663"/>
  </r>
  <r>
    <x v="522"/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x v="0"/>
    <n v="29"/>
    <x v="1"/>
    <s v="technology/wearables"/>
    <x v="499"/>
    <x v="2"/>
    <x v="8"/>
    <x v="7"/>
    <x v="664"/>
  </r>
  <r>
    <x v="523"/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x v="0"/>
    <n v="12"/>
    <x v="1"/>
    <s v="technology/wearables"/>
    <x v="500"/>
    <x v="2"/>
    <x v="8"/>
    <x v="4"/>
    <x v="665"/>
  </r>
  <r>
    <x v="524"/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x v="0"/>
    <n v="4"/>
    <x v="1"/>
    <s v="technology/wearables"/>
    <x v="453"/>
    <x v="2"/>
    <x v="8"/>
    <x v="3"/>
    <x v="666"/>
  </r>
  <r>
    <x v="525"/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x v="0"/>
    <n v="28"/>
    <x v="1"/>
    <s v="technology/wearables"/>
    <x v="501"/>
    <x v="2"/>
    <x v="8"/>
    <x v="8"/>
    <x v="667"/>
  </r>
  <r>
    <x v="526"/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x v="0"/>
    <n v="25"/>
    <x v="1"/>
    <s v="technology/wearables"/>
    <x v="502"/>
    <x v="2"/>
    <x v="8"/>
    <x v="7"/>
    <x v="668"/>
  </r>
  <r>
    <x v="527"/>
    <n v="669"/>
    <s v="Christian DiLusso Watches"/>
    <s v="Beautiful automatic watches, made for every moment._x000d_Sports, business, casual.....it fits every moment of your life."/>
    <n v="200000"/>
    <x v="489"/>
    <x v="2"/>
    <x v="11"/>
    <x v="9"/>
    <n v="1467817258"/>
    <n v="1465225258"/>
    <x v="0"/>
    <n v="28"/>
    <x v="1"/>
    <s v="technology/wearables"/>
    <x v="503"/>
    <x v="2"/>
    <x v="8"/>
    <x v="0"/>
    <x v="669"/>
  </r>
  <r>
    <x v="528"/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x v="0"/>
    <n v="310"/>
    <x v="1"/>
    <s v="technology/wearables"/>
    <x v="504"/>
    <x v="2"/>
    <x v="8"/>
    <x v="5"/>
    <x v="670"/>
  </r>
  <r>
    <x v="529"/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x v="0"/>
    <n v="15"/>
    <x v="1"/>
    <s v="technology/wearables"/>
    <x v="505"/>
    <x v="2"/>
    <x v="8"/>
    <x v="11"/>
    <x v="671"/>
  </r>
  <r>
    <x v="530"/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x v="0"/>
    <n v="215"/>
    <x v="1"/>
    <s v="technology/wearables"/>
    <x v="506"/>
    <x v="2"/>
    <x v="8"/>
    <x v="4"/>
    <x v="672"/>
  </r>
  <r>
    <x v="531"/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x v="0"/>
    <n v="3"/>
    <x v="1"/>
    <s v="technology/wearables"/>
    <x v="414"/>
    <x v="2"/>
    <x v="8"/>
    <x v="3"/>
    <x v="673"/>
  </r>
  <r>
    <x v="479"/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x v="0"/>
    <n v="2"/>
    <x v="1"/>
    <s v="technology/wearables"/>
    <x v="507"/>
    <x v="2"/>
    <x v="8"/>
    <x v="0"/>
    <x v="674"/>
  </r>
  <r>
    <x v="532"/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x v="0"/>
    <n v="26"/>
    <x v="1"/>
    <s v="technology/wearables"/>
    <x v="508"/>
    <x v="2"/>
    <x v="8"/>
    <x v="11"/>
    <x v="675"/>
  </r>
  <r>
    <x v="533"/>
    <n v="676"/>
    <s v="NapTime: the first baby monitor that takes care of parents"/>
    <s v="Having a baby or looking for the perfect gift for a baby shower?_x000d_Discover NapTime, a silent baby monitor that improves your sleep."/>
    <n v="100000"/>
    <x v="495"/>
    <x v="2"/>
    <x v="5"/>
    <x v="5"/>
    <n v="1423333581"/>
    <n v="1420741581"/>
    <x v="0"/>
    <n v="24"/>
    <x v="1"/>
    <s v="technology/wearables"/>
    <x v="509"/>
    <x v="2"/>
    <x v="8"/>
    <x v="1"/>
    <x v="676"/>
  </r>
  <r>
    <x v="534"/>
    <n v="677"/>
    <s v="World's first Heated Jacket managed by Smartphone"/>
    <s v="Sinapsi is the first heated jacket designed in Italy._x000d_Now you can manage your jacket by smartphone. Power bank 5/x Charger included."/>
    <n v="50000"/>
    <x v="496"/>
    <x v="2"/>
    <x v="13"/>
    <x v="3"/>
    <n v="1467106895"/>
    <n v="1463218895"/>
    <x v="0"/>
    <n v="96"/>
    <x v="1"/>
    <s v="technology/wearables"/>
    <x v="510"/>
    <x v="2"/>
    <x v="8"/>
    <x v="5"/>
    <x v="677"/>
  </r>
  <r>
    <x v="535"/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x v="0"/>
    <n v="17"/>
    <x v="1"/>
    <s v="technology/wearables"/>
    <x v="511"/>
    <x v="2"/>
    <x v="8"/>
    <x v="6"/>
    <x v="678"/>
  </r>
  <r>
    <x v="536"/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x v="0"/>
    <n v="94"/>
    <x v="1"/>
    <s v="technology/wearables"/>
    <x v="512"/>
    <x v="2"/>
    <x v="8"/>
    <x v="3"/>
    <x v="679"/>
  </r>
  <r>
    <x v="537"/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x v="0"/>
    <n v="129"/>
    <x v="1"/>
    <s v="technology/wearables"/>
    <x v="513"/>
    <x v="2"/>
    <x v="8"/>
    <x v="10"/>
    <x v="680"/>
  </r>
  <r>
    <x v="167"/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x v="0"/>
    <n v="1"/>
    <x v="1"/>
    <s v="technology/wearables"/>
    <x v="120"/>
    <x v="2"/>
    <x v="8"/>
    <x v="8"/>
    <x v="681"/>
  </r>
  <r>
    <x v="538"/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x v="0"/>
    <n v="4"/>
    <x v="1"/>
    <s v="technology/wearables"/>
    <x v="514"/>
    <x v="2"/>
    <x v="8"/>
    <x v="2"/>
    <x v="682"/>
  </r>
  <r>
    <x v="539"/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x v="0"/>
    <n v="3"/>
    <x v="1"/>
    <s v="technology/wearables"/>
    <x v="515"/>
    <x v="2"/>
    <x v="8"/>
    <x v="8"/>
    <x v="683"/>
  </r>
  <r>
    <x v="540"/>
    <n v="684"/>
    <s v="Arcus Motion Analyzer | The Versatile Smart Ring"/>
    <s v="Arcus gives your fingers super powers."/>
    <n v="320000"/>
    <x v="502"/>
    <x v="2"/>
    <x v="0"/>
    <x v="0"/>
    <n v="1406257200"/>
    <n v="1403176891"/>
    <x v="0"/>
    <n v="135"/>
    <x v="1"/>
    <s v="technology/wearables"/>
    <x v="516"/>
    <x v="2"/>
    <x v="8"/>
    <x v="0"/>
    <x v="684"/>
  </r>
  <r>
    <x v="541"/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x v="0"/>
    <n v="10"/>
    <x v="1"/>
    <s v="technology/wearables"/>
    <x v="517"/>
    <x v="2"/>
    <x v="8"/>
    <x v="4"/>
    <x v="685"/>
  </r>
  <r>
    <x v="109"/>
    <n v="686"/>
    <s v="Vivi di Cuore - Heart Rate Watch"/>
    <s v="La tua giornata sportiva monitorata nel tuo polso??!!!_x000d_Rendiamolo possibile... VIVI DI CUORE --- All MADE in ITALY"/>
    <n v="500000"/>
    <x v="117"/>
    <x v="2"/>
    <x v="13"/>
    <x v="3"/>
    <n v="1438618170"/>
    <n v="1436026170"/>
    <x v="0"/>
    <n v="0"/>
    <x v="1"/>
    <s v="technology/wearables"/>
    <x v="121"/>
    <x v="2"/>
    <x v="8"/>
    <x v="3"/>
    <x v="686"/>
  </r>
  <r>
    <x v="542"/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x v="0"/>
    <n v="6"/>
    <x v="1"/>
    <s v="technology/wearables"/>
    <x v="518"/>
    <x v="2"/>
    <x v="8"/>
    <x v="11"/>
    <x v="687"/>
  </r>
  <r>
    <x v="543"/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x v="0"/>
    <n v="36"/>
    <x v="1"/>
    <s v="technology/wearables"/>
    <x v="519"/>
    <x v="2"/>
    <x v="8"/>
    <x v="8"/>
    <x v="688"/>
  </r>
  <r>
    <x v="544"/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x v="0"/>
    <n v="336"/>
    <x v="1"/>
    <s v="technology/wearables"/>
    <x v="520"/>
    <x v="2"/>
    <x v="8"/>
    <x v="4"/>
    <x v="689"/>
  </r>
  <r>
    <x v="545"/>
    <n v="690"/>
    <s v="BLOXSHIELD"/>
    <s v="A radiation shield for your fitness tracker, smartwatch or other wearable smart device"/>
    <n v="20000"/>
    <x v="507"/>
    <x v="2"/>
    <x v="0"/>
    <x v="0"/>
    <n v="1473400800"/>
    <n v="1469718841"/>
    <x v="0"/>
    <n v="34"/>
    <x v="1"/>
    <s v="technology/wearables"/>
    <x v="521"/>
    <x v="2"/>
    <x v="8"/>
    <x v="3"/>
    <x v="690"/>
  </r>
  <r>
    <x v="546"/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x v="0"/>
    <n v="10"/>
    <x v="1"/>
    <s v="technology/wearables"/>
    <x v="438"/>
    <x v="2"/>
    <x v="8"/>
    <x v="0"/>
    <x v="691"/>
  </r>
  <r>
    <x v="547"/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x v="0"/>
    <n v="201"/>
    <x v="1"/>
    <s v="technology/wearables"/>
    <x v="522"/>
    <x v="2"/>
    <x v="8"/>
    <x v="4"/>
    <x v="692"/>
  </r>
  <r>
    <x v="548"/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x v="0"/>
    <n v="296"/>
    <x v="1"/>
    <s v="technology/wearables"/>
    <x v="523"/>
    <x v="2"/>
    <x v="8"/>
    <x v="7"/>
    <x v="693"/>
  </r>
  <r>
    <x v="549"/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x v="0"/>
    <n v="7"/>
    <x v="1"/>
    <s v="technology/wearables"/>
    <x v="524"/>
    <x v="2"/>
    <x v="8"/>
    <x v="1"/>
    <x v="694"/>
  </r>
  <r>
    <x v="550"/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x v="0"/>
    <n v="7"/>
    <x v="1"/>
    <s v="technology/wearables"/>
    <x v="525"/>
    <x v="2"/>
    <x v="8"/>
    <x v="9"/>
    <x v="695"/>
  </r>
  <r>
    <x v="551"/>
    <n v="696"/>
    <s v="trustee"/>
    <s v="Show your fidelity by wearing the Trustee rings! Show where you are (at)!"/>
    <n v="175000"/>
    <x v="116"/>
    <x v="2"/>
    <x v="9"/>
    <x v="3"/>
    <n v="1406326502"/>
    <n v="1403734502"/>
    <x v="0"/>
    <n v="1"/>
    <x v="1"/>
    <s v="technology/wearables"/>
    <x v="120"/>
    <x v="2"/>
    <x v="8"/>
    <x v="0"/>
    <x v="696"/>
  </r>
  <r>
    <x v="552"/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x v="0"/>
    <n v="114"/>
    <x v="1"/>
    <s v="technology/wearables"/>
    <x v="526"/>
    <x v="2"/>
    <x v="8"/>
    <x v="1"/>
    <x v="697"/>
  </r>
  <r>
    <x v="553"/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x v="0"/>
    <n v="29"/>
    <x v="1"/>
    <s v="technology/wearables"/>
    <x v="527"/>
    <x v="2"/>
    <x v="8"/>
    <x v="10"/>
    <x v="698"/>
  </r>
  <r>
    <x v="554"/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x v="0"/>
    <n v="890"/>
    <x v="1"/>
    <s v="technology/wearables"/>
    <x v="528"/>
    <x v="2"/>
    <x v="8"/>
    <x v="9"/>
    <x v="699"/>
  </r>
  <r>
    <x v="555"/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x v="0"/>
    <n v="31"/>
    <x v="1"/>
    <s v="technology/wearables"/>
    <x v="31"/>
    <x v="2"/>
    <x v="8"/>
    <x v="11"/>
    <x v="700"/>
  </r>
  <r>
    <x v="556"/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x v="0"/>
    <n v="21"/>
    <x v="1"/>
    <s v="technology/wearables"/>
    <x v="529"/>
    <x v="2"/>
    <x v="8"/>
    <x v="0"/>
    <x v="701"/>
  </r>
  <r>
    <x v="557"/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x v="0"/>
    <n v="37"/>
    <x v="1"/>
    <s v="technology/wearables"/>
    <x v="530"/>
    <x v="2"/>
    <x v="8"/>
    <x v="9"/>
    <x v="702"/>
  </r>
  <r>
    <x v="558"/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x v="0"/>
    <n v="7"/>
    <x v="1"/>
    <s v="technology/wearables"/>
    <x v="531"/>
    <x v="2"/>
    <x v="8"/>
    <x v="11"/>
    <x v="703"/>
  </r>
  <r>
    <x v="559"/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x v="0"/>
    <n v="4"/>
    <x v="1"/>
    <s v="technology/wearables"/>
    <x v="532"/>
    <x v="2"/>
    <x v="8"/>
    <x v="11"/>
    <x v="704"/>
  </r>
  <r>
    <x v="560"/>
    <n v="705"/>
    <s v="SomnoScope"/>
    <s v="The closest thing ever to the Holy Grail of wearables technology"/>
    <n v="100000"/>
    <x v="518"/>
    <x v="2"/>
    <x v="9"/>
    <x v="3"/>
    <n v="1484999278"/>
    <n v="1482407278"/>
    <x v="0"/>
    <n v="5"/>
    <x v="1"/>
    <s v="technology/wearables"/>
    <x v="533"/>
    <x v="2"/>
    <x v="8"/>
    <x v="11"/>
    <x v="705"/>
  </r>
  <r>
    <x v="109"/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x v="0"/>
    <n v="0"/>
    <x v="1"/>
    <s v="technology/wearables"/>
    <x v="121"/>
    <x v="2"/>
    <x v="8"/>
    <x v="4"/>
    <x v="706"/>
  </r>
  <r>
    <x v="561"/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x v="0"/>
    <n v="456"/>
    <x v="1"/>
    <s v="technology/wearables"/>
    <x v="534"/>
    <x v="2"/>
    <x v="8"/>
    <x v="4"/>
    <x v="707"/>
  </r>
  <r>
    <x v="562"/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x v="0"/>
    <n v="369"/>
    <x v="1"/>
    <s v="technology/wearables"/>
    <x v="535"/>
    <x v="2"/>
    <x v="8"/>
    <x v="3"/>
    <x v="708"/>
  </r>
  <r>
    <x v="563"/>
    <n v="709"/>
    <s v="lumiglove"/>
    <s v="A &quot;handheld&quot; light, which eases the way you illuminate objects and/or paths."/>
    <n v="15000"/>
    <x v="377"/>
    <x v="2"/>
    <x v="0"/>
    <x v="0"/>
    <n v="1417741159"/>
    <n v="1415149159"/>
    <x v="0"/>
    <n v="2"/>
    <x v="1"/>
    <s v="technology/wearables"/>
    <x v="458"/>
    <x v="2"/>
    <x v="8"/>
    <x v="4"/>
    <x v="709"/>
  </r>
  <r>
    <x v="109"/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x v="0"/>
    <n v="0"/>
    <x v="1"/>
    <s v="technology/wearables"/>
    <x v="121"/>
    <x v="2"/>
    <x v="8"/>
    <x v="3"/>
    <x v="710"/>
  </r>
  <r>
    <x v="564"/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x v="0"/>
    <n v="338"/>
    <x v="1"/>
    <s v="technology/wearables"/>
    <x v="536"/>
    <x v="2"/>
    <x v="8"/>
    <x v="4"/>
    <x v="711"/>
  </r>
  <r>
    <x v="565"/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x v="0"/>
    <n v="4"/>
    <x v="1"/>
    <s v="technology/wearables"/>
    <x v="537"/>
    <x v="2"/>
    <x v="8"/>
    <x v="1"/>
    <x v="712"/>
  </r>
  <r>
    <x v="566"/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x v="0"/>
    <n v="1"/>
    <x v="1"/>
    <s v="technology/wearables"/>
    <x v="538"/>
    <x v="2"/>
    <x v="8"/>
    <x v="5"/>
    <x v="713"/>
  </r>
  <r>
    <x v="567"/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x v="0"/>
    <n v="28"/>
    <x v="1"/>
    <s v="technology/wearables"/>
    <x v="539"/>
    <x v="2"/>
    <x v="8"/>
    <x v="11"/>
    <x v="714"/>
  </r>
  <r>
    <x v="568"/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x v="0"/>
    <n v="12"/>
    <x v="1"/>
    <s v="technology/wearables"/>
    <x v="540"/>
    <x v="2"/>
    <x v="8"/>
    <x v="8"/>
    <x v="715"/>
  </r>
  <r>
    <x v="569"/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x v="0"/>
    <n v="16"/>
    <x v="1"/>
    <s v="technology/wearables"/>
    <x v="541"/>
    <x v="2"/>
    <x v="8"/>
    <x v="9"/>
    <x v="716"/>
  </r>
  <r>
    <x v="570"/>
    <n v="717"/>
    <s v="cool air belt"/>
    <s v="Cool air flowing under clothing keeps you cool."/>
    <n v="100000"/>
    <x v="527"/>
    <x v="2"/>
    <x v="0"/>
    <x v="0"/>
    <n v="1409949002"/>
    <n v="1407357002"/>
    <x v="0"/>
    <n v="4"/>
    <x v="1"/>
    <s v="technology/wearables"/>
    <x v="542"/>
    <x v="2"/>
    <x v="8"/>
    <x v="10"/>
    <x v="717"/>
  </r>
  <r>
    <x v="571"/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x v="0"/>
    <n v="4"/>
    <x v="1"/>
    <s v="technology/wearables"/>
    <x v="381"/>
    <x v="2"/>
    <x v="8"/>
    <x v="1"/>
    <x v="718"/>
  </r>
  <r>
    <x v="572"/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x v="0"/>
    <n v="10"/>
    <x v="1"/>
    <s v="technology/wearables"/>
    <x v="543"/>
    <x v="2"/>
    <x v="8"/>
    <x v="2"/>
    <x v="719"/>
  </r>
  <r>
    <x v="573"/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x v="0"/>
    <n v="41"/>
    <x v="0"/>
    <s v="publishing/nonfiction"/>
    <x v="544"/>
    <x v="3"/>
    <x v="9"/>
    <x v="1"/>
    <x v="720"/>
  </r>
  <r>
    <x v="574"/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x v="0"/>
    <n v="119"/>
    <x v="0"/>
    <s v="publishing/nonfiction"/>
    <x v="545"/>
    <x v="3"/>
    <x v="9"/>
    <x v="0"/>
    <x v="721"/>
  </r>
  <r>
    <x v="575"/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x v="0"/>
    <n v="153"/>
    <x v="0"/>
    <s v="publishing/nonfiction"/>
    <x v="546"/>
    <x v="3"/>
    <x v="9"/>
    <x v="7"/>
    <x v="722"/>
  </r>
  <r>
    <x v="576"/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x v="0"/>
    <n v="100"/>
    <x v="0"/>
    <s v="publishing/nonfiction"/>
    <x v="547"/>
    <x v="3"/>
    <x v="9"/>
    <x v="0"/>
    <x v="723"/>
  </r>
  <r>
    <x v="577"/>
    <n v="724"/>
    <s v="The Adventure Access Guide: How to Walk Across America"/>
    <s v="We are creating the Adventure Access Trail, a new walking trail from Boston to San Francisco.  _x000d_http://adventureaccess.org"/>
    <n v="7000"/>
    <x v="533"/>
    <x v="0"/>
    <x v="0"/>
    <x v="0"/>
    <n v="1309447163"/>
    <n v="1306855163"/>
    <x v="0"/>
    <n v="143"/>
    <x v="0"/>
    <s v="publishing/nonfiction"/>
    <x v="548"/>
    <x v="3"/>
    <x v="9"/>
    <x v="5"/>
    <x v="724"/>
  </r>
  <r>
    <x v="28"/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x v="0"/>
    <n v="140"/>
    <x v="0"/>
    <s v="publishing/nonfiction"/>
    <x v="549"/>
    <x v="3"/>
    <x v="9"/>
    <x v="4"/>
    <x v="725"/>
  </r>
  <r>
    <x v="578"/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x v="0"/>
    <n v="35"/>
    <x v="0"/>
    <s v="publishing/nonfiction"/>
    <x v="550"/>
    <x v="3"/>
    <x v="9"/>
    <x v="7"/>
    <x v="726"/>
  </r>
  <r>
    <x v="579"/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x v="0"/>
    <n v="149"/>
    <x v="0"/>
    <s v="publishing/nonfiction"/>
    <x v="551"/>
    <x v="3"/>
    <x v="9"/>
    <x v="11"/>
    <x v="727"/>
  </r>
  <r>
    <x v="580"/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x v="0"/>
    <n v="130"/>
    <x v="0"/>
    <s v="publishing/nonfiction"/>
    <x v="552"/>
    <x v="3"/>
    <x v="9"/>
    <x v="3"/>
    <x v="728"/>
  </r>
  <r>
    <x v="314"/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x v="0"/>
    <n v="120"/>
    <x v="0"/>
    <s v="publishing/nonfiction"/>
    <x v="553"/>
    <x v="3"/>
    <x v="9"/>
    <x v="3"/>
    <x v="729"/>
  </r>
  <r>
    <x v="581"/>
    <n v="730"/>
    <s v="Encyclopedia of Surfing"/>
    <s v="A Massive but Cheerful Online Digital Archive of Surfing"/>
    <n v="20000"/>
    <x v="539"/>
    <x v="0"/>
    <x v="0"/>
    <x v="0"/>
    <n v="1323280391"/>
    <n v="1320688391"/>
    <x v="0"/>
    <n v="265"/>
    <x v="0"/>
    <s v="publishing/nonfiction"/>
    <x v="554"/>
    <x v="3"/>
    <x v="9"/>
    <x v="4"/>
    <x v="730"/>
  </r>
  <r>
    <x v="582"/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x v="0"/>
    <n v="71"/>
    <x v="0"/>
    <s v="publishing/nonfiction"/>
    <x v="555"/>
    <x v="3"/>
    <x v="9"/>
    <x v="11"/>
    <x v="731"/>
  </r>
  <r>
    <x v="583"/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x v="0"/>
    <n v="13"/>
    <x v="0"/>
    <s v="publishing/nonfiction"/>
    <x v="556"/>
    <x v="3"/>
    <x v="9"/>
    <x v="3"/>
    <x v="732"/>
  </r>
  <r>
    <x v="584"/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x v="0"/>
    <n v="169"/>
    <x v="0"/>
    <s v="publishing/nonfiction"/>
    <x v="557"/>
    <x v="3"/>
    <x v="9"/>
    <x v="4"/>
    <x v="733"/>
  </r>
  <r>
    <x v="585"/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x v="0"/>
    <n v="57"/>
    <x v="0"/>
    <s v="publishing/nonfiction"/>
    <x v="558"/>
    <x v="3"/>
    <x v="9"/>
    <x v="6"/>
    <x v="734"/>
  </r>
  <r>
    <x v="586"/>
    <n v="735"/>
    <s v="TOP FUEL FOR LIFE - Life Lessons from a Crew Chief"/>
    <s v="TOP FUEL FOR LIFE â€¦ a true story of victory, unimaginable loss_x000d_and the epiphany that changed everything."/>
    <n v="47000"/>
    <x v="544"/>
    <x v="0"/>
    <x v="0"/>
    <x v="0"/>
    <n v="1417653540"/>
    <n v="1414975346"/>
    <x v="0"/>
    <n v="229"/>
    <x v="0"/>
    <s v="publishing/nonfiction"/>
    <x v="559"/>
    <x v="3"/>
    <x v="9"/>
    <x v="4"/>
    <x v="735"/>
  </r>
  <r>
    <x v="587"/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x v="0"/>
    <n v="108"/>
    <x v="0"/>
    <s v="publishing/nonfiction"/>
    <x v="560"/>
    <x v="3"/>
    <x v="9"/>
    <x v="4"/>
    <x v="736"/>
  </r>
  <r>
    <x v="588"/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x v="0"/>
    <n v="108"/>
    <x v="0"/>
    <s v="publishing/nonfiction"/>
    <x v="98"/>
    <x v="3"/>
    <x v="9"/>
    <x v="1"/>
    <x v="737"/>
  </r>
  <r>
    <x v="589"/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x v="0"/>
    <n v="41"/>
    <x v="0"/>
    <s v="publishing/nonfiction"/>
    <x v="561"/>
    <x v="3"/>
    <x v="9"/>
    <x v="9"/>
    <x v="738"/>
  </r>
  <r>
    <x v="590"/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x v="0"/>
    <n v="139"/>
    <x v="0"/>
    <s v="publishing/nonfiction"/>
    <x v="562"/>
    <x v="3"/>
    <x v="9"/>
    <x v="3"/>
    <x v="739"/>
  </r>
  <r>
    <x v="202"/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x v="0"/>
    <n v="19"/>
    <x v="0"/>
    <s v="publishing/nonfiction"/>
    <x v="563"/>
    <x v="3"/>
    <x v="9"/>
    <x v="0"/>
    <x v="740"/>
  </r>
  <r>
    <x v="591"/>
    <n v="741"/>
    <s v="reVILNA: the vilna ghetto project"/>
    <s v="A revolutionary digital mapping project of the Vilna Ghetto"/>
    <n v="13000"/>
    <x v="550"/>
    <x v="0"/>
    <x v="0"/>
    <x v="0"/>
    <n v="1370964806"/>
    <n v="1367940806"/>
    <x v="0"/>
    <n v="94"/>
    <x v="0"/>
    <s v="publishing/nonfiction"/>
    <x v="564"/>
    <x v="3"/>
    <x v="9"/>
    <x v="5"/>
    <x v="741"/>
  </r>
  <r>
    <x v="592"/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x v="0"/>
    <n v="23"/>
    <x v="0"/>
    <s v="publishing/nonfiction"/>
    <x v="565"/>
    <x v="3"/>
    <x v="9"/>
    <x v="2"/>
    <x v="742"/>
  </r>
  <r>
    <x v="593"/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x v="0"/>
    <n v="15"/>
    <x v="0"/>
    <s v="publishing/nonfiction"/>
    <x v="566"/>
    <x v="3"/>
    <x v="9"/>
    <x v="7"/>
    <x v="743"/>
  </r>
  <r>
    <x v="594"/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x v="0"/>
    <n v="62"/>
    <x v="0"/>
    <s v="publishing/nonfiction"/>
    <x v="567"/>
    <x v="3"/>
    <x v="9"/>
    <x v="4"/>
    <x v="744"/>
  </r>
  <r>
    <x v="595"/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x v="0"/>
    <n v="74"/>
    <x v="0"/>
    <s v="publishing/nonfiction"/>
    <x v="568"/>
    <x v="3"/>
    <x v="9"/>
    <x v="6"/>
    <x v="745"/>
  </r>
  <r>
    <x v="596"/>
    <n v="746"/>
    <s v="Attention: People With Body Parts"/>
    <s v="This is a book of letters. Letters to our body parts."/>
    <n v="2987"/>
    <x v="555"/>
    <x v="0"/>
    <x v="0"/>
    <x v="0"/>
    <n v="1348372740"/>
    <n v="1346806909"/>
    <x v="0"/>
    <n v="97"/>
    <x v="0"/>
    <s v="publishing/nonfiction"/>
    <x v="569"/>
    <x v="3"/>
    <x v="9"/>
    <x v="8"/>
    <x v="746"/>
  </r>
  <r>
    <x v="597"/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x v="0"/>
    <n v="55"/>
    <x v="0"/>
    <s v="publishing/nonfiction"/>
    <x v="570"/>
    <x v="3"/>
    <x v="9"/>
    <x v="11"/>
    <x v="747"/>
  </r>
  <r>
    <x v="598"/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x v="0"/>
    <n v="44"/>
    <x v="0"/>
    <s v="publishing/nonfiction"/>
    <x v="571"/>
    <x v="3"/>
    <x v="9"/>
    <x v="3"/>
    <x v="748"/>
  </r>
  <r>
    <x v="599"/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x v="0"/>
    <n v="110"/>
    <x v="0"/>
    <s v="publishing/nonfiction"/>
    <x v="572"/>
    <x v="3"/>
    <x v="9"/>
    <x v="11"/>
    <x v="749"/>
  </r>
  <r>
    <x v="600"/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x v="0"/>
    <n v="59"/>
    <x v="0"/>
    <s v="publishing/nonfiction"/>
    <x v="573"/>
    <x v="3"/>
    <x v="9"/>
    <x v="1"/>
    <x v="750"/>
  </r>
  <r>
    <x v="23"/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x v="0"/>
    <n v="62"/>
    <x v="0"/>
    <s v="publishing/nonfiction"/>
    <x v="574"/>
    <x v="3"/>
    <x v="9"/>
    <x v="0"/>
    <x v="751"/>
  </r>
  <r>
    <x v="601"/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x v="0"/>
    <n v="105"/>
    <x v="0"/>
    <s v="publishing/nonfiction"/>
    <x v="575"/>
    <x v="3"/>
    <x v="9"/>
    <x v="8"/>
    <x v="752"/>
  </r>
  <r>
    <x v="602"/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x v="0"/>
    <n v="26"/>
    <x v="0"/>
    <s v="publishing/nonfiction"/>
    <x v="576"/>
    <x v="3"/>
    <x v="9"/>
    <x v="1"/>
    <x v="753"/>
  </r>
  <r>
    <x v="603"/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x v="0"/>
    <n v="49"/>
    <x v="0"/>
    <s v="publishing/nonfiction"/>
    <x v="577"/>
    <x v="3"/>
    <x v="9"/>
    <x v="11"/>
    <x v="754"/>
  </r>
  <r>
    <x v="604"/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x v="0"/>
    <n v="68"/>
    <x v="0"/>
    <s v="publishing/nonfiction"/>
    <x v="578"/>
    <x v="3"/>
    <x v="9"/>
    <x v="6"/>
    <x v="755"/>
  </r>
  <r>
    <x v="605"/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x v="0"/>
    <n v="22"/>
    <x v="0"/>
    <s v="publishing/nonfiction"/>
    <x v="579"/>
    <x v="3"/>
    <x v="9"/>
    <x v="2"/>
    <x v="756"/>
  </r>
  <r>
    <x v="606"/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x v="0"/>
    <n v="18"/>
    <x v="0"/>
    <s v="publishing/nonfiction"/>
    <x v="580"/>
    <x v="3"/>
    <x v="9"/>
    <x v="4"/>
    <x v="757"/>
  </r>
  <r>
    <x v="607"/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x v="0"/>
    <n v="19"/>
    <x v="0"/>
    <s v="publishing/nonfiction"/>
    <x v="581"/>
    <x v="3"/>
    <x v="9"/>
    <x v="8"/>
    <x v="758"/>
  </r>
  <r>
    <x v="608"/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x v="0"/>
    <n v="99"/>
    <x v="0"/>
    <s v="publishing/nonfiction"/>
    <x v="582"/>
    <x v="3"/>
    <x v="9"/>
    <x v="5"/>
    <x v="759"/>
  </r>
  <r>
    <x v="109"/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x v="0"/>
    <n v="0"/>
    <x v="1"/>
    <s v="publishing/fiction"/>
    <x v="121"/>
    <x v="3"/>
    <x v="10"/>
    <x v="9"/>
    <x v="760"/>
  </r>
  <r>
    <x v="609"/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x v="0"/>
    <n v="6"/>
    <x v="1"/>
    <s v="publishing/fiction"/>
    <x v="583"/>
    <x v="3"/>
    <x v="10"/>
    <x v="1"/>
    <x v="761"/>
  </r>
  <r>
    <x v="109"/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x v="0"/>
    <n v="0"/>
    <x v="1"/>
    <s v="publishing/fiction"/>
    <x v="121"/>
    <x v="3"/>
    <x v="10"/>
    <x v="4"/>
    <x v="762"/>
  </r>
  <r>
    <x v="610"/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x v="0"/>
    <n v="1"/>
    <x v="1"/>
    <s v="publishing/fiction"/>
    <x v="144"/>
    <x v="3"/>
    <x v="10"/>
    <x v="3"/>
    <x v="763"/>
  </r>
  <r>
    <x v="109"/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x v="0"/>
    <n v="0"/>
    <x v="1"/>
    <s v="publishing/fiction"/>
    <x v="121"/>
    <x v="3"/>
    <x v="10"/>
    <x v="10"/>
    <x v="764"/>
  </r>
  <r>
    <x v="611"/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x v="0"/>
    <n v="44"/>
    <x v="1"/>
    <s v="publishing/fiction"/>
    <x v="584"/>
    <x v="3"/>
    <x v="10"/>
    <x v="8"/>
    <x v="765"/>
  </r>
  <r>
    <x v="109"/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x v="0"/>
    <n v="0"/>
    <x v="1"/>
    <s v="publishing/fiction"/>
    <x v="121"/>
    <x v="3"/>
    <x v="10"/>
    <x v="1"/>
    <x v="766"/>
  </r>
  <r>
    <x v="612"/>
    <n v="767"/>
    <s v="Jury of Peers: A Novel of Online Justice"/>
    <s v="Jury of Peers is a complete novel, and it's good._x000d_All it needs now?  _x000d_More readers.  About ten million more._x000d_Let's get 'em."/>
    <n v="5000"/>
    <x v="571"/>
    <x v="2"/>
    <x v="0"/>
    <x v="0"/>
    <n v="1432178810"/>
    <n v="1429586810"/>
    <x v="0"/>
    <n v="3"/>
    <x v="1"/>
    <s v="publishing/fiction"/>
    <x v="585"/>
    <x v="3"/>
    <x v="10"/>
    <x v="6"/>
    <x v="767"/>
  </r>
  <r>
    <x v="109"/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x v="0"/>
    <n v="0"/>
    <x v="1"/>
    <s v="publishing/fiction"/>
    <x v="121"/>
    <x v="3"/>
    <x v="10"/>
    <x v="4"/>
    <x v="768"/>
  </r>
  <r>
    <x v="613"/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x v="0"/>
    <n v="52"/>
    <x v="1"/>
    <s v="publishing/fiction"/>
    <x v="586"/>
    <x v="3"/>
    <x v="10"/>
    <x v="4"/>
    <x v="769"/>
  </r>
  <r>
    <x v="109"/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x v="0"/>
    <n v="0"/>
    <x v="1"/>
    <s v="publishing/fiction"/>
    <x v="121"/>
    <x v="3"/>
    <x v="10"/>
    <x v="1"/>
    <x v="770"/>
  </r>
  <r>
    <x v="614"/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x v="0"/>
    <n v="1"/>
    <x v="1"/>
    <s v="publishing/fiction"/>
    <x v="119"/>
    <x v="3"/>
    <x v="10"/>
    <x v="11"/>
    <x v="771"/>
  </r>
  <r>
    <x v="422"/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x v="0"/>
    <n v="1"/>
    <x v="1"/>
    <s v="publishing/fiction"/>
    <x v="73"/>
    <x v="3"/>
    <x v="10"/>
    <x v="8"/>
    <x v="772"/>
  </r>
  <r>
    <x v="615"/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x v="0"/>
    <n v="2"/>
    <x v="1"/>
    <s v="publishing/fiction"/>
    <x v="587"/>
    <x v="3"/>
    <x v="10"/>
    <x v="6"/>
    <x v="773"/>
  </r>
  <r>
    <x v="616"/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x v="0"/>
    <n v="9"/>
    <x v="1"/>
    <s v="publishing/fiction"/>
    <x v="498"/>
    <x v="3"/>
    <x v="10"/>
    <x v="1"/>
    <x v="774"/>
  </r>
  <r>
    <x v="617"/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x v="0"/>
    <n v="5"/>
    <x v="1"/>
    <s v="publishing/fiction"/>
    <x v="447"/>
    <x v="3"/>
    <x v="10"/>
    <x v="4"/>
    <x v="775"/>
  </r>
  <r>
    <x v="618"/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x v="0"/>
    <n v="57"/>
    <x v="1"/>
    <s v="publishing/fiction"/>
    <x v="588"/>
    <x v="3"/>
    <x v="10"/>
    <x v="8"/>
    <x v="776"/>
  </r>
  <r>
    <x v="449"/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x v="0"/>
    <n v="3"/>
    <x v="1"/>
    <s v="publishing/fiction"/>
    <x v="589"/>
    <x v="3"/>
    <x v="10"/>
    <x v="3"/>
    <x v="777"/>
  </r>
  <r>
    <x v="177"/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x v="0"/>
    <n v="1"/>
    <x v="1"/>
    <s v="publishing/fiction"/>
    <x v="453"/>
    <x v="3"/>
    <x v="10"/>
    <x v="7"/>
    <x v="778"/>
  </r>
  <r>
    <x v="129"/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x v="0"/>
    <n v="6"/>
    <x v="1"/>
    <s v="publishing/fiction"/>
    <x v="590"/>
    <x v="3"/>
    <x v="10"/>
    <x v="8"/>
    <x v="779"/>
  </r>
  <r>
    <x v="87"/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x v="0"/>
    <n v="27"/>
    <x v="0"/>
    <s v="music/rock"/>
    <x v="591"/>
    <x v="4"/>
    <x v="11"/>
    <x v="6"/>
    <x v="780"/>
  </r>
  <r>
    <x v="619"/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x v="0"/>
    <n v="25"/>
    <x v="0"/>
    <s v="music/rock"/>
    <x v="592"/>
    <x v="4"/>
    <x v="11"/>
    <x v="5"/>
    <x v="781"/>
  </r>
  <r>
    <x v="31"/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x v="0"/>
    <n v="14"/>
    <x v="0"/>
    <s v="music/rock"/>
    <x v="73"/>
    <x v="4"/>
    <x v="11"/>
    <x v="3"/>
    <x v="782"/>
  </r>
  <r>
    <x v="620"/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x v="0"/>
    <n v="35"/>
    <x v="0"/>
    <s v="music/rock"/>
    <x v="593"/>
    <x v="4"/>
    <x v="11"/>
    <x v="7"/>
    <x v="783"/>
  </r>
  <r>
    <x v="78"/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x v="0"/>
    <n v="10"/>
    <x v="0"/>
    <s v="music/rock"/>
    <x v="594"/>
    <x v="4"/>
    <x v="11"/>
    <x v="2"/>
    <x v="784"/>
  </r>
  <r>
    <x v="621"/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x v="0"/>
    <n v="29"/>
    <x v="0"/>
    <s v="music/rock"/>
    <x v="595"/>
    <x v="4"/>
    <x v="11"/>
    <x v="1"/>
    <x v="785"/>
  </r>
  <r>
    <x v="622"/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x v="0"/>
    <n v="44"/>
    <x v="0"/>
    <s v="music/rock"/>
    <x v="596"/>
    <x v="4"/>
    <x v="11"/>
    <x v="7"/>
    <x v="786"/>
  </r>
  <r>
    <x v="623"/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x v="0"/>
    <n v="17"/>
    <x v="0"/>
    <s v="music/rock"/>
    <x v="597"/>
    <x v="4"/>
    <x v="11"/>
    <x v="9"/>
    <x v="787"/>
  </r>
  <r>
    <x v="624"/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x v="0"/>
    <n v="34"/>
    <x v="0"/>
    <s v="music/rock"/>
    <x v="598"/>
    <x v="4"/>
    <x v="11"/>
    <x v="5"/>
    <x v="788"/>
  </r>
  <r>
    <x v="625"/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x v="0"/>
    <n v="14"/>
    <x v="0"/>
    <s v="music/rock"/>
    <x v="599"/>
    <x v="4"/>
    <x v="11"/>
    <x v="1"/>
    <x v="789"/>
  </r>
  <r>
    <x v="626"/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x v="0"/>
    <n v="156"/>
    <x v="0"/>
    <s v="music/rock"/>
    <x v="600"/>
    <x v="4"/>
    <x v="11"/>
    <x v="1"/>
    <x v="790"/>
  </r>
  <r>
    <x v="627"/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x v="0"/>
    <n v="128"/>
    <x v="0"/>
    <s v="music/rock"/>
    <x v="601"/>
    <x v="4"/>
    <x v="11"/>
    <x v="9"/>
    <x v="791"/>
  </r>
  <r>
    <x v="628"/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x v="0"/>
    <n v="60"/>
    <x v="0"/>
    <s v="music/rock"/>
    <x v="602"/>
    <x v="4"/>
    <x v="11"/>
    <x v="9"/>
    <x v="792"/>
  </r>
  <r>
    <x v="629"/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x v="0"/>
    <n v="32"/>
    <x v="0"/>
    <s v="music/rock"/>
    <x v="603"/>
    <x v="4"/>
    <x v="11"/>
    <x v="0"/>
    <x v="793"/>
  </r>
  <r>
    <x v="630"/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x v="0"/>
    <n v="53"/>
    <x v="0"/>
    <s v="music/rock"/>
    <x v="604"/>
    <x v="4"/>
    <x v="11"/>
    <x v="3"/>
    <x v="794"/>
  </r>
  <r>
    <x v="631"/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x v="0"/>
    <n v="184"/>
    <x v="0"/>
    <s v="music/rock"/>
    <x v="605"/>
    <x v="4"/>
    <x v="11"/>
    <x v="2"/>
    <x v="795"/>
  </r>
  <r>
    <x v="40"/>
    <n v="796"/>
    <s v="Madrone: New Album for 2013"/>
    <s v="Madrone is an independent band creating melodic, emotional, _x000d_alternative-rock needing your help to finish their new album."/>
    <n v="10000"/>
    <x v="593"/>
    <x v="0"/>
    <x v="0"/>
    <x v="0"/>
    <n v="1379279400"/>
    <n v="1376687485"/>
    <x v="0"/>
    <n v="90"/>
    <x v="0"/>
    <s v="music/rock"/>
    <x v="606"/>
    <x v="4"/>
    <x v="11"/>
    <x v="10"/>
    <x v="796"/>
  </r>
  <r>
    <x v="632"/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x v="0"/>
    <n v="71"/>
    <x v="0"/>
    <s v="music/rock"/>
    <x v="607"/>
    <x v="4"/>
    <x v="11"/>
    <x v="7"/>
    <x v="797"/>
  </r>
  <r>
    <x v="633"/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x v="0"/>
    <n v="87"/>
    <x v="0"/>
    <s v="music/rock"/>
    <x v="608"/>
    <x v="4"/>
    <x v="11"/>
    <x v="10"/>
    <x v="798"/>
  </r>
  <r>
    <x v="634"/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x v="0"/>
    <n v="28"/>
    <x v="0"/>
    <s v="music/rock"/>
    <x v="609"/>
    <x v="4"/>
    <x v="11"/>
    <x v="7"/>
    <x v="799"/>
  </r>
  <r>
    <x v="635"/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x v="0"/>
    <n v="56"/>
    <x v="0"/>
    <s v="music/rock"/>
    <x v="610"/>
    <x v="4"/>
    <x v="11"/>
    <x v="10"/>
    <x v="800"/>
  </r>
  <r>
    <x v="636"/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x v="0"/>
    <n v="51"/>
    <x v="0"/>
    <s v="music/rock"/>
    <x v="611"/>
    <x v="4"/>
    <x v="11"/>
    <x v="0"/>
    <x v="801"/>
  </r>
  <r>
    <x v="303"/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x v="0"/>
    <n v="75"/>
    <x v="0"/>
    <s v="music/rock"/>
    <x v="612"/>
    <x v="4"/>
    <x v="11"/>
    <x v="10"/>
    <x v="802"/>
  </r>
  <r>
    <x v="637"/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x v="0"/>
    <n v="38"/>
    <x v="0"/>
    <s v="music/rock"/>
    <x v="613"/>
    <x v="4"/>
    <x v="11"/>
    <x v="5"/>
    <x v="803"/>
  </r>
  <r>
    <x v="31"/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x v="0"/>
    <n v="18"/>
    <x v="0"/>
    <s v="music/rock"/>
    <x v="614"/>
    <x v="4"/>
    <x v="11"/>
    <x v="3"/>
    <x v="804"/>
  </r>
  <r>
    <x v="2"/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x v="0"/>
    <n v="54"/>
    <x v="0"/>
    <s v="music/rock"/>
    <x v="615"/>
    <x v="4"/>
    <x v="11"/>
    <x v="5"/>
    <x v="805"/>
  </r>
  <r>
    <x v="638"/>
    <n v="806"/>
    <s v="Golden Animals NEW Album!"/>
    <s v="Help Golden Animals finish their NEW Album!"/>
    <n v="8000"/>
    <x v="603"/>
    <x v="0"/>
    <x v="0"/>
    <x v="0"/>
    <n v="1315413339"/>
    <n v="1312821339"/>
    <x v="0"/>
    <n v="71"/>
    <x v="0"/>
    <s v="music/rock"/>
    <x v="616"/>
    <x v="4"/>
    <x v="11"/>
    <x v="10"/>
    <x v="806"/>
  </r>
  <r>
    <x v="639"/>
    <n v="807"/>
    <s v="Sic Vita - New EP Release - 2017"/>
    <s v="Join the Sic Vita family and lend a hand as we create a new album!"/>
    <n v="4000"/>
    <x v="604"/>
    <x v="0"/>
    <x v="0"/>
    <x v="0"/>
    <n v="1488333600"/>
    <n v="1485270311"/>
    <x v="0"/>
    <n v="57"/>
    <x v="0"/>
    <s v="music/rock"/>
    <x v="617"/>
    <x v="4"/>
    <x v="11"/>
    <x v="1"/>
    <x v="807"/>
  </r>
  <r>
    <x v="31"/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x v="0"/>
    <n v="43"/>
    <x v="0"/>
    <s v="music/rock"/>
    <x v="618"/>
    <x v="4"/>
    <x v="11"/>
    <x v="4"/>
    <x v="808"/>
  </r>
  <r>
    <x v="640"/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x v="0"/>
    <n v="52"/>
    <x v="0"/>
    <s v="music/rock"/>
    <x v="619"/>
    <x v="4"/>
    <x v="11"/>
    <x v="11"/>
    <x v="809"/>
  </r>
  <r>
    <x v="2"/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x v="0"/>
    <n v="27"/>
    <x v="0"/>
    <s v="music/rock"/>
    <x v="615"/>
    <x v="4"/>
    <x v="11"/>
    <x v="10"/>
    <x v="810"/>
  </r>
  <r>
    <x v="87"/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x v="0"/>
    <n v="12"/>
    <x v="0"/>
    <s v="music/rock"/>
    <x v="64"/>
    <x v="4"/>
    <x v="11"/>
    <x v="0"/>
    <x v="811"/>
  </r>
  <r>
    <x v="641"/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x v="0"/>
    <n v="33"/>
    <x v="0"/>
    <s v="music/rock"/>
    <x v="620"/>
    <x v="4"/>
    <x v="11"/>
    <x v="1"/>
    <x v="812"/>
  </r>
  <r>
    <x v="642"/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x v="0"/>
    <n v="96"/>
    <x v="0"/>
    <s v="music/rock"/>
    <x v="621"/>
    <x v="4"/>
    <x v="11"/>
    <x v="0"/>
    <x v="813"/>
  </r>
  <r>
    <x v="643"/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x v="0"/>
    <n v="28"/>
    <x v="0"/>
    <s v="music/rock"/>
    <x v="622"/>
    <x v="4"/>
    <x v="11"/>
    <x v="5"/>
    <x v="814"/>
  </r>
  <r>
    <x v="644"/>
    <n v="815"/>
    <s v="Some Late Help for The Early Reset"/>
    <s v="Be a part of helping The Early Reset finish their new 7 song EP."/>
    <n v="4000"/>
    <x v="611"/>
    <x v="0"/>
    <x v="0"/>
    <x v="0"/>
    <n v="1414879303"/>
    <n v="1412287303"/>
    <x v="0"/>
    <n v="43"/>
    <x v="0"/>
    <s v="music/rock"/>
    <x v="623"/>
    <x v="4"/>
    <x v="11"/>
    <x v="9"/>
    <x v="815"/>
  </r>
  <r>
    <x v="645"/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x v="0"/>
    <n v="205"/>
    <x v="0"/>
    <s v="music/rock"/>
    <x v="624"/>
    <x v="4"/>
    <x v="11"/>
    <x v="7"/>
    <x v="816"/>
  </r>
  <r>
    <x v="646"/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x v="0"/>
    <n v="23"/>
    <x v="0"/>
    <s v="music/rock"/>
    <x v="625"/>
    <x v="4"/>
    <x v="11"/>
    <x v="1"/>
    <x v="817"/>
  </r>
  <r>
    <x v="647"/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x v="0"/>
    <n v="19"/>
    <x v="0"/>
    <s v="music/rock"/>
    <x v="626"/>
    <x v="4"/>
    <x v="11"/>
    <x v="3"/>
    <x v="818"/>
  </r>
  <r>
    <x v="648"/>
    <n v="819"/>
    <s v="Winter Tour"/>
    <s v="We are touring the Southeast in support of our new EP"/>
    <n v="400"/>
    <x v="140"/>
    <x v="0"/>
    <x v="0"/>
    <x v="0"/>
    <n v="1387601040"/>
    <n v="1386806254"/>
    <x v="0"/>
    <n v="14"/>
    <x v="0"/>
    <s v="music/rock"/>
    <x v="627"/>
    <x v="4"/>
    <x v="11"/>
    <x v="11"/>
    <x v="819"/>
  </r>
  <r>
    <x v="649"/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x v="0"/>
    <n v="38"/>
    <x v="0"/>
    <s v="music/rock"/>
    <x v="628"/>
    <x v="4"/>
    <x v="11"/>
    <x v="5"/>
    <x v="820"/>
  </r>
  <r>
    <x v="31"/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x v="0"/>
    <n v="78"/>
    <x v="0"/>
    <s v="music/rock"/>
    <x v="629"/>
    <x v="4"/>
    <x v="11"/>
    <x v="7"/>
    <x v="821"/>
  </r>
  <r>
    <x v="650"/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x v="0"/>
    <n v="69"/>
    <x v="0"/>
    <s v="music/rock"/>
    <x v="630"/>
    <x v="4"/>
    <x v="11"/>
    <x v="8"/>
    <x v="822"/>
  </r>
  <r>
    <x v="651"/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x v="0"/>
    <n v="33"/>
    <x v="0"/>
    <s v="music/rock"/>
    <x v="631"/>
    <x v="4"/>
    <x v="11"/>
    <x v="2"/>
    <x v="823"/>
  </r>
  <r>
    <x v="652"/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x v="0"/>
    <n v="54"/>
    <x v="0"/>
    <s v="music/rock"/>
    <x v="632"/>
    <x v="4"/>
    <x v="11"/>
    <x v="7"/>
    <x v="824"/>
  </r>
  <r>
    <x v="653"/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x v="0"/>
    <n v="99"/>
    <x v="0"/>
    <s v="music/rock"/>
    <x v="633"/>
    <x v="4"/>
    <x v="11"/>
    <x v="9"/>
    <x v="825"/>
  </r>
  <r>
    <x v="654"/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x v="0"/>
    <n v="49"/>
    <x v="0"/>
    <s v="music/rock"/>
    <x v="634"/>
    <x v="4"/>
    <x v="11"/>
    <x v="7"/>
    <x v="826"/>
  </r>
  <r>
    <x v="101"/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x v="0"/>
    <n v="11"/>
    <x v="0"/>
    <s v="music/rock"/>
    <x v="635"/>
    <x v="4"/>
    <x v="11"/>
    <x v="1"/>
    <x v="827"/>
  </r>
  <r>
    <x v="644"/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x v="0"/>
    <n v="38"/>
    <x v="0"/>
    <s v="music/rock"/>
    <x v="636"/>
    <x v="4"/>
    <x v="11"/>
    <x v="0"/>
    <x v="828"/>
  </r>
  <r>
    <x v="87"/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x v="0"/>
    <n v="16"/>
    <x v="0"/>
    <s v="music/rock"/>
    <x v="151"/>
    <x v="4"/>
    <x v="11"/>
    <x v="5"/>
    <x v="829"/>
  </r>
  <r>
    <x v="655"/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x v="0"/>
    <n v="32"/>
    <x v="0"/>
    <s v="music/rock"/>
    <x v="637"/>
    <x v="4"/>
    <x v="11"/>
    <x v="2"/>
    <x v="830"/>
  </r>
  <r>
    <x v="656"/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x v="0"/>
    <n v="20"/>
    <x v="0"/>
    <s v="music/rock"/>
    <x v="638"/>
    <x v="4"/>
    <x v="11"/>
    <x v="7"/>
    <x v="831"/>
  </r>
  <r>
    <x v="657"/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x v="0"/>
    <n v="154"/>
    <x v="0"/>
    <s v="music/rock"/>
    <x v="639"/>
    <x v="4"/>
    <x v="11"/>
    <x v="4"/>
    <x v="832"/>
  </r>
  <r>
    <x v="658"/>
    <n v="833"/>
    <s v="Ragman Rolls"/>
    <s v="This is an American rock album."/>
    <n v="6000"/>
    <x v="627"/>
    <x v="0"/>
    <x v="0"/>
    <x v="0"/>
    <n v="1397941475"/>
    <n v="1395349475"/>
    <x v="0"/>
    <n v="41"/>
    <x v="0"/>
    <s v="music/rock"/>
    <x v="640"/>
    <x v="4"/>
    <x v="11"/>
    <x v="7"/>
    <x v="833"/>
  </r>
  <r>
    <x v="659"/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x v="0"/>
    <n v="75"/>
    <x v="0"/>
    <s v="music/rock"/>
    <x v="641"/>
    <x v="4"/>
    <x v="11"/>
    <x v="5"/>
    <x v="834"/>
  </r>
  <r>
    <x v="660"/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x v="0"/>
    <n v="40"/>
    <x v="0"/>
    <s v="music/rock"/>
    <x v="642"/>
    <x v="4"/>
    <x v="11"/>
    <x v="6"/>
    <x v="835"/>
  </r>
  <r>
    <x v="661"/>
    <n v="836"/>
    <s v="DESMADRE Full Album + Press Kit"/>
    <s v="An album you can bring home to mom."/>
    <n v="5000"/>
    <x v="630"/>
    <x v="0"/>
    <x v="0"/>
    <x v="0"/>
    <n v="1381108918"/>
    <n v="1378516918"/>
    <x v="0"/>
    <n v="46"/>
    <x v="0"/>
    <s v="music/rock"/>
    <x v="643"/>
    <x v="4"/>
    <x v="11"/>
    <x v="8"/>
    <x v="836"/>
  </r>
  <r>
    <x v="662"/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x v="0"/>
    <n v="62"/>
    <x v="0"/>
    <s v="music/rock"/>
    <x v="644"/>
    <x v="4"/>
    <x v="11"/>
    <x v="6"/>
    <x v="837"/>
  </r>
  <r>
    <x v="663"/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x v="0"/>
    <n v="61"/>
    <x v="0"/>
    <s v="music/rock"/>
    <x v="645"/>
    <x v="4"/>
    <x v="11"/>
    <x v="11"/>
    <x v="838"/>
  </r>
  <r>
    <x v="664"/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x v="0"/>
    <n v="96"/>
    <x v="0"/>
    <s v="music/rock"/>
    <x v="646"/>
    <x v="4"/>
    <x v="11"/>
    <x v="10"/>
    <x v="839"/>
  </r>
  <r>
    <x v="665"/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x v="0"/>
    <n v="190"/>
    <x v="0"/>
    <s v="music/metal"/>
    <x v="647"/>
    <x v="4"/>
    <x v="12"/>
    <x v="10"/>
    <x v="840"/>
  </r>
  <r>
    <x v="666"/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x v="1"/>
    <n v="94"/>
    <x v="0"/>
    <s v="music/metal"/>
    <x v="648"/>
    <x v="4"/>
    <x v="12"/>
    <x v="9"/>
    <x v="841"/>
  </r>
  <r>
    <x v="667"/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x v="1"/>
    <n v="39"/>
    <x v="0"/>
    <s v="music/metal"/>
    <x v="649"/>
    <x v="4"/>
    <x v="12"/>
    <x v="8"/>
    <x v="842"/>
  </r>
  <r>
    <x v="668"/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x v="0"/>
    <n v="127"/>
    <x v="0"/>
    <s v="music/metal"/>
    <x v="650"/>
    <x v="4"/>
    <x v="12"/>
    <x v="4"/>
    <x v="843"/>
  </r>
  <r>
    <x v="669"/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x v="1"/>
    <n v="159"/>
    <x v="0"/>
    <s v="music/metal"/>
    <x v="651"/>
    <x v="4"/>
    <x v="12"/>
    <x v="8"/>
    <x v="844"/>
  </r>
  <r>
    <x v="670"/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x v="0"/>
    <n v="177"/>
    <x v="0"/>
    <s v="music/metal"/>
    <x v="652"/>
    <x v="4"/>
    <x v="12"/>
    <x v="3"/>
    <x v="845"/>
  </r>
  <r>
    <x v="671"/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x v="0"/>
    <n v="47"/>
    <x v="0"/>
    <s v="music/metal"/>
    <x v="653"/>
    <x v="4"/>
    <x v="12"/>
    <x v="2"/>
    <x v="846"/>
  </r>
  <r>
    <x v="31"/>
    <n v="847"/>
    <s v="CENTROPYMUSIC"/>
    <s v="MUSIC WITH MEANING!  MUSIC THAT MATTERS!!!"/>
    <n v="10"/>
    <x v="115"/>
    <x v="0"/>
    <x v="0"/>
    <x v="0"/>
    <n v="1436555376"/>
    <n v="1433963376"/>
    <x v="0"/>
    <n v="1"/>
    <x v="0"/>
    <s v="music/metal"/>
    <x v="119"/>
    <x v="4"/>
    <x v="12"/>
    <x v="0"/>
    <x v="847"/>
  </r>
  <r>
    <x v="31"/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x v="0"/>
    <n v="16"/>
    <x v="0"/>
    <s v="music/metal"/>
    <x v="654"/>
    <x v="4"/>
    <x v="12"/>
    <x v="7"/>
    <x v="848"/>
  </r>
  <r>
    <x v="672"/>
    <n v="849"/>
    <s v="The Nightingale: A Gothic Fairytale"/>
    <s v="&quot;Guard your passion as if your life depended on it, for well it might!&quot;_x000d_Join Nightingale in her journey through the Poison Garden."/>
    <n v="4000"/>
    <x v="641"/>
    <x v="0"/>
    <x v="0"/>
    <x v="0"/>
    <n v="1426473264"/>
    <n v="1424057664"/>
    <x v="0"/>
    <n v="115"/>
    <x v="0"/>
    <s v="music/metal"/>
    <x v="655"/>
    <x v="4"/>
    <x v="12"/>
    <x v="2"/>
    <x v="849"/>
  </r>
  <r>
    <x v="673"/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x v="0"/>
    <n v="133"/>
    <x v="0"/>
    <s v="music/metal"/>
    <x v="656"/>
    <x v="4"/>
    <x v="12"/>
    <x v="7"/>
    <x v="850"/>
  </r>
  <r>
    <x v="674"/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x v="0"/>
    <n v="70"/>
    <x v="0"/>
    <s v="music/metal"/>
    <x v="657"/>
    <x v="4"/>
    <x v="12"/>
    <x v="0"/>
    <x v="851"/>
  </r>
  <r>
    <x v="675"/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x v="0"/>
    <n v="62"/>
    <x v="0"/>
    <s v="music/metal"/>
    <x v="658"/>
    <x v="4"/>
    <x v="12"/>
    <x v="9"/>
    <x v="852"/>
  </r>
  <r>
    <x v="31"/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x v="0"/>
    <n v="10"/>
    <x v="0"/>
    <s v="music/metal"/>
    <x v="180"/>
    <x v="4"/>
    <x v="12"/>
    <x v="1"/>
    <x v="853"/>
  </r>
  <r>
    <x v="676"/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x v="0"/>
    <n v="499"/>
    <x v="0"/>
    <s v="music/metal"/>
    <x v="659"/>
    <x v="4"/>
    <x v="12"/>
    <x v="4"/>
    <x v="854"/>
  </r>
  <r>
    <x v="677"/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x v="0"/>
    <n v="47"/>
    <x v="0"/>
    <s v="music/metal"/>
    <x v="660"/>
    <x v="4"/>
    <x v="12"/>
    <x v="0"/>
    <x v="855"/>
  </r>
  <r>
    <x v="678"/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x v="0"/>
    <n v="28"/>
    <x v="0"/>
    <s v="music/metal"/>
    <x v="661"/>
    <x v="4"/>
    <x v="12"/>
    <x v="10"/>
    <x v="856"/>
  </r>
  <r>
    <x v="31"/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x v="0"/>
    <n v="24"/>
    <x v="0"/>
    <s v="music/metal"/>
    <x v="73"/>
    <x v="4"/>
    <x v="12"/>
    <x v="9"/>
    <x v="857"/>
  </r>
  <r>
    <x v="679"/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x v="0"/>
    <n v="76"/>
    <x v="0"/>
    <s v="music/metal"/>
    <x v="662"/>
    <x v="4"/>
    <x v="12"/>
    <x v="7"/>
    <x v="858"/>
  </r>
  <r>
    <x v="680"/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x v="0"/>
    <n v="98"/>
    <x v="0"/>
    <s v="music/metal"/>
    <x v="663"/>
    <x v="4"/>
    <x v="12"/>
    <x v="5"/>
    <x v="859"/>
  </r>
  <r>
    <x v="681"/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x v="0"/>
    <n v="48"/>
    <x v="1"/>
    <s v="music/jazz"/>
    <x v="664"/>
    <x v="4"/>
    <x v="13"/>
    <x v="9"/>
    <x v="860"/>
  </r>
  <r>
    <x v="682"/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x v="0"/>
    <n v="2"/>
    <x v="1"/>
    <s v="music/jazz"/>
    <x v="476"/>
    <x v="4"/>
    <x v="13"/>
    <x v="10"/>
    <x v="861"/>
  </r>
  <r>
    <x v="683"/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x v="0"/>
    <n v="4"/>
    <x v="1"/>
    <s v="music/jazz"/>
    <x v="665"/>
    <x v="4"/>
    <x v="13"/>
    <x v="9"/>
    <x v="862"/>
  </r>
  <r>
    <x v="684"/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x v="0"/>
    <n v="5"/>
    <x v="1"/>
    <s v="music/jazz"/>
    <x v="666"/>
    <x v="4"/>
    <x v="13"/>
    <x v="1"/>
    <x v="863"/>
  </r>
  <r>
    <x v="685"/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x v="0"/>
    <n v="79"/>
    <x v="1"/>
    <s v="music/jazz"/>
    <x v="667"/>
    <x v="4"/>
    <x v="13"/>
    <x v="8"/>
    <x v="864"/>
  </r>
  <r>
    <x v="686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x v="0"/>
    <n v="2"/>
    <x v="1"/>
    <s v="music/jazz"/>
    <x v="381"/>
    <x v="4"/>
    <x v="13"/>
    <x v="4"/>
    <x v="865"/>
  </r>
  <r>
    <x v="687"/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x v="0"/>
    <n v="11"/>
    <x v="1"/>
    <s v="music/jazz"/>
    <x v="668"/>
    <x v="4"/>
    <x v="13"/>
    <x v="1"/>
    <x v="866"/>
  </r>
  <r>
    <x v="688"/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x v="0"/>
    <n v="11"/>
    <x v="1"/>
    <s v="music/jazz"/>
    <x v="669"/>
    <x v="4"/>
    <x v="13"/>
    <x v="9"/>
    <x v="867"/>
  </r>
  <r>
    <x v="689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x v="0"/>
    <n v="1"/>
    <x v="1"/>
    <s v="music/jazz"/>
    <x v="73"/>
    <x v="4"/>
    <x v="13"/>
    <x v="11"/>
    <x v="868"/>
  </r>
  <r>
    <x v="690"/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x v="0"/>
    <n v="3"/>
    <x v="1"/>
    <s v="music/jazz"/>
    <x v="670"/>
    <x v="4"/>
    <x v="13"/>
    <x v="7"/>
    <x v="869"/>
  </r>
  <r>
    <x v="691"/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x v="0"/>
    <n v="5"/>
    <x v="1"/>
    <s v="music/jazz"/>
    <x v="671"/>
    <x v="4"/>
    <x v="13"/>
    <x v="10"/>
    <x v="870"/>
  </r>
  <r>
    <x v="692"/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x v="0"/>
    <n v="12"/>
    <x v="1"/>
    <s v="music/jazz"/>
    <x v="672"/>
    <x v="4"/>
    <x v="13"/>
    <x v="9"/>
    <x v="871"/>
  </r>
  <r>
    <x v="693"/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x v="0"/>
    <n v="2"/>
    <x v="1"/>
    <s v="music/jazz"/>
    <x v="151"/>
    <x v="4"/>
    <x v="13"/>
    <x v="1"/>
    <x v="872"/>
  </r>
  <r>
    <x v="694"/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x v="0"/>
    <n v="5"/>
    <x v="1"/>
    <s v="music/jazz"/>
    <x v="377"/>
    <x v="4"/>
    <x v="13"/>
    <x v="9"/>
    <x v="873"/>
  </r>
  <r>
    <x v="695"/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x v="0"/>
    <n v="21"/>
    <x v="1"/>
    <s v="music/jazz"/>
    <x v="673"/>
    <x v="4"/>
    <x v="13"/>
    <x v="6"/>
    <x v="874"/>
  </r>
  <r>
    <x v="109"/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x v="0"/>
    <n v="0"/>
    <x v="1"/>
    <s v="music/jazz"/>
    <x v="121"/>
    <x v="4"/>
    <x v="13"/>
    <x v="8"/>
    <x v="875"/>
  </r>
  <r>
    <x v="696"/>
    <n v="876"/>
    <s v="Sound Of Dobells"/>
    <s v="What was the greatest record shop ever?  DOBELLS!"/>
    <n v="3152"/>
    <x v="656"/>
    <x v="2"/>
    <x v="1"/>
    <x v="1"/>
    <n v="1359978927"/>
    <n v="1357127727"/>
    <x v="0"/>
    <n v="45"/>
    <x v="1"/>
    <s v="music/jazz"/>
    <x v="674"/>
    <x v="4"/>
    <x v="13"/>
    <x v="1"/>
    <x v="876"/>
  </r>
  <r>
    <x v="697"/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x v="0"/>
    <n v="29"/>
    <x v="1"/>
    <s v="music/jazz"/>
    <x v="675"/>
    <x v="4"/>
    <x v="13"/>
    <x v="4"/>
    <x v="877"/>
  </r>
  <r>
    <x v="698"/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x v="0"/>
    <n v="2"/>
    <x v="1"/>
    <s v="music/jazz"/>
    <x v="151"/>
    <x v="4"/>
    <x v="13"/>
    <x v="4"/>
    <x v="878"/>
  </r>
  <r>
    <x v="699"/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x v="0"/>
    <n v="30"/>
    <x v="1"/>
    <s v="music/jazz"/>
    <x v="676"/>
    <x v="4"/>
    <x v="13"/>
    <x v="5"/>
    <x v="879"/>
  </r>
  <r>
    <x v="700"/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x v="0"/>
    <n v="8"/>
    <x v="1"/>
    <s v="music/indie rock"/>
    <x v="677"/>
    <x v="4"/>
    <x v="14"/>
    <x v="8"/>
    <x v="880"/>
  </r>
  <r>
    <x v="417"/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x v="0"/>
    <n v="1"/>
    <x v="1"/>
    <s v="music/indie rock"/>
    <x v="180"/>
    <x v="4"/>
    <x v="14"/>
    <x v="4"/>
    <x v="881"/>
  </r>
  <r>
    <x v="701"/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x v="0"/>
    <n v="14"/>
    <x v="1"/>
    <s v="music/indie rock"/>
    <x v="678"/>
    <x v="4"/>
    <x v="14"/>
    <x v="10"/>
    <x v="882"/>
  </r>
  <r>
    <x v="702"/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x v="0"/>
    <n v="24"/>
    <x v="1"/>
    <s v="music/indie rock"/>
    <x v="679"/>
    <x v="4"/>
    <x v="14"/>
    <x v="1"/>
    <x v="883"/>
  </r>
  <r>
    <x v="460"/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x v="0"/>
    <n v="2"/>
    <x v="1"/>
    <s v="music/indie rock"/>
    <x v="119"/>
    <x v="4"/>
    <x v="14"/>
    <x v="7"/>
    <x v="884"/>
  </r>
  <r>
    <x v="703"/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x v="0"/>
    <n v="21"/>
    <x v="1"/>
    <s v="music/indie rock"/>
    <x v="680"/>
    <x v="4"/>
    <x v="14"/>
    <x v="11"/>
    <x v="885"/>
  </r>
  <r>
    <x v="704"/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x v="0"/>
    <n v="7"/>
    <x v="1"/>
    <s v="music/indie rock"/>
    <x v="681"/>
    <x v="4"/>
    <x v="14"/>
    <x v="10"/>
    <x v="886"/>
  </r>
  <r>
    <x v="109"/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x v="0"/>
    <n v="0"/>
    <x v="1"/>
    <s v="music/indie rock"/>
    <x v="121"/>
    <x v="4"/>
    <x v="14"/>
    <x v="6"/>
    <x v="887"/>
  </r>
  <r>
    <x v="705"/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x v="0"/>
    <n v="4"/>
    <x v="1"/>
    <s v="music/indie rock"/>
    <x v="666"/>
    <x v="4"/>
    <x v="14"/>
    <x v="3"/>
    <x v="888"/>
  </r>
  <r>
    <x v="706"/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x v="0"/>
    <n v="32"/>
    <x v="1"/>
    <s v="music/indie rock"/>
    <x v="682"/>
    <x v="4"/>
    <x v="14"/>
    <x v="8"/>
    <x v="889"/>
  </r>
  <r>
    <x v="707"/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x v="0"/>
    <n v="4"/>
    <x v="1"/>
    <s v="music/indie rock"/>
    <x v="683"/>
    <x v="4"/>
    <x v="14"/>
    <x v="9"/>
    <x v="890"/>
  </r>
  <r>
    <x v="140"/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x v="0"/>
    <n v="9"/>
    <x v="1"/>
    <s v="music/indie rock"/>
    <x v="684"/>
    <x v="4"/>
    <x v="14"/>
    <x v="3"/>
    <x v="891"/>
  </r>
  <r>
    <x v="708"/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x v="0"/>
    <n v="17"/>
    <x v="1"/>
    <s v="music/indie rock"/>
    <x v="685"/>
    <x v="4"/>
    <x v="14"/>
    <x v="5"/>
    <x v="892"/>
  </r>
  <r>
    <x v="709"/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x v="0"/>
    <n v="5"/>
    <x v="1"/>
    <s v="music/indie rock"/>
    <x v="379"/>
    <x v="4"/>
    <x v="14"/>
    <x v="7"/>
    <x v="893"/>
  </r>
  <r>
    <x v="710"/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x v="0"/>
    <n v="53"/>
    <x v="1"/>
    <s v="music/indie rock"/>
    <x v="686"/>
    <x v="4"/>
    <x v="14"/>
    <x v="5"/>
    <x v="894"/>
  </r>
  <r>
    <x v="711"/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x v="0"/>
    <n v="7"/>
    <x v="1"/>
    <s v="music/indie rock"/>
    <x v="687"/>
    <x v="4"/>
    <x v="14"/>
    <x v="8"/>
    <x v="895"/>
  </r>
  <r>
    <x v="142"/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x v="0"/>
    <n v="72"/>
    <x v="1"/>
    <s v="music/indie rock"/>
    <x v="688"/>
    <x v="4"/>
    <x v="14"/>
    <x v="10"/>
    <x v="896"/>
  </r>
  <r>
    <x v="109"/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x v="0"/>
    <n v="0"/>
    <x v="1"/>
    <s v="music/indie rock"/>
    <x v="121"/>
    <x v="4"/>
    <x v="14"/>
    <x v="9"/>
    <x v="897"/>
  </r>
  <r>
    <x v="712"/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x v="0"/>
    <n v="2"/>
    <x v="1"/>
    <s v="music/indie rock"/>
    <x v="436"/>
    <x v="4"/>
    <x v="14"/>
    <x v="11"/>
    <x v="898"/>
  </r>
  <r>
    <x v="713"/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x v="0"/>
    <n v="8"/>
    <x v="1"/>
    <s v="music/indie rock"/>
    <x v="436"/>
    <x v="4"/>
    <x v="14"/>
    <x v="6"/>
    <x v="899"/>
  </r>
  <r>
    <x v="714"/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x v="0"/>
    <n v="2"/>
    <x v="1"/>
    <s v="music/jazz"/>
    <x v="689"/>
    <x v="4"/>
    <x v="13"/>
    <x v="2"/>
    <x v="900"/>
  </r>
  <r>
    <x v="109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x v="0"/>
    <n v="0"/>
    <x v="1"/>
    <s v="music/jazz"/>
    <x v="121"/>
    <x v="4"/>
    <x v="13"/>
    <x v="6"/>
    <x v="901"/>
  </r>
  <r>
    <x v="715"/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x v="0"/>
    <n v="3"/>
    <x v="1"/>
    <s v="music/jazz"/>
    <x v="180"/>
    <x v="4"/>
    <x v="13"/>
    <x v="3"/>
    <x v="902"/>
  </r>
  <r>
    <x v="416"/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x v="0"/>
    <n v="4"/>
    <x v="1"/>
    <s v="music/jazz"/>
    <x v="379"/>
    <x v="4"/>
    <x v="13"/>
    <x v="10"/>
    <x v="903"/>
  </r>
  <r>
    <x v="716"/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x v="0"/>
    <n v="3"/>
    <x v="1"/>
    <s v="music/jazz"/>
    <x v="690"/>
    <x v="4"/>
    <x v="13"/>
    <x v="11"/>
    <x v="904"/>
  </r>
  <r>
    <x v="717"/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x v="0"/>
    <n v="6"/>
    <x v="1"/>
    <s v="music/jazz"/>
    <x v="691"/>
    <x v="4"/>
    <x v="13"/>
    <x v="4"/>
    <x v="905"/>
  </r>
  <r>
    <x v="109"/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x v="0"/>
    <n v="0"/>
    <x v="1"/>
    <s v="music/jazz"/>
    <x v="121"/>
    <x v="4"/>
    <x v="13"/>
    <x v="2"/>
    <x v="906"/>
  </r>
  <r>
    <x v="109"/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x v="0"/>
    <n v="0"/>
    <x v="1"/>
    <s v="music/jazz"/>
    <x v="121"/>
    <x v="4"/>
    <x v="13"/>
    <x v="10"/>
    <x v="907"/>
  </r>
  <r>
    <x v="109"/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x v="0"/>
    <n v="0"/>
    <x v="1"/>
    <s v="music/jazz"/>
    <x v="121"/>
    <x v="4"/>
    <x v="13"/>
    <x v="0"/>
    <x v="908"/>
  </r>
  <r>
    <x v="140"/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x v="0"/>
    <n v="8"/>
    <x v="1"/>
    <s v="music/jazz"/>
    <x v="178"/>
    <x v="4"/>
    <x v="13"/>
    <x v="0"/>
    <x v="909"/>
  </r>
  <r>
    <x v="718"/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x v="0"/>
    <n v="5"/>
    <x v="1"/>
    <s v="music/jazz"/>
    <x v="692"/>
    <x v="4"/>
    <x v="13"/>
    <x v="1"/>
    <x v="910"/>
  </r>
  <r>
    <x v="109"/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x v="0"/>
    <n v="0"/>
    <x v="1"/>
    <s v="music/jazz"/>
    <x v="121"/>
    <x v="4"/>
    <x v="13"/>
    <x v="1"/>
    <x v="911"/>
  </r>
  <r>
    <x v="719"/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x v="0"/>
    <n v="2"/>
    <x v="1"/>
    <s v="music/jazz"/>
    <x v="2"/>
    <x v="4"/>
    <x v="13"/>
    <x v="9"/>
    <x v="912"/>
  </r>
  <r>
    <x v="720"/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x v="0"/>
    <n v="24"/>
    <x v="1"/>
    <s v="music/jazz"/>
    <x v="693"/>
    <x v="4"/>
    <x v="13"/>
    <x v="6"/>
    <x v="913"/>
  </r>
  <r>
    <x v="109"/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x v="0"/>
    <n v="0"/>
    <x v="1"/>
    <s v="music/jazz"/>
    <x v="121"/>
    <x v="4"/>
    <x v="13"/>
    <x v="3"/>
    <x v="914"/>
  </r>
  <r>
    <x v="721"/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x v="0"/>
    <n v="9"/>
    <x v="1"/>
    <s v="music/jazz"/>
    <x v="694"/>
    <x v="4"/>
    <x v="13"/>
    <x v="1"/>
    <x v="915"/>
  </r>
  <r>
    <x v="109"/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x v="0"/>
    <n v="0"/>
    <x v="1"/>
    <s v="music/jazz"/>
    <x v="121"/>
    <x v="4"/>
    <x v="13"/>
    <x v="8"/>
    <x v="916"/>
  </r>
  <r>
    <x v="722"/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x v="0"/>
    <n v="1"/>
    <x v="1"/>
    <s v="music/jazz"/>
    <x v="180"/>
    <x v="4"/>
    <x v="13"/>
    <x v="0"/>
    <x v="917"/>
  </r>
  <r>
    <x v="723"/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x v="0"/>
    <n v="10"/>
    <x v="1"/>
    <s v="music/jazz"/>
    <x v="695"/>
    <x v="4"/>
    <x v="13"/>
    <x v="4"/>
    <x v="918"/>
  </r>
  <r>
    <x v="724"/>
    <n v="919"/>
    <s v="Jazz CD:  Out of The Blue"/>
    <s v="Cool jazz with a New Orleans flavor."/>
    <n v="20000"/>
    <x v="173"/>
    <x v="2"/>
    <x v="0"/>
    <x v="0"/>
    <n v="1355930645"/>
    <n v="1352906645"/>
    <x v="0"/>
    <n v="1"/>
    <x v="1"/>
    <s v="music/jazz"/>
    <x v="101"/>
    <x v="4"/>
    <x v="13"/>
    <x v="4"/>
    <x v="919"/>
  </r>
  <r>
    <x v="109"/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x v="0"/>
    <n v="0"/>
    <x v="1"/>
    <s v="music/jazz"/>
    <x v="121"/>
    <x v="4"/>
    <x v="13"/>
    <x v="9"/>
    <x v="920"/>
  </r>
  <r>
    <x v="725"/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x v="0"/>
    <n v="20"/>
    <x v="1"/>
    <s v="music/jazz"/>
    <x v="696"/>
    <x v="4"/>
    <x v="13"/>
    <x v="9"/>
    <x v="921"/>
  </r>
  <r>
    <x v="726"/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x v="0"/>
    <n v="30"/>
    <x v="1"/>
    <s v="music/jazz"/>
    <x v="697"/>
    <x v="4"/>
    <x v="13"/>
    <x v="10"/>
    <x v="922"/>
  </r>
  <r>
    <x v="727"/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x v="0"/>
    <n v="6"/>
    <x v="1"/>
    <s v="music/jazz"/>
    <x v="698"/>
    <x v="4"/>
    <x v="13"/>
    <x v="9"/>
    <x v="923"/>
  </r>
  <r>
    <x v="728"/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x v="0"/>
    <n v="15"/>
    <x v="1"/>
    <s v="music/jazz"/>
    <x v="699"/>
    <x v="4"/>
    <x v="13"/>
    <x v="1"/>
    <x v="924"/>
  </r>
  <r>
    <x v="129"/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x v="0"/>
    <n v="5"/>
    <x v="1"/>
    <s v="music/jazz"/>
    <x v="700"/>
    <x v="4"/>
    <x v="13"/>
    <x v="9"/>
    <x v="925"/>
  </r>
  <r>
    <x v="109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x v="0"/>
    <n v="0"/>
    <x v="1"/>
    <s v="music/jazz"/>
    <x v="121"/>
    <x v="4"/>
    <x v="13"/>
    <x v="0"/>
    <x v="926"/>
  </r>
  <r>
    <x v="109"/>
    <n v="927"/>
    <s v="JETRO DA SILVA FUNK PROJECT"/>
    <s v="Studio CD/DVD Solo project of Pianist &amp; Keyboardist Jetro da Silva"/>
    <n v="20000"/>
    <x v="117"/>
    <x v="2"/>
    <x v="0"/>
    <x v="0"/>
    <n v="1337024695"/>
    <n v="1334432695"/>
    <x v="0"/>
    <n v="0"/>
    <x v="1"/>
    <s v="music/jazz"/>
    <x v="121"/>
    <x v="4"/>
    <x v="13"/>
    <x v="6"/>
    <x v="927"/>
  </r>
  <r>
    <x v="729"/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x v="0"/>
    <n v="28"/>
    <x v="1"/>
    <s v="music/jazz"/>
    <x v="701"/>
    <x v="4"/>
    <x v="13"/>
    <x v="8"/>
    <x v="928"/>
  </r>
  <r>
    <x v="109"/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x v="0"/>
    <n v="0"/>
    <x v="1"/>
    <s v="music/jazz"/>
    <x v="121"/>
    <x v="4"/>
    <x v="13"/>
    <x v="7"/>
    <x v="929"/>
  </r>
  <r>
    <x v="730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x v="0"/>
    <n v="5"/>
    <x v="1"/>
    <s v="music/jazz"/>
    <x v="160"/>
    <x v="4"/>
    <x v="13"/>
    <x v="5"/>
    <x v="930"/>
  </r>
  <r>
    <x v="731"/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x v="0"/>
    <n v="7"/>
    <x v="1"/>
    <s v="music/jazz"/>
    <x v="702"/>
    <x v="4"/>
    <x v="13"/>
    <x v="2"/>
    <x v="931"/>
  </r>
  <r>
    <x v="732"/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x v="0"/>
    <n v="30"/>
    <x v="1"/>
    <s v="music/jazz"/>
    <x v="703"/>
    <x v="4"/>
    <x v="13"/>
    <x v="2"/>
    <x v="932"/>
  </r>
  <r>
    <x v="733"/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x v="0"/>
    <n v="2"/>
    <x v="1"/>
    <s v="music/jazz"/>
    <x v="88"/>
    <x v="4"/>
    <x v="13"/>
    <x v="7"/>
    <x v="933"/>
  </r>
  <r>
    <x v="734"/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x v="0"/>
    <n v="30"/>
    <x v="1"/>
    <s v="music/jazz"/>
    <x v="704"/>
    <x v="4"/>
    <x v="13"/>
    <x v="6"/>
    <x v="934"/>
  </r>
  <r>
    <x v="735"/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x v="0"/>
    <n v="2"/>
    <x v="1"/>
    <s v="music/jazz"/>
    <x v="384"/>
    <x v="4"/>
    <x v="13"/>
    <x v="11"/>
    <x v="935"/>
  </r>
  <r>
    <x v="109"/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x v="0"/>
    <n v="0"/>
    <x v="1"/>
    <s v="music/jazz"/>
    <x v="121"/>
    <x v="4"/>
    <x v="13"/>
    <x v="11"/>
    <x v="936"/>
  </r>
  <r>
    <x v="736"/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x v="0"/>
    <n v="2"/>
    <x v="1"/>
    <s v="music/jazz"/>
    <x v="135"/>
    <x v="4"/>
    <x v="13"/>
    <x v="9"/>
    <x v="937"/>
  </r>
  <r>
    <x v="737"/>
    <n v="938"/>
    <s v="Celebrating American Jazz &amp; Soul Music"/>
    <s v="Creating new avenues of exposure for young Jazz &amp; Soul artists_x000d_to express their Art of Music."/>
    <n v="7000"/>
    <x v="379"/>
    <x v="2"/>
    <x v="0"/>
    <x v="0"/>
    <n v="1346585448"/>
    <n v="1343993448"/>
    <x v="0"/>
    <n v="1"/>
    <x v="1"/>
    <s v="music/jazz"/>
    <x v="384"/>
    <x v="4"/>
    <x v="13"/>
    <x v="10"/>
    <x v="938"/>
  </r>
  <r>
    <x v="738"/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x v="0"/>
    <n v="2"/>
    <x v="1"/>
    <s v="music/jazz"/>
    <x v="135"/>
    <x v="4"/>
    <x v="13"/>
    <x v="5"/>
    <x v="939"/>
  </r>
  <r>
    <x v="739"/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x v="0"/>
    <n v="14"/>
    <x v="1"/>
    <s v="technology/wearables"/>
    <x v="705"/>
    <x v="2"/>
    <x v="8"/>
    <x v="0"/>
    <x v="940"/>
  </r>
  <r>
    <x v="740"/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x v="0"/>
    <n v="31"/>
    <x v="1"/>
    <s v="technology/wearables"/>
    <x v="706"/>
    <x v="2"/>
    <x v="8"/>
    <x v="1"/>
    <x v="941"/>
  </r>
  <r>
    <x v="741"/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x v="0"/>
    <n v="16"/>
    <x v="1"/>
    <s v="technology/wearables"/>
    <x v="707"/>
    <x v="2"/>
    <x v="8"/>
    <x v="1"/>
    <x v="942"/>
  </r>
  <r>
    <x v="742"/>
    <n v="943"/>
    <s v="SleepMode"/>
    <s v="A mask for home or travel that will give you the best, undisturbed sleep of your life."/>
    <n v="3000"/>
    <x v="683"/>
    <x v="2"/>
    <x v="0"/>
    <x v="0"/>
    <n v="1480438905"/>
    <n v="1477843305"/>
    <x v="0"/>
    <n v="12"/>
    <x v="1"/>
    <s v="technology/wearables"/>
    <x v="708"/>
    <x v="2"/>
    <x v="8"/>
    <x v="9"/>
    <x v="943"/>
  </r>
  <r>
    <x v="743"/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x v="0"/>
    <n v="96"/>
    <x v="1"/>
    <s v="technology/wearables"/>
    <x v="709"/>
    <x v="2"/>
    <x v="8"/>
    <x v="7"/>
    <x v="944"/>
  </r>
  <r>
    <x v="744"/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x v="0"/>
    <n v="16"/>
    <x v="1"/>
    <s v="technology/wearables"/>
    <x v="710"/>
    <x v="2"/>
    <x v="8"/>
    <x v="11"/>
    <x v="945"/>
  </r>
  <r>
    <x v="745"/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x v="0"/>
    <n v="5"/>
    <x v="1"/>
    <s v="technology/wearables"/>
    <x v="711"/>
    <x v="2"/>
    <x v="8"/>
    <x v="10"/>
    <x v="946"/>
  </r>
  <r>
    <x v="109"/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x v="0"/>
    <n v="0"/>
    <x v="1"/>
    <s v="technology/wearables"/>
    <x v="121"/>
    <x v="2"/>
    <x v="8"/>
    <x v="5"/>
    <x v="947"/>
  </r>
  <r>
    <x v="746"/>
    <n v="948"/>
    <s v="Led Shirt - WiFi Controlled"/>
    <s v="T-Shirt with Led panel controlled by Android app over WiFi. _x000d_Multiple shirts, games, text, video effects support,"/>
    <n v="4000"/>
    <x v="374"/>
    <x v="2"/>
    <x v="9"/>
    <x v="3"/>
    <n v="1457812364"/>
    <n v="1455220364"/>
    <x v="0"/>
    <n v="8"/>
    <x v="1"/>
    <s v="technology/wearables"/>
    <x v="88"/>
    <x v="2"/>
    <x v="8"/>
    <x v="2"/>
    <x v="948"/>
  </r>
  <r>
    <x v="747"/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x v="0"/>
    <n v="7"/>
    <x v="1"/>
    <s v="technology/wearables"/>
    <x v="498"/>
    <x v="2"/>
    <x v="8"/>
    <x v="11"/>
    <x v="949"/>
  </r>
  <r>
    <x v="748"/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x v="0"/>
    <n v="24"/>
    <x v="1"/>
    <s v="technology/wearables"/>
    <x v="712"/>
    <x v="2"/>
    <x v="8"/>
    <x v="11"/>
    <x v="950"/>
  </r>
  <r>
    <x v="749"/>
    <n v="951"/>
    <s v="Smart Harness"/>
    <s v="Revolutionizing the way we walk our dogs!"/>
    <n v="50000"/>
    <x v="689"/>
    <x v="2"/>
    <x v="0"/>
    <x v="0"/>
    <n v="1465054872"/>
    <n v="1461166872"/>
    <x v="0"/>
    <n v="121"/>
    <x v="1"/>
    <s v="technology/wearables"/>
    <x v="713"/>
    <x v="2"/>
    <x v="8"/>
    <x v="6"/>
    <x v="951"/>
  </r>
  <r>
    <x v="750"/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x v="0"/>
    <n v="196"/>
    <x v="1"/>
    <s v="technology/wearables"/>
    <x v="714"/>
    <x v="2"/>
    <x v="8"/>
    <x v="9"/>
    <x v="952"/>
  </r>
  <r>
    <x v="751"/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x v="0"/>
    <n v="5"/>
    <x v="1"/>
    <s v="technology/wearables"/>
    <x v="715"/>
    <x v="2"/>
    <x v="8"/>
    <x v="11"/>
    <x v="953"/>
  </r>
  <r>
    <x v="752"/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x v="0"/>
    <n v="73"/>
    <x v="1"/>
    <s v="technology/wearables"/>
    <x v="716"/>
    <x v="2"/>
    <x v="8"/>
    <x v="3"/>
    <x v="954"/>
  </r>
  <r>
    <x v="753"/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x v="0"/>
    <n v="93"/>
    <x v="1"/>
    <s v="technology/wearables"/>
    <x v="717"/>
    <x v="2"/>
    <x v="8"/>
    <x v="10"/>
    <x v="955"/>
  </r>
  <r>
    <x v="754"/>
    <n v="956"/>
    <s v="SemiYours"/>
    <s v="You can rent out your Car with Uber. _x000d_You can rent out your Home with Airbnb. _x000d_Now you can rent out your CLOSET with SemiYOURS!"/>
    <n v="50000"/>
    <x v="386"/>
    <x v="2"/>
    <x v="0"/>
    <x v="0"/>
    <n v="1430081759"/>
    <n v="1424901359"/>
    <x v="0"/>
    <n v="17"/>
    <x v="1"/>
    <s v="technology/wearables"/>
    <x v="718"/>
    <x v="2"/>
    <x v="8"/>
    <x v="2"/>
    <x v="956"/>
  </r>
  <r>
    <x v="755"/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x v="0"/>
    <n v="7"/>
    <x v="1"/>
    <s v="technology/wearables"/>
    <x v="719"/>
    <x v="2"/>
    <x v="8"/>
    <x v="9"/>
    <x v="957"/>
  </r>
  <r>
    <x v="756"/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x v="0"/>
    <n v="17"/>
    <x v="1"/>
    <s v="technology/wearables"/>
    <x v="720"/>
    <x v="2"/>
    <x v="8"/>
    <x v="7"/>
    <x v="958"/>
  </r>
  <r>
    <x v="757"/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x v="0"/>
    <n v="171"/>
    <x v="1"/>
    <s v="technology/wearables"/>
    <x v="721"/>
    <x v="2"/>
    <x v="8"/>
    <x v="11"/>
    <x v="959"/>
  </r>
  <r>
    <x v="758"/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x v="0"/>
    <n v="188"/>
    <x v="1"/>
    <s v="technology/wearables"/>
    <x v="722"/>
    <x v="2"/>
    <x v="8"/>
    <x v="1"/>
    <x v="960"/>
  </r>
  <r>
    <x v="759"/>
    <n v="961"/>
    <s v="The first personal trainer and diet coach for your dog!"/>
    <s v="Active, happy &amp; healthy together! _x000d_Thatâ€™s our mission for all dogs and their parents."/>
    <n v="95000"/>
    <x v="698"/>
    <x v="2"/>
    <x v="0"/>
    <x v="0"/>
    <n v="1487617200"/>
    <n v="1483634335"/>
    <x v="0"/>
    <n v="110"/>
    <x v="1"/>
    <s v="technology/wearables"/>
    <x v="723"/>
    <x v="2"/>
    <x v="8"/>
    <x v="1"/>
    <x v="961"/>
  </r>
  <r>
    <x v="760"/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x v="0"/>
    <n v="37"/>
    <x v="1"/>
    <s v="technology/wearables"/>
    <x v="724"/>
    <x v="2"/>
    <x v="8"/>
    <x v="1"/>
    <x v="962"/>
  </r>
  <r>
    <x v="761"/>
    <n v="963"/>
    <s v="The Ultimate Learning Center"/>
    <s v="WE are molding an educated, motivated, non violent GENERATION!"/>
    <n v="35000"/>
    <x v="700"/>
    <x v="2"/>
    <x v="0"/>
    <x v="0"/>
    <n v="1476717319"/>
    <n v="1473693319"/>
    <x v="0"/>
    <n v="9"/>
    <x v="1"/>
    <s v="technology/wearables"/>
    <x v="725"/>
    <x v="2"/>
    <x v="8"/>
    <x v="8"/>
    <x v="963"/>
  </r>
  <r>
    <x v="762"/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x v="0"/>
    <n v="29"/>
    <x v="1"/>
    <s v="technology/wearables"/>
    <x v="726"/>
    <x v="2"/>
    <x v="8"/>
    <x v="3"/>
    <x v="964"/>
  </r>
  <r>
    <x v="763"/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x v="0"/>
    <n v="6"/>
    <x v="1"/>
    <s v="technology/wearables"/>
    <x v="727"/>
    <x v="2"/>
    <x v="8"/>
    <x v="8"/>
    <x v="965"/>
  </r>
  <r>
    <x v="764"/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x v="0"/>
    <n v="30"/>
    <x v="1"/>
    <s v="technology/wearables"/>
    <x v="728"/>
    <x v="2"/>
    <x v="8"/>
    <x v="8"/>
    <x v="966"/>
  </r>
  <r>
    <x v="765"/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x v="0"/>
    <n v="81"/>
    <x v="1"/>
    <s v="technology/wearables"/>
    <x v="729"/>
    <x v="2"/>
    <x v="8"/>
    <x v="2"/>
    <x v="967"/>
  </r>
  <r>
    <x v="766"/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x v="0"/>
    <n v="4"/>
    <x v="1"/>
    <s v="technology/wearables"/>
    <x v="730"/>
    <x v="2"/>
    <x v="8"/>
    <x v="3"/>
    <x v="968"/>
  </r>
  <r>
    <x v="767"/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x v="0"/>
    <n v="11"/>
    <x v="1"/>
    <s v="technology/wearables"/>
    <x v="731"/>
    <x v="2"/>
    <x v="8"/>
    <x v="1"/>
    <x v="969"/>
  </r>
  <r>
    <x v="768"/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x v="0"/>
    <n v="14"/>
    <x v="1"/>
    <s v="technology/wearables"/>
    <x v="732"/>
    <x v="2"/>
    <x v="8"/>
    <x v="11"/>
    <x v="970"/>
  </r>
  <r>
    <x v="769"/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x v="0"/>
    <n v="5"/>
    <x v="1"/>
    <s v="technology/wearables"/>
    <x v="733"/>
    <x v="2"/>
    <x v="8"/>
    <x v="6"/>
    <x v="971"/>
  </r>
  <r>
    <x v="770"/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x v="0"/>
    <n v="45"/>
    <x v="1"/>
    <s v="technology/wearables"/>
    <x v="734"/>
    <x v="2"/>
    <x v="8"/>
    <x v="10"/>
    <x v="972"/>
  </r>
  <r>
    <x v="771"/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x v="0"/>
    <n v="8"/>
    <x v="1"/>
    <s v="technology/wearables"/>
    <x v="735"/>
    <x v="2"/>
    <x v="8"/>
    <x v="8"/>
    <x v="973"/>
  </r>
  <r>
    <x v="470"/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x v="0"/>
    <n v="3"/>
    <x v="1"/>
    <s v="technology/wearables"/>
    <x v="736"/>
    <x v="2"/>
    <x v="8"/>
    <x v="2"/>
    <x v="974"/>
  </r>
  <r>
    <x v="772"/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x v="0"/>
    <n v="24"/>
    <x v="1"/>
    <s v="technology/wearables"/>
    <x v="737"/>
    <x v="2"/>
    <x v="8"/>
    <x v="6"/>
    <x v="975"/>
  </r>
  <r>
    <x v="773"/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x v="0"/>
    <n v="18"/>
    <x v="1"/>
    <s v="technology/wearables"/>
    <x v="738"/>
    <x v="2"/>
    <x v="8"/>
    <x v="0"/>
    <x v="976"/>
  </r>
  <r>
    <x v="774"/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x v="0"/>
    <n v="12"/>
    <x v="1"/>
    <s v="technology/wearables"/>
    <x v="739"/>
    <x v="2"/>
    <x v="8"/>
    <x v="1"/>
    <x v="977"/>
  </r>
  <r>
    <x v="775"/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x v="0"/>
    <n v="123"/>
    <x v="1"/>
    <s v="technology/wearables"/>
    <x v="740"/>
    <x v="2"/>
    <x v="8"/>
    <x v="1"/>
    <x v="978"/>
  </r>
  <r>
    <x v="776"/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x v="0"/>
    <n v="96"/>
    <x v="1"/>
    <s v="technology/wearables"/>
    <x v="741"/>
    <x v="2"/>
    <x v="8"/>
    <x v="5"/>
    <x v="979"/>
  </r>
  <r>
    <x v="777"/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x v="0"/>
    <n v="31"/>
    <x v="1"/>
    <s v="technology/wearables"/>
    <x v="742"/>
    <x v="2"/>
    <x v="8"/>
    <x v="9"/>
    <x v="980"/>
  </r>
  <r>
    <x v="778"/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x v="0"/>
    <n v="4"/>
    <x v="1"/>
    <s v="technology/wearables"/>
    <x v="743"/>
    <x v="2"/>
    <x v="8"/>
    <x v="3"/>
    <x v="981"/>
  </r>
  <r>
    <x v="779"/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x v="0"/>
    <n v="3"/>
    <x v="1"/>
    <s v="technology/wearables"/>
    <x v="120"/>
    <x v="2"/>
    <x v="8"/>
    <x v="8"/>
    <x v="982"/>
  </r>
  <r>
    <x v="780"/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x v="0"/>
    <n v="179"/>
    <x v="1"/>
    <s v="technology/wearables"/>
    <x v="744"/>
    <x v="2"/>
    <x v="8"/>
    <x v="3"/>
    <x v="983"/>
  </r>
  <r>
    <x v="550"/>
    <n v="984"/>
    <s v="Buy beauty &amp; hair products 24/7 from a vending machine."/>
    <s v="Hello world,_x000d__x000d_My name is Earl Eddings, I'm just your average hard working family man from Virginia. I'm here because I need you to help"/>
    <n v="10000"/>
    <x v="437"/>
    <x v="2"/>
    <x v="0"/>
    <x v="0"/>
    <n v="1427507208"/>
    <n v="1424918808"/>
    <x v="0"/>
    <n v="3"/>
    <x v="1"/>
    <s v="technology/wearables"/>
    <x v="745"/>
    <x v="2"/>
    <x v="8"/>
    <x v="2"/>
    <x v="984"/>
  </r>
  <r>
    <x v="781"/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x v="0"/>
    <n v="23"/>
    <x v="1"/>
    <s v="technology/wearables"/>
    <x v="746"/>
    <x v="2"/>
    <x v="8"/>
    <x v="11"/>
    <x v="985"/>
  </r>
  <r>
    <x v="782"/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x v="0"/>
    <n v="23"/>
    <x v="1"/>
    <s v="technology/wearables"/>
    <x v="747"/>
    <x v="2"/>
    <x v="8"/>
    <x v="4"/>
    <x v="986"/>
  </r>
  <r>
    <x v="783"/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x v="0"/>
    <n v="41"/>
    <x v="1"/>
    <s v="technology/wearables"/>
    <x v="748"/>
    <x v="2"/>
    <x v="8"/>
    <x v="5"/>
    <x v="987"/>
  </r>
  <r>
    <x v="109"/>
    <n v="988"/>
    <s v="The first Earphones Cover in eco-leather and Made in Italy"/>
    <s v="Itâ€™s original, fashion and unique, Ohyear is the first cover for your earphones that wears your style._x000d_Designed and made in Italy"/>
    <n v="5000"/>
    <x v="117"/>
    <x v="2"/>
    <x v="13"/>
    <x v="3"/>
    <n v="1475310825"/>
    <n v="1472718825"/>
    <x v="0"/>
    <n v="0"/>
    <x v="1"/>
    <s v="technology/wearables"/>
    <x v="121"/>
    <x v="2"/>
    <x v="8"/>
    <x v="8"/>
    <x v="988"/>
  </r>
  <r>
    <x v="784"/>
    <n v="989"/>
    <s v="Power Rope"/>
    <s v="The most useful phone charger you will ever buy"/>
    <n v="10000"/>
    <x v="718"/>
    <x v="2"/>
    <x v="0"/>
    <x v="0"/>
    <n v="1475101495"/>
    <n v="1472509495"/>
    <x v="0"/>
    <n v="32"/>
    <x v="1"/>
    <s v="technology/wearables"/>
    <x v="749"/>
    <x v="2"/>
    <x v="8"/>
    <x v="10"/>
    <x v="989"/>
  </r>
  <r>
    <x v="477"/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x v="0"/>
    <n v="2"/>
    <x v="1"/>
    <s v="technology/wearables"/>
    <x v="31"/>
    <x v="2"/>
    <x v="8"/>
    <x v="10"/>
    <x v="990"/>
  </r>
  <r>
    <x v="785"/>
    <n v="991"/>
    <s v="Russell &amp; Sons Watches"/>
    <s v="Russell &amp; Sons Watches_x000d__x000d_RS Watches is a business that provides quality watches at an affordable price. RS Watches was created with th"/>
    <n v="5000"/>
    <x v="719"/>
    <x v="2"/>
    <x v="1"/>
    <x v="1"/>
    <n v="1468349460"/>
    <n v="1466186988"/>
    <x v="0"/>
    <n v="7"/>
    <x v="1"/>
    <s v="technology/wearables"/>
    <x v="750"/>
    <x v="2"/>
    <x v="8"/>
    <x v="0"/>
    <x v="991"/>
  </r>
  <r>
    <x v="786"/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x v="0"/>
    <n v="4"/>
    <x v="1"/>
    <s v="technology/wearables"/>
    <x v="751"/>
    <x v="2"/>
    <x v="8"/>
    <x v="7"/>
    <x v="992"/>
  </r>
  <r>
    <x v="787"/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x v="0"/>
    <n v="196"/>
    <x v="1"/>
    <s v="technology/wearables"/>
    <x v="752"/>
    <x v="2"/>
    <x v="8"/>
    <x v="9"/>
    <x v="993"/>
  </r>
  <r>
    <x v="788"/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x v="722"/>
    <x v="2"/>
    <x v="0"/>
    <x v="0"/>
    <n v="1417388340"/>
    <n v="1412835530"/>
    <x v="0"/>
    <n v="11"/>
    <x v="1"/>
    <s v="technology/wearables"/>
    <x v="753"/>
    <x v="2"/>
    <x v="8"/>
    <x v="9"/>
    <x v="994"/>
  </r>
  <r>
    <x v="789"/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x v="0"/>
    <n v="9"/>
    <x v="1"/>
    <s v="technology/wearables"/>
    <x v="754"/>
    <x v="2"/>
    <x v="8"/>
    <x v="4"/>
    <x v="995"/>
  </r>
  <r>
    <x v="790"/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x v="0"/>
    <n v="5"/>
    <x v="1"/>
    <s v="technology/wearables"/>
    <x v="31"/>
    <x v="2"/>
    <x v="8"/>
    <x v="0"/>
    <x v="996"/>
  </r>
  <r>
    <x v="698"/>
    <n v="997"/>
    <s v="iPhanny"/>
    <s v="The iPhanny keeps your iPhone 6 safe from bending in those dangerous pants pockets."/>
    <n v="5000"/>
    <x v="654"/>
    <x v="2"/>
    <x v="0"/>
    <x v="0"/>
    <n v="1417145297"/>
    <n v="1414549697"/>
    <x v="0"/>
    <n v="8"/>
    <x v="1"/>
    <s v="technology/wearables"/>
    <x v="755"/>
    <x v="2"/>
    <x v="8"/>
    <x v="9"/>
    <x v="997"/>
  </r>
  <r>
    <x v="791"/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x v="0"/>
    <n v="229"/>
    <x v="1"/>
    <s v="technology/wearables"/>
    <x v="756"/>
    <x v="2"/>
    <x v="8"/>
    <x v="9"/>
    <x v="998"/>
  </r>
  <r>
    <x v="792"/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x v="0"/>
    <n v="40"/>
    <x v="1"/>
    <s v="technology/wearables"/>
    <x v="757"/>
    <x v="2"/>
    <x v="8"/>
    <x v="9"/>
    <x v="999"/>
  </r>
  <r>
    <x v="793"/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x v="0"/>
    <n v="6"/>
    <x v="1"/>
    <s v="technology/wearables"/>
    <x v="758"/>
    <x v="2"/>
    <x v="8"/>
    <x v="1"/>
    <x v="1000"/>
  </r>
  <r>
    <x v="87"/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x v="0"/>
    <n v="4"/>
    <x v="1"/>
    <s v="technology/wearables"/>
    <x v="759"/>
    <x v="2"/>
    <x v="8"/>
    <x v="11"/>
    <x v="1001"/>
  </r>
  <r>
    <x v="794"/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x v="0"/>
    <n v="22"/>
    <x v="1"/>
    <s v="technology/wearables"/>
    <x v="760"/>
    <x v="2"/>
    <x v="8"/>
    <x v="4"/>
    <x v="1002"/>
  </r>
  <r>
    <x v="795"/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x v="0"/>
    <n v="15"/>
    <x v="1"/>
    <s v="technology/wearables"/>
    <x v="761"/>
    <x v="2"/>
    <x v="8"/>
    <x v="2"/>
    <x v="1003"/>
  </r>
  <r>
    <x v="796"/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x v="0"/>
    <n v="95"/>
    <x v="1"/>
    <s v="technology/wearables"/>
    <x v="762"/>
    <x v="2"/>
    <x v="8"/>
    <x v="1"/>
    <x v="1004"/>
  </r>
  <r>
    <x v="797"/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x v="0"/>
    <n v="161"/>
    <x v="1"/>
    <s v="technology/wearables"/>
    <x v="763"/>
    <x v="2"/>
    <x v="8"/>
    <x v="8"/>
    <x v="1005"/>
  </r>
  <r>
    <x v="798"/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x v="0"/>
    <n v="8"/>
    <x v="1"/>
    <s v="technology/wearables"/>
    <x v="764"/>
    <x v="2"/>
    <x v="8"/>
    <x v="11"/>
    <x v="1006"/>
  </r>
  <r>
    <x v="799"/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x v="0"/>
    <n v="76"/>
    <x v="1"/>
    <s v="technology/wearables"/>
    <x v="765"/>
    <x v="2"/>
    <x v="8"/>
    <x v="4"/>
    <x v="1007"/>
  </r>
  <r>
    <x v="800"/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x v="0"/>
    <n v="1"/>
    <x v="1"/>
    <s v="technology/wearables"/>
    <x v="409"/>
    <x v="2"/>
    <x v="8"/>
    <x v="4"/>
    <x v="1008"/>
  </r>
  <r>
    <x v="801"/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x v="0"/>
    <n v="101"/>
    <x v="1"/>
    <s v="technology/wearables"/>
    <x v="178"/>
    <x v="2"/>
    <x v="8"/>
    <x v="5"/>
    <x v="1009"/>
  </r>
  <r>
    <x v="802"/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x v="0"/>
    <n v="4"/>
    <x v="1"/>
    <s v="technology/wearables"/>
    <x v="698"/>
    <x v="2"/>
    <x v="8"/>
    <x v="3"/>
    <x v="1010"/>
  </r>
  <r>
    <x v="803"/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x v="0"/>
    <n v="1"/>
    <x v="1"/>
    <s v="technology/wearables"/>
    <x v="766"/>
    <x v="2"/>
    <x v="8"/>
    <x v="4"/>
    <x v="1011"/>
  </r>
  <r>
    <x v="804"/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x v="0"/>
    <n v="775"/>
    <x v="1"/>
    <s v="technology/wearables"/>
    <x v="767"/>
    <x v="2"/>
    <x v="8"/>
    <x v="11"/>
    <x v="1012"/>
  </r>
  <r>
    <x v="805"/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x v="0"/>
    <n v="90"/>
    <x v="1"/>
    <s v="technology/wearables"/>
    <x v="768"/>
    <x v="2"/>
    <x v="8"/>
    <x v="11"/>
    <x v="1013"/>
  </r>
  <r>
    <x v="806"/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x v="0"/>
    <n v="16"/>
    <x v="1"/>
    <s v="technology/wearables"/>
    <x v="769"/>
    <x v="2"/>
    <x v="8"/>
    <x v="4"/>
    <x v="1014"/>
  </r>
  <r>
    <x v="129"/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x v="0"/>
    <n v="6"/>
    <x v="1"/>
    <s v="technology/wearables"/>
    <x v="379"/>
    <x v="2"/>
    <x v="8"/>
    <x v="9"/>
    <x v="1015"/>
  </r>
  <r>
    <x v="807"/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x v="0"/>
    <n v="38"/>
    <x v="1"/>
    <s v="technology/wearables"/>
    <x v="770"/>
    <x v="2"/>
    <x v="8"/>
    <x v="2"/>
    <x v="1016"/>
  </r>
  <r>
    <x v="808"/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x v="0"/>
    <n v="355"/>
    <x v="1"/>
    <s v="technology/wearables"/>
    <x v="771"/>
    <x v="2"/>
    <x v="8"/>
    <x v="9"/>
    <x v="1017"/>
  </r>
  <r>
    <x v="809"/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x v="0"/>
    <n v="7"/>
    <x v="1"/>
    <s v="technology/wearables"/>
    <x v="772"/>
    <x v="2"/>
    <x v="8"/>
    <x v="0"/>
    <x v="1018"/>
  </r>
  <r>
    <x v="810"/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x v="0"/>
    <n v="400"/>
    <x v="1"/>
    <s v="technology/wearables"/>
    <x v="460"/>
    <x v="2"/>
    <x v="8"/>
    <x v="1"/>
    <x v="1019"/>
  </r>
  <r>
    <x v="811"/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x v="0"/>
    <n v="30"/>
    <x v="0"/>
    <s v="music/electronic music"/>
    <x v="773"/>
    <x v="4"/>
    <x v="15"/>
    <x v="5"/>
    <x v="1020"/>
  </r>
  <r>
    <x v="812"/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x v="1"/>
    <n v="478"/>
    <x v="0"/>
    <s v="music/electronic music"/>
    <x v="774"/>
    <x v="4"/>
    <x v="15"/>
    <x v="8"/>
    <x v="1021"/>
  </r>
  <r>
    <x v="813"/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x v="1"/>
    <n v="74"/>
    <x v="0"/>
    <s v="music/electronic music"/>
    <x v="775"/>
    <x v="4"/>
    <x v="15"/>
    <x v="6"/>
    <x v="1022"/>
  </r>
  <r>
    <x v="814"/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x v="0"/>
    <n v="131"/>
    <x v="0"/>
    <s v="music/electronic music"/>
    <x v="776"/>
    <x v="4"/>
    <x v="15"/>
    <x v="5"/>
    <x v="1023"/>
  </r>
  <r>
    <x v="815"/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x v="1"/>
    <n v="61"/>
    <x v="0"/>
    <s v="music/electronic music"/>
    <x v="777"/>
    <x v="4"/>
    <x v="15"/>
    <x v="1"/>
    <x v="1024"/>
  </r>
  <r>
    <x v="816"/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x v="1"/>
    <n v="1071"/>
    <x v="0"/>
    <s v="music/electronic music"/>
    <x v="778"/>
    <x v="4"/>
    <x v="15"/>
    <x v="2"/>
    <x v="1025"/>
  </r>
  <r>
    <x v="817"/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x v="1"/>
    <n v="122"/>
    <x v="0"/>
    <s v="music/electronic music"/>
    <x v="779"/>
    <x v="4"/>
    <x v="15"/>
    <x v="2"/>
    <x v="1026"/>
  </r>
  <r>
    <x v="818"/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x v="1"/>
    <n v="111"/>
    <x v="0"/>
    <s v="music/electronic music"/>
    <x v="780"/>
    <x v="4"/>
    <x v="15"/>
    <x v="8"/>
    <x v="1027"/>
  </r>
  <r>
    <x v="819"/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x v="1"/>
    <n v="255"/>
    <x v="0"/>
    <s v="music/electronic music"/>
    <x v="781"/>
    <x v="4"/>
    <x v="15"/>
    <x v="1"/>
    <x v="1028"/>
  </r>
  <r>
    <x v="820"/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x v="0"/>
    <n v="141"/>
    <x v="0"/>
    <s v="music/electronic music"/>
    <x v="782"/>
    <x v="4"/>
    <x v="15"/>
    <x v="2"/>
    <x v="1029"/>
  </r>
  <r>
    <x v="821"/>
    <n v="1030"/>
    <s v="The Gothsicles - I FEEL SICLE"/>
    <s v="Help fund the latest Gothsicles mega-album, I FEEL SICLE!"/>
    <n v="2000"/>
    <x v="754"/>
    <x v="0"/>
    <x v="0"/>
    <x v="0"/>
    <n v="1473680149"/>
    <n v="1472470549"/>
    <x v="0"/>
    <n v="159"/>
    <x v="0"/>
    <s v="music/electronic music"/>
    <x v="783"/>
    <x v="4"/>
    <x v="15"/>
    <x v="10"/>
    <x v="1030"/>
  </r>
  <r>
    <x v="202"/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x v="0"/>
    <n v="99"/>
    <x v="0"/>
    <s v="music/electronic music"/>
    <x v="784"/>
    <x v="4"/>
    <x v="15"/>
    <x v="4"/>
    <x v="1031"/>
  </r>
  <r>
    <x v="822"/>
    <n v="1032"/>
    <s v="Phantom Ship / Coastal (Album Preorder)"/>
    <s v="Ideal for living rooms and open spaces."/>
    <n v="5400"/>
    <x v="756"/>
    <x v="0"/>
    <x v="0"/>
    <x v="0"/>
    <n v="1466697625"/>
    <n v="1464105625"/>
    <x v="0"/>
    <n v="96"/>
    <x v="0"/>
    <s v="music/electronic music"/>
    <x v="785"/>
    <x v="4"/>
    <x v="15"/>
    <x v="5"/>
    <x v="1032"/>
  </r>
  <r>
    <x v="823"/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x v="0"/>
    <n v="27"/>
    <x v="0"/>
    <s v="music/electronic music"/>
    <x v="786"/>
    <x v="4"/>
    <x v="15"/>
    <x v="4"/>
    <x v="1033"/>
  </r>
  <r>
    <x v="824"/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x v="0"/>
    <n v="166"/>
    <x v="0"/>
    <s v="music/electronic music"/>
    <x v="787"/>
    <x v="4"/>
    <x v="15"/>
    <x v="3"/>
    <x v="1034"/>
  </r>
  <r>
    <x v="825"/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x v="0"/>
    <n v="76"/>
    <x v="0"/>
    <s v="music/electronic music"/>
    <x v="788"/>
    <x v="4"/>
    <x v="15"/>
    <x v="1"/>
    <x v="1035"/>
  </r>
  <r>
    <x v="826"/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x v="0"/>
    <n v="211"/>
    <x v="0"/>
    <s v="music/electronic music"/>
    <x v="789"/>
    <x v="4"/>
    <x v="15"/>
    <x v="11"/>
    <x v="1036"/>
  </r>
  <r>
    <x v="426"/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x v="0"/>
    <n v="21"/>
    <x v="0"/>
    <s v="music/electronic music"/>
    <x v="790"/>
    <x v="4"/>
    <x v="15"/>
    <x v="6"/>
    <x v="1037"/>
  </r>
  <r>
    <x v="827"/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x v="0"/>
    <n v="61"/>
    <x v="0"/>
    <s v="music/electronic music"/>
    <x v="791"/>
    <x v="4"/>
    <x v="15"/>
    <x v="2"/>
    <x v="1038"/>
  </r>
  <r>
    <x v="828"/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x v="0"/>
    <n v="30"/>
    <x v="0"/>
    <s v="music/electronic music"/>
    <x v="792"/>
    <x v="4"/>
    <x v="15"/>
    <x v="4"/>
    <x v="1039"/>
  </r>
  <r>
    <x v="385"/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x v="0"/>
    <n v="1"/>
    <x v="1"/>
    <s v="journalism/audio"/>
    <x v="409"/>
    <x v="5"/>
    <x v="16"/>
    <x v="3"/>
    <x v="1040"/>
  </r>
  <r>
    <x v="109"/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x v="0"/>
    <n v="0"/>
    <x v="1"/>
    <s v="journalism/audio"/>
    <x v="121"/>
    <x v="5"/>
    <x v="16"/>
    <x v="3"/>
    <x v="1041"/>
  </r>
  <r>
    <x v="829"/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x v="0"/>
    <n v="1"/>
    <x v="1"/>
    <s v="journalism/audio"/>
    <x v="119"/>
    <x v="5"/>
    <x v="16"/>
    <x v="3"/>
    <x v="1042"/>
  </r>
  <r>
    <x v="830"/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x v="0"/>
    <n v="292"/>
    <x v="1"/>
    <s v="journalism/audio"/>
    <x v="793"/>
    <x v="5"/>
    <x v="16"/>
    <x v="6"/>
    <x v="1043"/>
  </r>
  <r>
    <x v="831"/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x v="0"/>
    <n v="2"/>
    <x v="1"/>
    <s v="journalism/audio"/>
    <x v="366"/>
    <x v="5"/>
    <x v="16"/>
    <x v="1"/>
    <x v="1044"/>
  </r>
  <r>
    <x v="832"/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x v="0"/>
    <n v="8"/>
    <x v="1"/>
    <s v="journalism/audio"/>
    <x v="794"/>
    <x v="5"/>
    <x v="16"/>
    <x v="3"/>
    <x v="1045"/>
  </r>
  <r>
    <x v="109"/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x v="0"/>
    <n v="0"/>
    <x v="1"/>
    <s v="journalism/audio"/>
    <x v="121"/>
    <x v="5"/>
    <x v="16"/>
    <x v="4"/>
    <x v="1046"/>
  </r>
  <r>
    <x v="833"/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x v="0"/>
    <n v="1"/>
    <x v="1"/>
    <s v="journalism/audio"/>
    <x v="120"/>
    <x v="5"/>
    <x v="16"/>
    <x v="9"/>
    <x v="1047"/>
  </r>
  <r>
    <x v="834"/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x v="0"/>
    <n v="4"/>
    <x v="1"/>
    <s v="journalism/audio"/>
    <x v="450"/>
    <x v="5"/>
    <x v="16"/>
    <x v="10"/>
    <x v="1048"/>
  </r>
  <r>
    <x v="109"/>
    <n v="1049"/>
    <s v="J1 (Canceled)"/>
    <s v="------"/>
    <n v="12000"/>
    <x v="117"/>
    <x v="1"/>
    <x v="0"/>
    <x v="0"/>
    <n v="1455272445"/>
    <n v="1452680445"/>
    <x v="0"/>
    <n v="0"/>
    <x v="1"/>
    <s v="journalism/audio"/>
    <x v="121"/>
    <x v="5"/>
    <x v="16"/>
    <x v="1"/>
    <x v="1049"/>
  </r>
  <r>
    <x v="109"/>
    <n v="1050"/>
    <s v="The (Secular) Barbershop Podcast (Canceled)"/>
    <s v="Secularism is on the rise and I hear you.Talk to me."/>
    <n v="2500"/>
    <x v="117"/>
    <x v="1"/>
    <x v="0"/>
    <x v="0"/>
    <n v="1442257677"/>
    <n v="1439665677"/>
    <x v="0"/>
    <n v="0"/>
    <x v="1"/>
    <s v="journalism/audio"/>
    <x v="121"/>
    <x v="5"/>
    <x v="16"/>
    <x v="10"/>
    <x v="1050"/>
  </r>
  <r>
    <x v="109"/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x v="0"/>
    <n v="0"/>
    <x v="1"/>
    <s v="journalism/audio"/>
    <x v="121"/>
    <x v="5"/>
    <x v="16"/>
    <x v="3"/>
    <x v="1051"/>
  </r>
  <r>
    <x v="109"/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x v="0"/>
    <n v="0"/>
    <x v="1"/>
    <s v="journalism/audio"/>
    <x v="121"/>
    <x v="5"/>
    <x v="16"/>
    <x v="6"/>
    <x v="1052"/>
  </r>
  <r>
    <x v="460"/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x v="0"/>
    <n v="1"/>
    <x v="1"/>
    <s v="journalism/audio"/>
    <x v="2"/>
    <x v="5"/>
    <x v="16"/>
    <x v="2"/>
    <x v="1053"/>
  </r>
  <r>
    <x v="109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x v="0"/>
    <n v="0"/>
    <x v="1"/>
    <s v="journalism/audio"/>
    <x v="121"/>
    <x v="5"/>
    <x v="16"/>
    <x v="3"/>
    <x v="1054"/>
  </r>
  <r>
    <x v="109"/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x v="0"/>
    <n v="0"/>
    <x v="1"/>
    <s v="journalism/audio"/>
    <x v="121"/>
    <x v="5"/>
    <x v="16"/>
    <x v="2"/>
    <x v="1055"/>
  </r>
  <r>
    <x v="109"/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x v="0"/>
    <n v="0"/>
    <x v="1"/>
    <s v="journalism/audio"/>
    <x v="121"/>
    <x v="5"/>
    <x v="16"/>
    <x v="2"/>
    <x v="1056"/>
  </r>
  <r>
    <x v="109"/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x v="0"/>
    <n v="0"/>
    <x v="1"/>
    <s v="journalism/audio"/>
    <x v="121"/>
    <x v="5"/>
    <x v="16"/>
    <x v="4"/>
    <x v="1057"/>
  </r>
  <r>
    <x v="109"/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x v="0"/>
    <n v="0"/>
    <x v="1"/>
    <s v="journalism/audio"/>
    <x v="121"/>
    <x v="5"/>
    <x v="16"/>
    <x v="2"/>
    <x v="1058"/>
  </r>
  <r>
    <x v="109"/>
    <n v="1059"/>
    <s v="Voice Over Artist (Canceled)"/>
    <s v="Turning myself into a vocal artist."/>
    <n v="1100"/>
    <x v="117"/>
    <x v="1"/>
    <x v="0"/>
    <x v="0"/>
    <n v="1426269456"/>
    <n v="1423681056"/>
    <x v="0"/>
    <n v="0"/>
    <x v="1"/>
    <s v="journalism/audio"/>
    <x v="121"/>
    <x v="5"/>
    <x v="16"/>
    <x v="2"/>
    <x v="1059"/>
  </r>
  <r>
    <x v="460"/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x v="0"/>
    <n v="1"/>
    <x v="1"/>
    <s v="journalism/audio"/>
    <x v="73"/>
    <x v="5"/>
    <x v="16"/>
    <x v="7"/>
    <x v="1060"/>
  </r>
  <r>
    <x v="109"/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x v="0"/>
    <n v="0"/>
    <x v="1"/>
    <s v="journalism/audio"/>
    <x v="121"/>
    <x v="5"/>
    <x v="16"/>
    <x v="7"/>
    <x v="1061"/>
  </r>
  <r>
    <x v="835"/>
    <n v="1062"/>
    <s v="RETURNING AT A LATER DATE"/>
    <s v="SEE US ON PATREON www.badgirlartwork.com"/>
    <n v="199"/>
    <x v="121"/>
    <x v="1"/>
    <x v="0"/>
    <x v="0"/>
    <n v="1468351341"/>
    <n v="1467746541"/>
    <x v="0"/>
    <n v="4"/>
    <x v="1"/>
    <s v="journalism/audio"/>
    <x v="125"/>
    <x v="5"/>
    <x v="16"/>
    <x v="3"/>
    <x v="1062"/>
  </r>
  <r>
    <x v="109"/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x v="0"/>
    <n v="0"/>
    <x v="1"/>
    <s v="journalism/audio"/>
    <x v="121"/>
    <x v="5"/>
    <x v="16"/>
    <x v="3"/>
    <x v="1063"/>
  </r>
  <r>
    <x v="836"/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x v="0"/>
    <n v="123"/>
    <x v="1"/>
    <s v="games/video games"/>
    <x v="795"/>
    <x v="6"/>
    <x v="17"/>
    <x v="5"/>
    <x v="1064"/>
  </r>
  <r>
    <x v="837"/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x v="0"/>
    <n v="5"/>
    <x v="1"/>
    <s v="games/video games"/>
    <x v="796"/>
    <x v="6"/>
    <x v="17"/>
    <x v="1"/>
    <x v="1065"/>
  </r>
  <r>
    <x v="838"/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x v="0"/>
    <n v="148"/>
    <x v="1"/>
    <s v="games/video games"/>
    <x v="797"/>
    <x v="6"/>
    <x v="17"/>
    <x v="0"/>
    <x v="1066"/>
  </r>
  <r>
    <x v="839"/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x v="0"/>
    <n v="10"/>
    <x v="1"/>
    <s v="games/video games"/>
    <x v="31"/>
    <x v="6"/>
    <x v="17"/>
    <x v="4"/>
    <x v="1067"/>
  </r>
  <r>
    <x v="840"/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x v="0"/>
    <n v="4"/>
    <x v="1"/>
    <s v="games/video games"/>
    <x v="798"/>
    <x v="6"/>
    <x v="17"/>
    <x v="7"/>
    <x v="1068"/>
  </r>
  <r>
    <x v="841"/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x v="0"/>
    <n v="21"/>
    <x v="1"/>
    <s v="games/video games"/>
    <x v="799"/>
    <x v="6"/>
    <x v="17"/>
    <x v="9"/>
    <x v="1069"/>
  </r>
  <r>
    <x v="449"/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x v="0"/>
    <n v="2"/>
    <x v="1"/>
    <s v="games/video games"/>
    <x v="436"/>
    <x v="6"/>
    <x v="17"/>
    <x v="8"/>
    <x v="1070"/>
  </r>
  <r>
    <x v="109"/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x v="0"/>
    <n v="0"/>
    <x v="1"/>
    <s v="games/video games"/>
    <x v="121"/>
    <x v="6"/>
    <x v="17"/>
    <x v="9"/>
    <x v="1071"/>
  </r>
  <r>
    <x v="842"/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x v="0"/>
    <n v="4"/>
    <x v="1"/>
    <s v="games/video games"/>
    <x v="800"/>
    <x v="6"/>
    <x v="17"/>
    <x v="1"/>
    <x v="1072"/>
  </r>
  <r>
    <x v="843"/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x v="0"/>
    <n v="1"/>
    <x v="1"/>
    <s v="games/video games"/>
    <x v="119"/>
    <x v="6"/>
    <x v="17"/>
    <x v="8"/>
    <x v="1073"/>
  </r>
  <r>
    <x v="844"/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x v="0"/>
    <n v="30"/>
    <x v="1"/>
    <s v="games/video games"/>
    <x v="801"/>
    <x v="6"/>
    <x v="17"/>
    <x v="11"/>
    <x v="1074"/>
  </r>
  <r>
    <x v="684"/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x v="0"/>
    <n v="3"/>
    <x v="1"/>
    <s v="games/video games"/>
    <x v="2"/>
    <x v="6"/>
    <x v="17"/>
    <x v="6"/>
    <x v="1075"/>
  </r>
  <r>
    <x v="845"/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x v="0"/>
    <n v="975"/>
    <x v="1"/>
    <s v="games/video games"/>
    <x v="802"/>
    <x v="6"/>
    <x v="17"/>
    <x v="3"/>
    <x v="1076"/>
  </r>
  <r>
    <x v="846"/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x v="0"/>
    <n v="167"/>
    <x v="1"/>
    <s v="games/video games"/>
    <x v="803"/>
    <x v="6"/>
    <x v="17"/>
    <x v="11"/>
    <x v="1077"/>
  </r>
  <r>
    <x v="847"/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x v="0"/>
    <n v="5"/>
    <x v="1"/>
    <s v="games/video games"/>
    <x v="377"/>
    <x v="6"/>
    <x v="17"/>
    <x v="0"/>
    <x v="1078"/>
  </r>
  <r>
    <x v="848"/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x v="0"/>
    <n v="18"/>
    <x v="1"/>
    <s v="games/video games"/>
    <x v="804"/>
    <x v="6"/>
    <x v="17"/>
    <x v="6"/>
    <x v="1079"/>
  </r>
  <r>
    <x v="849"/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x v="0"/>
    <n v="98"/>
    <x v="1"/>
    <s v="games/video games"/>
    <x v="805"/>
    <x v="6"/>
    <x v="17"/>
    <x v="6"/>
    <x v="1080"/>
  </r>
  <r>
    <x v="850"/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x v="0"/>
    <n v="4"/>
    <x v="1"/>
    <s v="games/video games"/>
    <x v="366"/>
    <x v="6"/>
    <x v="17"/>
    <x v="11"/>
    <x v="1081"/>
  </r>
  <r>
    <x v="470"/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x v="0"/>
    <n v="3"/>
    <x v="1"/>
    <s v="games/video games"/>
    <x v="806"/>
    <x v="6"/>
    <x v="17"/>
    <x v="3"/>
    <x v="1082"/>
  </r>
  <r>
    <x v="380"/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x v="0"/>
    <n v="1"/>
    <x v="1"/>
    <s v="games/video games"/>
    <x v="807"/>
    <x v="6"/>
    <x v="17"/>
    <x v="0"/>
    <x v="1083"/>
  </r>
  <r>
    <x v="109"/>
    <n v="1084"/>
    <s v="My own channel"/>
    <s v="I want to start my own channel for gaming"/>
    <n v="550"/>
    <x v="117"/>
    <x v="2"/>
    <x v="0"/>
    <x v="0"/>
    <n v="1407534804"/>
    <n v="1404942804"/>
    <x v="0"/>
    <n v="0"/>
    <x v="1"/>
    <s v="games/video games"/>
    <x v="121"/>
    <x v="6"/>
    <x v="17"/>
    <x v="3"/>
    <x v="1084"/>
  </r>
  <r>
    <x v="851"/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x v="0"/>
    <n v="9"/>
    <x v="1"/>
    <s v="games/video games"/>
    <x v="808"/>
    <x v="6"/>
    <x v="17"/>
    <x v="2"/>
    <x v="1085"/>
  </r>
  <r>
    <x v="852"/>
    <n v="1086"/>
    <s v="Cyber Universe Online"/>
    <s v="Humanity's future in the Galaxy"/>
    <n v="18000"/>
    <x v="493"/>
    <x v="2"/>
    <x v="0"/>
    <x v="0"/>
    <n v="1408913291"/>
    <n v="1406321291"/>
    <x v="0"/>
    <n v="2"/>
    <x v="1"/>
    <s v="games/video games"/>
    <x v="507"/>
    <x v="6"/>
    <x v="17"/>
    <x v="3"/>
    <x v="1086"/>
  </r>
  <r>
    <x v="109"/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x v="0"/>
    <n v="0"/>
    <x v="1"/>
    <s v="games/video games"/>
    <x v="121"/>
    <x v="6"/>
    <x v="17"/>
    <x v="5"/>
    <x v="1087"/>
  </r>
  <r>
    <x v="853"/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x v="0"/>
    <n v="147"/>
    <x v="1"/>
    <s v="games/video games"/>
    <x v="809"/>
    <x v="6"/>
    <x v="17"/>
    <x v="7"/>
    <x v="1088"/>
  </r>
  <r>
    <x v="854"/>
    <n v="1089"/>
    <s v="Farabel"/>
    <s v="Farabel is a single player turn-based fantasy strategy game for Mac/PC/Linux"/>
    <n v="15000"/>
    <x v="774"/>
    <x v="2"/>
    <x v="6"/>
    <x v="3"/>
    <n v="1435293175"/>
    <n v="1432701175"/>
    <x v="0"/>
    <n v="49"/>
    <x v="1"/>
    <s v="games/video games"/>
    <x v="810"/>
    <x v="6"/>
    <x v="17"/>
    <x v="5"/>
    <x v="1089"/>
  </r>
  <r>
    <x v="855"/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x v="0"/>
    <n v="1"/>
    <x v="1"/>
    <s v="games/video games"/>
    <x v="144"/>
    <x v="6"/>
    <x v="17"/>
    <x v="6"/>
    <x v="1090"/>
  </r>
  <r>
    <x v="856"/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x v="0"/>
    <n v="2"/>
    <x v="1"/>
    <s v="games/video games"/>
    <x v="385"/>
    <x v="6"/>
    <x v="17"/>
    <x v="7"/>
    <x v="1091"/>
  </r>
  <r>
    <x v="857"/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x v="0"/>
    <n v="7"/>
    <x v="1"/>
    <s v="games/video games"/>
    <x v="366"/>
    <x v="6"/>
    <x v="17"/>
    <x v="11"/>
    <x v="1092"/>
  </r>
  <r>
    <x v="858"/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x v="0"/>
    <n v="4"/>
    <x v="1"/>
    <s v="games/video games"/>
    <x v="811"/>
    <x v="6"/>
    <x v="17"/>
    <x v="1"/>
    <x v="1093"/>
  </r>
  <r>
    <x v="859"/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x v="0"/>
    <n v="27"/>
    <x v="1"/>
    <s v="games/video games"/>
    <x v="812"/>
    <x v="6"/>
    <x v="17"/>
    <x v="8"/>
    <x v="1094"/>
  </r>
  <r>
    <x v="860"/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x v="0"/>
    <n v="94"/>
    <x v="1"/>
    <s v="games/video games"/>
    <x v="813"/>
    <x v="6"/>
    <x v="17"/>
    <x v="3"/>
    <x v="1095"/>
  </r>
  <r>
    <x v="861"/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x v="0"/>
    <n v="29"/>
    <x v="1"/>
    <s v="games/video games"/>
    <x v="814"/>
    <x v="6"/>
    <x v="17"/>
    <x v="8"/>
    <x v="1096"/>
  </r>
  <r>
    <x v="862"/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x v="0"/>
    <n v="7"/>
    <x v="1"/>
    <s v="games/video games"/>
    <x v="815"/>
    <x v="6"/>
    <x v="17"/>
    <x v="1"/>
    <x v="1097"/>
  </r>
  <r>
    <x v="863"/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x v="0"/>
    <n v="22"/>
    <x v="1"/>
    <s v="games/video games"/>
    <x v="816"/>
    <x v="6"/>
    <x v="17"/>
    <x v="7"/>
    <x v="1098"/>
  </r>
  <r>
    <x v="724"/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x v="0"/>
    <n v="1"/>
    <x v="1"/>
    <s v="games/video games"/>
    <x v="384"/>
    <x v="6"/>
    <x v="17"/>
    <x v="6"/>
    <x v="1099"/>
  </r>
  <r>
    <x v="453"/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x v="0"/>
    <n v="10"/>
    <x v="1"/>
    <s v="games/video games"/>
    <x v="119"/>
    <x v="6"/>
    <x v="17"/>
    <x v="1"/>
    <x v="1100"/>
  </r>
  <r>
    <x v="864"/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x v="0"/>
    <n v="6"/>
    <x v="1"/>
    <s v="games/video games"/>
    <x v="817"/>
    <x v="6"/>
    <x v="17"/>
    <x v="0"/>
    <x v="1101"/>
  </r>
  <r>
    <x v="865"/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x v="0"/>
    <n v="24"/>
    <x v="1"/>
    <s v="games/video games"/>
    <x v="818"/>
    <x v="6"/>
    <x v="17"/>
    <x v="9"/>
    <x v="1102"/>
  </r>
  <r>
    <x v="866"/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x v="0"/>
    <n v="15"/>
    <x v="1"/>
    <s v="games/video games"/>
    <x v="796"/>
    <x v="6"/>
    <x v="17"/>
    <x v="6"/>
    <x v="1103"/>
  </r>
  <r>
    <x v="867"/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x v="0"/>
    <n v="37"/>
    <x v="1"/>
    <s v="games/video games"/>
    <x v="819"/>
    <x v="6"/>
    <x v="17"/>
    <x v="5"/>
    <x v="1104"/>
  </r>
  <r>
    <x v="868"/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x v="0"/>
    <n v="20"/>
    <x v="1"/>
    <s v="games/video games"/>
    <x v="820"/>
    <x v="6"/>
    <x v="17"/>
    <x v="2"/>
    <x v="1105"/>
  </r>
  <r>
    <x v="869"/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x v="0"/>
    <n v="7"/>
    <x v="1"/>
    <s v="games/video games"/>
    <x v="821"/>
    <x v="6"/>
    <x v="17"/>
    <x v="7"/>
    <x v="1106"/>
  </r>
  <r>
    <x v="109"/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x v="0"/>
    <n v="0"/>
    <x v="1"/>
    <s v="games/video games"/>
    <x v="121"/>
    <x v="6"/>
    <x v="17"/>
    <x v="0"/>
    <x v="1107"/>
  </r>
  <r>
    <x v="870"/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x v="0"/>
    <n v="21"/>
    <x v="1"/>
    <s v="games/video games"/>
    <x v="822"/>
    <x v="6"/>
    <x v="17"/>
    <x v="2"/>
    <x v="1108"/>
  </r>
  <r>
    <x v="871"/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x v="0"/>
    <n v="3"/>
    <x v="1"/>
    <s v="games/video games"/>
    <x v="2"/>
    <x v="6"/>
    <x v="17"/>
    <x v="9"/>
    <x v="1109"/>
  </r>
  <r>
    <x v="872"/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x v="0"/>
    <n v="11"/>
    <x v="1"/>
    <s v="games/video games"/>
    <x v="823"/>
    <x v="6"/>
    <x v="17"/>
    <x v="4"/>
    <x v="1110"/>
  </r>
  <r>
    <x v="167"/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x v="0"/>
    <n v="1"/>
    <x v="1"/>
    <s v="games/video games"/>
    <x v="120"/>
    <x v="6"/>
    <x v="17"/>
    <x v="11"/>
    <x v="1111"/>
  </r>
  <r>
    <x v="873"/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x v="0"/>
    <n v="312"/>
    <x v="1"/>
    <s v="games/video games"/>
    <x v="824"/>
    <x v="6"/>
    <x v="17"/>
    <x v="4"/>
    <x v="1112"/>
  </r>
  <r>
    <x v="724"/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x v="0"/>
    <n v="1"/>
    <x v="1"/>
    <s v="games/video games"/>
    <x v="144"/>
    <x v="6"/>
    <x v="17"/>
    <x v="3"/>
    <x v="1113"/>
  </r>
  <r>
    <x v="874"/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x v="0"/>
    <n v="3"/>
    <x v="1"/>
    <s v="games/video games"/>
    <x v="825"/>
    <x v="6"/>
    <x v="17"/>
    <x v="8"/>
    <x v="1114"/>
  </r>
  <r>
    <x v="875"/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x v="0"/>
    <n v="4"/>
    <x v="1"/>
    <s v="games/video games"/>
    <x v="514"/>
    <x v="6"/>
    <x v="17"/>
    <x v="2"/>
    <x v="1115"/>
  </r>
  <r>
    <x v="876"/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x v="0"/>
    <n v="10"/>
    <x v="1"/>
    <s v="games/video games"/>
    <x v="826"/>
    <x v="6"/>
    <x v="17"/>
    <x v="6"/>
    <x v="1116"/>
  </r>
  <r>
    <x v="877"/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x v="0"/>
    <n v="8"/>
    <x v="1"/>
    <s v="games/video games"/>
    <x v="827"/>
    <x v="6"/>
    <x v="17"/>
    <x v="4"/>
    <x v="1117"/>
  </r>
  <r>
    <x v="878"/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x v="0"/>
    <n v="3"/>
    <x v="1"/>
    <s v="games/video games"/>
    <x v="828"/>
    <x v="6"/>
    <x v="17"/>
    <x v="7"/>
    <x v="1118"/>
  </r>
  <r>
    <x v="879"/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x v="0"/>
    <n v="1"/>
    <x v="1"/>
    <s v="games/video games"/>
    <x v="144"/>
    <x v="6"/>
    <x v="17"/>
    <x v="7"/>
    <x v="1119"/>
  </r>
  <r>
    <x v="109"/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x v="0"/>
    <n v="0"/>
    <x v="1"/>
    <s v="games/video games"/>
    <x v="121"/>
    <x v="6"/>
    <x v="17"/>
    <x v="8"/>
    <x v="1120"/>
  </r>
  <r>
    <x v="880"/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x v="0"/>
    <n v="5"/>
    <x v="1"/>
    <s v="games/video games"/>
    <x v="829"/>
    <x v="6"/>
    <x v="17"/>
    <x v="2"/>
    <x v="1121"/>
  </r>
  <r>
    <x v="109"/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x v="0"/>
    <n v="0"/>
    <x v="1"/>
    <s v="games/video games"/>
    <x v="121"/>
    <x v="6"/>
    <x v="17"/>
    <x v="5"/>
    <x v="1122"/>
  </r>
  <r>
    <x v="881"/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x v="0"/>
    <n v="3"/>
    <x v="1"/>
    <s v="games/video games"/>
    <x v="830"/>
    <x v="6"/>
    <x v="17"/>
    <x v="7"/>
    <x v="1123"/>
  </r>
  <r>
    <x v="882"/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x v="0"/>
    <n v="7"/>
    <x v="1"/>
    <s v="games/mobile games"/>
    <x v="831"/>
    <x v="6"/>
    <x v="18"/>
    <x v="7"/>
    <x v="1124"/>
  </r>
  <r>
    <x v="109"/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x v="0"/>
    <n v="0"/>
    <x v="1"/>
    <s v="games/mobile games"/>
    <x v="121"/>
    <x v="6"/>
    <x v="18"/>
    <x v="3"/>
    <x v="1125"/>
  </r>
  <r>
    <x v="724"/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x v="0"/>
    <n v="2"/>
    <x v="1"/>
    <s v="games/mobile games"/>
    <x v="144"/>
    <x v="6"/>
    <x v="18"/>
    <x v="0"/>
    <x v="1126"/>
  </r>
  <r>
    <x v="883"/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x v="0"/>
    <n v="23"/>
    <x v="1"/>
    <s v="games/mobile games"/>
    <x v="832"/>
    <x v="6"/>
    <x v="18"/>
    <x v="9"/>
    <x v="1127"/>
  </r>
  <r>
    <x v="370"/>
    <n v="1128"/>
    <s v="Flying Turds"/>
    <s v="#havingfunFTW"/>
    <n v="1000"/>
    <x v="116"/>
    <x v="2"/>
    <x v="1"/>
    <x v="1"/>
    <n v="1407425717"/>
    <n v="1404833717"/>
    <x v="0"/>
    <n v="1"/>
    <x v="1"/>
    <s v="games/mobile games"/>
    <x v="120"/>
    <x v="6"/>
    <x v="18"/>
    <x v="3"/>
    <x v="1128"/>
  </r>
  <r>
    <x v="884"/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x v="0"/>
    <n v="2"/>
    <x v="1"/>
    <s v="games/mobile games"/>
    <x v="689"/>
    <x v="6"/>
    <x v="18"/>
    <x v="5"/>
    <x v="1129"/>
  </r>
  <r>
    <x v="881"/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x v="0"/>
    <n v="3"/>
    <x v="1"/>
    <s v="games/mobile games"/>
    <x v="830"/>
    <x v="6"/>
    <x v="18"/>
    <x v="8"/>
    <x v="1130"/>
  </r>
  <r>
    <x v="109"/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x v="0"/>
    <n v="0"/>
    <x v="1"/>
    <s v="games/mobile games"/>
    <x v="121"/>
    <x v="6"/>
    <x v="18"/>
    <x v="4"/>
    <x v="1131"/>
  </r>
  <r>
    <x v="885"/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x v="0"/>
    <n v="13"/>
    <x v="1"/>
    <s v="games/mobile games"/>
    <x v="833"/>
    <x v="6"/>
    <x v="18"/>
    <x v="11"/>
    <x v="1132"/>
  </r>
  <r>
    <x v="886"/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x v="0"/>
    <n v="1"/>
    <x v="1"/>
    <s v="games/mobile games"/>
    <x v="135"/>
    <x v="6"/>
    <x v="18"/>
    <x v="3"/>
    <x v="1133"/>
  </r>
  <r>
    <x v="524"/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x v="0"/>
    <n v="1"/>
    <x v="1"/>
    <s v="games/mobile games"/>
    <x v="120"/>
    <x v="6"/>
    <x v="18"/>
    <x v="4"/>
    <x v="1134"/>
  </r>
  <r>
    <x v="152"/>
    <n v="1135"/>
    <s v="Trumperama"/>
    <s v="&quot;Trumperama&quot; ist ein Jump 'n' Run Spiel im 8-Bit Stil fÃ¼r Android._x000d_Donald Trump gewinnt die Wahlen und muss gestoppt werden!"/>
    <n v="1000"/>
    <x v="155"/>
    <x v="2"/>
    <x v="12"/>
    <x v="3"/>
    <n v="1470527094"/>
    <n v="1467935094"/>
    <x v="0"/>
    <n v="1"/>
    <x v="1"/>
    <s v="games/mobile games"/>
    <x v="73"/>
    <x v="6"/>
    <x v="18"/>
    <x v="3"/>
    <x v="1135"/>
  </r>
  <r>
    <x v="887"/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x v="0"/>
    <n v="6"/>
    <x v="1"/>
    <s v="games/mobile games"/>
    <x v="834"/>
    <x v="6"/>
    <x v="18"/>
    <x v="4"/>
    <x v="1136"/>
  </r>
  <r>
    <x v="888"/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x v="0"/>
    <n v="39"/>
    <x v="1"/>
    <s v="games/mobile games"/>
    <x v="835"/>
    <x v="6"/>
    <x v="18"/>
    <x v="7"/>
    <x v="1137"/>
  </r>
  <r>
    <x v="737"/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x v="0"/>
    <n v="4"/>
    <x v="1"/>
    <s v="games/mobile games"/>
    <x v="683"/>
    <x v="6"/>
    <x v="18"/>
    <x v="1"/>
    <x v="1138"/>
  </r>
  <r>
    <x v="889"/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x v="0"/>
    <n v="1"/>
    <x v="1"/>
    <s v="games/mobile games"/>
    <x v="144"/>
    <x v="6"/>
    <x v="18"/>
    <x v="11"/>
    <x v="1139"/>
  </r>
  <r>
    <x v="109"/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x v="0"/>
    <n v="0"/>
    <x v="1"/>
    <s v="games/mobile games"/>
    <x v="121"/>
    <x v="6"/>
    <x v="18"/>
    <x v="3"/>
    <x v="1140"/>
  </r>
  <r>
    <x v="109"/>
    <n v="1141"/>
    <s v="Arena Z - Zombie Survival"/>
    <s v="I think this will be a great game!"/>
    <n v="500"/>
    <x v="117"/>
    <x v="2"/>
    <x v="12"/>
    <x v="3"/>
    <n v="1436460450"/>
    <n v="1433868450"/>
    <x v="0"/>
    <n v="0"/>
    <x v="1"/>
    <s v="games/mobile games"/>
    <x v="121"/>
    <x v="6"/>
    <x v="18"/>
    <x v="0"/>
    <x v="1141"/>
  </r>
  <r>
    <x v="109"/>
    <n v="1142"/>
    <s v="3E Community, a company driven by YOU!"/>
    <s v="If only you could help choose and/or create the Top Chart apps with your ideas..._x000d_Want that to come true? Well here we are."/>
    <n v="4000"/>
    <x v="117"/>
    <x v="2"/>
    <x v="0"/>
    <x v="0"/>
    <n v="1424131727"/>
    <n v="1421539727"/>
    <x v="0"/>
    <n v="0"/>
    <x v="1"/>
    <s v="games/mobile games"/>
    <x v="121"/>
    <x v="6"/>
    <x v="18"/>
    <x v="1"/>
    <x v="1142"/>
  </r>
  <r>
    <x v="890"/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x v="0"/>
    <n v="8"/>
    <x v="1"/>
    <s v="games/mobile games"/>
    <x v="836"/>
    <x v="6"/>
    <x v="18"/>
    <x v="4"/>
    <x v="1143"/>
  </r>
  <r>
    <x v="109"/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x v="0"/>
    <n v="0"/>
    <x v="1"/>
    <s v="food/food trucks"/>
    <x v="121"/>
    <x v="7"/>
    <x v="19"/>
    <x v="7"/>
    <x v="1144"/>
  </r>
  <r>
    <x v="415"/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x v="0"/>
    <n v="1"/>
    <x v="1"/>
    <s v="food/food trucks"/>
    <x v="101"/>
    <x v="7"/>
    <x v="19"/>
    <x v="10"/>
    <x v="1145"/>
  </r>
  <r>
    <x v="891"/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x v="0"/>
    <n v="12"/>
    <x v="1"/>
    <s v="food/food trucks"/>
    <x v="837"/>
    <x v="7"/>
    <x v="19"/>
    <x v="7"/>
    <x v="1146"/>
  </r>
  <r>
    <x v="109"/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x v="0"/>
    <n v="0"/>
    <x v="1"/>
    <s v="food/food trucks"/>
    <x v="121"/>
    <x v="7"/>
    <x v="19"/>
    <x v="10"/>
    <x v="1147"/>
  </r>
  <r>
    <x v="892"/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x v="0"/>
    <n v="3"/>
    <x v="1"/>
    <s v="food/food trucks"/>
    <x v="838"/>
    <x v="7"/>
    <x v="19"/>
    <x v="9"/>
    <x v="1148"/>
  </r>
  <r>
    <x v="840"/>
    <n v="1149"/>
    <s v="The Floridian Food Truck"/>
    <s v="Bringing culturally diverse Floridian cuisine to the people!"/>
    <n v="50000"/>
    <x v="735"/>
    <x v="2"/>
    <x v="0"/>
    <x v="0"/>
    <n v="1466096566"/>
    <n v="1463504566"/>
    <x v="0"/>
    <n v="2"/>
    <x v="1"/>
    <s v="food/food trucks"/>
    <x v="839"/>
    <x v="7"/>
    <x v="19"/>
    <x v="5"/>
    <x v="1149"/>
  </r>
  <r>
    <x v="893"/>
    <n v="1150"/>
    <s v="Chef Po's Food Truck"/>
    <s v="Bringing delicious authentic and fusion Taiwanese Food to the West Coast."/>
    <n v="2500"/>
    <x v="800"/>
    <x v="2"/>
    <x v="0"/>
    <x v="0"/>
    <n v="1452293675"/>
    <n v="1447109675"/>
    <x v="0"/>
    <n v="6"/>
    <x v="1"/>
    <s v="food/food trucks"/>
    <x v="840"/>
    <x v="7"/>
    <x v="19"/>
    <x v="4"/>
    <x v="1150"/>
  </r>
  <r>
    <x v="109"/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x v="0"/>
    <n v="0"/>
    <x v="1"/>
    <s v="food/food trucks"/>
    <x v="121"/>
    <x v="7"/>
    <x v="19"/>
    <x v="10"/>
    <x v="1151"/>
  </r>
  <r>
    <x v="894"/>
    <n v="1152"/>
    <s v="Peruvian King Food Truck"/>
    <s v="Peruvian food truck with an LA twist."/>
    <n v="16000"/>
    <x v="608"/>
    <x v="2"/>
    <x v="0"/>
    <x v="0"/>
    <n v="1431709312"/>
    <n v="1429117312"/>
    <x v="0"/>
    <n v="15"/>
    <x v="1"/>
    <s v="food/food trucks"/>
    <x v="841"/>
    <x v="7"/>
    <x v="19"/>
    <x v="6"/>
    <x v="1152"/>
  </r>
  <r>
    <x v="895"/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x v="0"/>
    <n v="1"/>
    <x v="1"/>
    <s v="food/food trucks"/>
    <x v="73"/>
    <x v="7"/>
    <x v="19"/>
    <x v="5"/>
    <x v="1153"/>
  </r>
  <r>
    <x v="896"/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x v="0"/>
    <n v="3"/>
    <x v="1"/>
    <s v="food/food trucks"/>
    <x v="149"/>
    <x v="7"/>
    <x v="19"/>
    <x v="10"/>
    <x v="1154"/>
  </r>
  <r>
    <x v="897"/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x v="0"/>
    <n v="8"/>
    <x v="1"/>
    <s v="food/food trucks"/>
    <x v="842"/>
    <x v="7"/>
    <x v="19"/>
    <x v="3"/>
    <x v="1155"/>
  </r>
  <r>
    <x v="109"/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x v="0"/>
    <n v="0"/>
    <x v="1"/>
    <s v="food/food trucks"/>
    <x v="121"/>
    <x v="7"/>
    <x v="19"/>
    <x v="1"/>
    <x v="1156"/>
  </r>
  <r>
    <x v="898"/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x v="0"/>
    <n v="3"/>
    <x v="1"/>
    <s v="food/food trucks"/>
    <x v="690"/>
    <x v="7"/>
    <x v="19"/>
    <x v="9"/>
    <x v="1157"/>
  </r>
  <r>
    <x v="899"/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x v="0"/>
    <n v="3"/>
    <x v="1"/>
    <s v="food/food trucks"/>
    <x v="123"/>
    <x v="7"/>
    <x v="19"/>
    <x v="4"/>
    <x v="1158"/>
  </r>
  <r>
    <x v="109"/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x v="0"/>
    <n v="0"/>
    <x v="1"/>
    <s v="food/food trucks"/>
    <x v="121"/>
    <x v="7"/>
    <x v="19"/>
    <x v="5"/>
    <x v="1159"/>
  </r>
  <r>
    <x v="900"/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x v="0"/>
    <n v="19"/>
    <x v="1"/>
    <s v="food/food trucks"/>
    <x v="843"/>
    <x v="7"/>
    <x v="19"/>
    <x v="2"/>
    <x v="1160"/>
  </r>
  <r>
    <x v="109"/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x v="0"/>
    <n v="0"/>
    <x v="1"/>
    <s v="food/food trucks"/>
    <x v="121"/>
    <x v="7"/>
    <x v="19"/>
    <x v="6"/>
    <x v="1161"/>
  </r>
  <r>
    <x v="901"/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x v="0"/>
    <n v="2"/>
    <x v="1"/>
    <s v="food/food trucks"/>
    <x v="844"/>
    <x v="7"/>
    <x v="19"/>
    <x v="10"/>
    <x v="1162"/>
  </r>
  <r>
    <x v="109"/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x v="0"/>
    <n v="0"/>
    <x v="1"/>
    <s v="food/food trucks"/>
    <x v="121"/>
    <x v="7"/>
    <x v="19"/>
    <x v="3"/>
    <x v="1163"/>
  </r>
  <r>
    <x v="109"/>
    <n v="1164"/>
    <s v="Bayou Classic BBQ"/>
    <s v="Bayou Classic BBQ will be  Mansura,LA _x000d_newest and best mobile food truck_x000d_serving delicious BBQ Georgia style slow_x000d_smoke BBQ!"/>
    <n v="10000"/>
    <x v="117"/>
    <x v="2"/>
    <x v="0"/>
    <x v="0"/>
    <n v="1466270582"/>
    <n v="1463678582"/>
    <x v="0"/>
    <n v="0"/>
    <x v="1"/>
    <s v="food/food trucks"/>
    <x v="121"/>
    <x v="7"/>
    <x v="19"/>
    <x v="5"/>
    <x v="1164"/>
  </r>
  <r>
    <x v="902"/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x v="0"/>
    <n v="25"/>
    <x v="1"/>
    <s v="food/food trucks"/>
    <x v="845"/>
    <x v="7"/>
    <x v="19"/>
    <x v="0"/>
    <x v="1165"/>
  </r>
  <r>
    <x v="903"/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x v="0"/>
    <n v="8"/>
    <x v="1"/>
    <s v="food/food trucks"/>
    <x v="846"/>
    <x v="7"/>
    <x v="19"/>
    <x v="5"/>
    <x v="1166"/>
  </r>
  <r>
    <x v="904"/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x v="0"/>
    <n v="16"/>
    <x v="1"/>
    <s v="food/food trucks"/>
    <x v="847"/>
    <x v="7"/>
    <x v="19"/>
    <x v="10"/>
    <x v="1167"/>
  </r>
  <r>
    <x v="905"/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x v="0"/>
    <n v="3"/>
    <x v="1"/>
    <s v="food/food trucks"/>
    <x v="848"/>
    <x v="7"/>
    <x v="19"/>
    <x v="10"/>
    <x v="1168"/>
  </r>
  <r>
    <x v="906"/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x v="0"/>
    <n v="3"/>
    <x v="1"/>
    <s v="food/food trucks"/>
    <x v="162"/>
    <x v="7"/>
    <x v="19"/>
    <x v="1"/>
    <x v="1169"/>
  </r>
  <r>
    <x v="177"/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x v="0"/>
    <n v="2"/>
    <x v="1"/>
    <s v="food/food trucks"/>
    <x v="73"/>
    <x v="7"/>
    <x v="19"/>
    <x v="6"/>
    <x v="1170"/>
  </r>
  <r>
    <x v="370"/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x v="0"/>
    <n v="1"/>
    <x v="1"/>
    <s v="food/food trucks"/>
    <x v="384"/>
    <x v="7"/>
    <x v="19"/>
    <x v="9"/>
    <x v="1171"/>
  </r>
  <r>
    <x v="109"/>
    <n v="1172"/>
    <s v="let your dayz take you to the dogs."/>
    <s v="Bringing YOUR favorite dog recipes to the streets."/>
    <n v="9000"/>
    <x v="117"/>
    <x v="2"/>
    <x v="0"/>
    <x v="0"/>
    <n v="1408551752"/>
    <n v="1405959752"/>
    <x v="0"/>
    <n v="0"/>
    <x v="1"/>
    <s v="food/food trucks"/>
    <x v="121"/>
    <x v="7"/>
    <x v="19"/>
    <x v="3"/>
    <x v="1172"/>
  </r>
  <r>
    <x v="907"/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x v="0"/>
    <n v="1"/>
    <x v="1"/>
    <s v="food/food trucks"/>
    <x v="180"/>
    <x v="7"/>
    <x v="19"/>
    <x v="0"/>
    <x v="1173"/>
  </r>
  <r>
    <x v="908"/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x v="0"/>
    <n v="19"/>
    <x v="1"/>
    <s v="food/food trucks"/>
    <x v="849"/>
    <x v="7"/>
    <x v="19"/>
    <x v="6"/>
    <x v="1174"/>
  </r>
  <r>
    <x v="909"/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x v="0"/>
    <n v="9"/>
    <x v="1"/>
    <s v="food/food trucks"/>
    <x v="178"/>
    <x v="7"/>
    <x v="19"/>
    <x v="0"/>
    <x v="1175"/>
  </r>
  <r>
    <x v="910"/>
    <n v="1176"/>
    <s v="Mirlin's Sushi"/>
    <s v="Mirlins Sushi!_x000d_Find us on Facebook!_x000d_(Gives backers a voice, and a direct link to us! No kickstarter disappearing act here!)"/>
    <n v="175000"/>
    <x v="115"/>
    <x v="2"/>
    <x v="2"/>
    <x v="2"/>
    <n v="1488805200"/>
    <n v="1484094498"/>
    <x v="0"/>
    <n v="1"/>
    <x v="1"/>
    <s v="food/food trucks"/>
    <x v="119"/>
    <x v="7"/>
    <x v="19"/>
    <x v="1"/>
    <x v="1176"/>
  </r>
  <r>
    <x v="109"/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x v="0"/>
    <n v="0"/>
    <x v="1"/>
    <s v="food/food trucks"/>
    <x v="121"/>
    <x v="7"/>
    <x v="19"/>
    <x v="8"/>
    <x v="1177"/>
  </r>
  <r>
    <x v="440"/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x v="0"/>
    <n v="1"/>
    <x v="1"/>
    <s v="food/food trucks"/>
    <x v="144"/>
    <x v="7"/>
    <x v="19"/>
    <x v="3"/>
    <x v="1178"/>
  </r>
  <r>
    <x v="911"/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x v="0"/>
    <n v="5"/>
    <x v="1"/>
    <s v="food/food trucks"/>
    <x v="850"/>
    <x v="7"/>
    <x v="19"/>
    <x v="8"/>
    <x v="1179"/>
  </r>
  <r>
    <x v="912"/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x v="0"/>
    <n v="85"/>
    <x v="1"/>
    <s v="food/food trucks"/>
    <x v="851"/>
    <x v="7"/>
    <x v="19"/>
    <x v="5"/>
    <x v="1180"/>
  </r>
  <r>
    <x v="168"/>
    <n v="1181"/>
    <s v="Gringo Loco Tacos Food Truck"/>
    <s v="Bringing the best tacos to the streets of Chicago!"/>
    <n v="50000"/>
    <x v="460"/>
    <x v="2"/>
    <x v="0"/>
    <x v="0"/>
    <n v="1425197321"/>
    <n v="1422605321"/>
    <x v="0"/>
    <n v="3"/>
    <x v="1"/>
    <s v="food/food trucks"/>
    <x v="852"/>
    <x v="7"/>
    <x v="19"/>
    <x v="1"/>
    <x v="1181"/>
  </r>
  <r>
    <x v="913"/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x v="0"/>
    <n v="4"/>
    <x v="1"/>
    <s v="food/food trucks"/>
    <x v="689"/>
    <x v="7"/>
    <x v="19"/>
    <x v="11"/>
    <x v="1182"/>
  </r>
  <r>
    <x v="914"/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x v="0"/>
    <n v="3"/>
    <x v="1"/>
    <s v="food/food trucks"/>
    <x v="853"/>
    <x v="7"/>
    <x v="19"/>
    <x v="9"/>
    <x v="1183"/>
  </r>
  <r>
    <x v="915"/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x v="0"/>
    <n v="375"/>
    <x v="0"/>
    <s v="photography/photobooks"/>
    <x v="854"/>
    <x v="8"/>
    <x v="20"/>
    <x v="1"/>
    <x v="1184"/>
  </r>
  <r>
    <x v="916"/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x v="0"/>
    <n v="111"/>
    <x v="0"/>
    <s v="photography/photobooks"/>
    <x v="855"/>
    <x v="8"/>
    <x v="20"/>
    <x v="5"/>
    <x v="1185"/>
  </r>
  <r>
    <x v="589"/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x v="0"/>
    <n v="123"/>
    <x v="0"/>
    <s v="photography/photobooks"/>
    <x v="856"/>
    <x v="8"/>
    <x v="20"/>
    <x v="6"/>
    <x v="1186"/>
  </r>
  <r>
    <x v="917"/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x v="0"/>
    <n v="70"/>
    <x v="0"/>
    <s v="photography/photobooks"/>
    <x v="857"/>
    <x v="8"/>
    <x v="20"/>
    <x v="6"/>
    <x v="1187"/>
  </r>
  <r>
    <x v="918"/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x v="0"/>
    <n v="85"/>
    <x v="0"/>
    <s v="photography/photobooks"/>
    <x v="858"/>
    <x v="8"/>
    <x v="20"/>
    <x v="11"/>
    <x v="1188"/>
  </r>
  <r>
    <x v="919"/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x v="0"/>
    <n v="86"/>
    <x v="0"/>
    <s v="photography/photobooks"/>
    <x v="859"/>
    <x v="8"/>
    <x v="20"/>
    <x v="0"/>
    <x v="1189"/>
  </r>
  <r>
    <x v="920"/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x v="0"/>
    <n v="13"/>
    <x v="0"/>
    <s v="photography/photobooks"/>
    <x v="860"/>
    <x v="8"/>
    <x v="20"/>
    <x v="10"/>
    <x v="1190"/>
  </r>
  <r>
    <x v="921"/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x v="0"/>
    <n v="33"/>
    <x v="0"/>
    <s v="photography/photobooks"/>
    <x v="861"/>
    <x v="8"/>
    <x v="20"/>
    <x v="2"/>
    <x v="1191"/>
  </r>
  <r>
    <x v="922"/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x v="0"/>
    <n v="15"/>
    <x v="0"/>
    <s v="photography/photobooks"/>
    <x v="862"/>
    <x v="8"/>
    <x v="20"/>
    <x v="1"/>
    <x v="1192"/>
  </r>
  <r>
    <x v="923"/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x v="0"/>
    <n v="273"/>
    <x v="0"/>
    <s v="photography/photobooks"/>
    <x v="863"/>
    <x v="8"/>
    <x v="20"/>
    <x v="2"/>
    <x v="1193"/>
  </r>
  <r>
    <x v="924"/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x v="0"/>
    <n v="714"/>
    <x v="0"/>
    <s v="photography/photobooks"/>
    <x v="864"/>
    <x v="8"/>
    <x v="20"/>
    <x v="7"/>
    <x v="1194"/>
  </r>
  <r>
    <x v="920"/>
    <n v="1195"/>
    <s v="CALAMITA/Ã€ project"/>
    <s v="CALAMITA/Ã€ is a tool for investigating the contemporary Vajont and the topic of catastrophes in general._x000d_Â«CHE IDDIO CE LA MANDI BUONAÂ»"/>
    <n v="10000"/>
    <x v="820"/>
    <x v="0"/>
    <x v="13"/>
    <x v="3"/>
    <n v="1450602000"/>
    <n v="1445415653"/>
    <x v="0"/>
    <n v="170"/>
    <x v="0"/>
    <s v="photography/photobooks"/>
    <x v="865"/>
    <x v="8"/>
    <x v="20"/>
    <x v="9"/>
    <x v="1195"/>
  </r>
  <r>
    <x v="925"/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x v="0"/>
    <n v="512"/>
    <x v="0"/>
    <s v="photography/photobooks"/>
    <x v="866"/>
    <x v="8"/>
    <x v="20"/>
    <x v="4"/>
    <x v="1196"/>
  </r>
  <r>
    <x v="926"/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x v="0"/>
    <n v="314"/>
    <x v="0"/>
    <s v="photography/photobooks"/>
    <x v="867"/>
    <x v="8"/>
    <x v="20"/>
    <x v="5"/>
    <x v="1197"/>
  </r>
  <r>
    <x v="927"/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x v="0"/>
    <n v="167"/>
    <x v="0"/>
    <s v="photography/photobooks"/>
    <x v="868"/>
    <x v="8"/>
    <x v="20"/>
    <x v="4"/>
    <x v="1198"/>
  </r>
  <r>
    <x v="928"/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x v="0"/>
    <n v="9"/>
    <x v="0"/>
    <s v="photography/photobooks"/>
    <x v="869"/>
    <x v="8"/>
    <x v="20"/>
    <x v="0"/>
    <x v="1199"/>
  </r>
  <r>
    <x v="929"/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x v="0"/>
    <n v="103"/>
    <x v="0"/>
    <s v="photography/photobooks"/>
    <x v="870"/>
    <x v="8"/>
    <x v="20"/>
    <x v="7"/>
    <x v="1200"/>
  </r>
  <r>
    <x v="930"/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x v="0"/>
    <n v="111"/>
    <x v="0"/>
    <s v="photography/photobooks"/>
    <x v="871"/>
    <x v="8"/>
    <x v="20"/>
    <x v="0"/>
    <x v="1201"/>
  </r>
  <r>
    <x v="931"/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x v="0"/>
    <n v="271"/>
    <x v="0"/>
    <s v="photography/photobooks"/>
    <x v="872"/>
    <x v="8"/>
    <x v="20"/>
    <x v="5"/>
    <x v="1202"/>
  </r>
  <r>
    <x v="932"/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x v="0"/>
    <n v="101"/>
    <x v="0"/>
    <s v="photography/photobooks"/>
    <x v="873"/>
    <x v="8"/>
    <x v="20"/>
    <x v="5"/>
    <x v="1203"/>
  </r>
  <r>
    <x v="933"/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x v="0"/>
    <n v="57"/>
    <x v="0"/>
    <s v="photography/photobooks"/>
    <x v="874"/>
    <x v="8"/>
    <x v="20"/>
    <x v="9"/>
    <x v="1204"/>
  </r>
  <r>
    <x v="934"/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x v="0"/>
    <n v="62"/>
    <x v="0"/>
    <s v="photography/photobooks"/>
    <x v="875"/>
    <x v="8"/>
    <x v="20"/>
    <x v="5"/>
    <x v="1205"/>
  </r>
  <r>
    <x v="935"/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x v="0"/>
    <n v="32"/>
    <x v="0"/>
    <s v="photography/photobooks"/>
    <x v="876"/>
    <x v="8"/>
    <x v="20"/>
    <x v="2"/>
    <x v="1206"/>
  </r>
  <r>
    <x v="936"/>
    <n v="1207"/>
    <s v="ITALIANA"/>
    <s v="A humanistic photo book about ancestral &amp; post-modern Italy."/>
    <n v="16700"/>
    <x v="832"/>
    <x v="0"/>
    <x v="13"/>
    <x v="3"/>
    <n v="1459418400"/>
    <n v="1456827573"/>
    <x v="0"/>
    <n v="141"/>
    <x v="0"/>
    <s v="photography/photobooks"/>
    <x v="877"/>
    <x v="8"/>
    <x v="20"/>
    <x v="7"/>
    <x v="1207"/>
  </r>
  <r>
    <x v="937"/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x v="0"/>
    <n v="75"/>
    <x v="0"/>
    <s v="photography/photobooks"/>
    <x v="878"/>
    <x v="8"/>
    <x v="20"/>
    <x v="2"/>
    <x v="1208"/>
  </r>
  <r>
    <x v="938"/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x v="0"/>
    <n v="46"/>
    <x v="0"/>
    <s v="photography/photobooks"/>
    <x v="879"/>
    <x v="8"/>
    <x v="20"/>
    <x v="1"/>
    <x v="1209"/>
  </r>
  <r>
    <x v="939"/>
    <n v="1210"/>
    <s v="Det Andra GÃ¶teborg"/>
    <s v="En fotobok om livet i det enda andra GÃ¶teborg i vÃ¤rlden"/>
    <n v="20000"/>
    <x v="835"/>
    <x v="0"/>
    <x v="11"/>
    <x v="9"/>
    <n v="1433106000"/>
    <n v="1431124572"/>
    <x v="0"/>
    <n v="103"/>
    <x v="0"/>
    <s v="photography/photobooks"/>
    <x v="880"/>
    <x v="8"/>
    <x v="20"/>
    <x v="5"/>
    <x v="1210"/>
  </r>
  <r>
    <x v="940"/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x v="0"/>
    <n v="6"/>
    <x v="0"/>
    <s v="photography/photobooks"/>
    <x v="881"/>
    <x v="8"/>
    <x v="20"/>
    <x v="5"/>
    <x v="1211"/>
  </r>
  <r>
    <x v="941"/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x v="0"/>
    <n v="83"/>
    <x v="0"/>
    <s v="photography/photobooks"/>
    <x v="882"/>
    <x v="8"/>
    <x v="20"/>
    <x v="4"/>
    <x v="1212"/>
  </r>
  <r>
    <x v="942"/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x v="0"/>
    <n v="108"/>
    <x v="0"/>
    <s v="photography/photobooks"/>
    <x v="883"/>
    <x v="8"/>
    <x v="20"/>
    <x v="11"/>
    <x v="1213"/>
  </r>
  <r>
    <x v="943"/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x v="0"/>
    <n v="25"/>
    <x v="0"/>
    <s v="photography/photobooks"/>
    <x v="884"/>
    <x v="8"/>
    <x v="20"/>
    <x v="6"/>
    <x v="1214"/>
  </r>
  <r>
    <x v="944"/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x v="0"/>
    <n v="549"/>
    <x v="0"/>
    <s v="photography/photobooks"/>
    <x v="885"/>
    <x v="8"/>
    <x v="20"/>
    <x v="6"/>
    <x v="1215"/>
  </r>
  <r>
    <x v="945"/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x v="0"/>
    <n v="222"/>
    <x v="0"/>
    <s v="photography/photobooks"/>
    <x v="886"/>
    <x v="8"/>
    <x v="20"/>
    <x v="10"/>
    <x v="1216"/>
  </r>
  <r>
    <x v="946"/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x v="0"/>
    <n v="183"/>
    <x v="0"/>
    <s v="photography/photobooks"/>
    <x v="887"/>
    <x v="8"/>
    <x v="20"/>
    <x v="0"/>
    <x v="1217"/>
  </r>
  <r>
    <x v="947"/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x v="0"/>
    <n v="89"/>
    <x v="0"/>
    <s v="photography/photobooks"/>
    <x v="888"/>
    <x v="8"/>
    <x v="20"/>
    <x v="9"/>
    <x v="1218"/>
  </r>
  <r>
    <x v="948"/>
    <n v="1219"/>
    <s v="The Box"/>
    <s v="The Box is a fine art book of Ron Amato's innovative and seductive photography project."/>
    <n v="16350"/>
    <x v="843"/>
    <x v="0"/>
    <x v="0"/>
    <x v="0"/>
    <n v="1476961513"/>
    <n v="1474369513"/>
    <x v="0"/>
    <n v="253"/>
    <x v="0"/>
    <s v="photography/photobooks"/>
    <x v="889"/>
    <x v="8"/>
    <x v="20"/>
    <x v="8"/>
    <x v="1219"/>
  </r>
  <r>
    <x v="949"/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x v="0"/>
    <n v="140"/>
    <x v="0"/>
    <s v="photography/photobooks"/>
    <x v="890"/>
    <x v="8"/>
    <x v="20"/>
    <x v="3"/>
    <x v="1220"/>
  </r>
  <r>
    <x v="950"/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x v="0"/>
    <n v="103"/>
    <x v="0"/>
    <s v="photography/photobooks"/>
    <x v="891"/>
    <x v="8"/>
    <x v="20"/>
    <x v="4"/>
    <x v="1221"/>
  </r>
  <r>
    <x v="951"/>
    <n v="1222"/>
    <s v="Project Pilgrim"/>
    <s v="Project Pilgrim is my effort to work towards normalizing mental health."/>
    <n v="4000"/>
    <x v="846"/>
    <x v="0"/>
    <x v="5"/>
    <x v="5"/>
    <n v="1459483200"/>
    <n v="1456852647"/>
    <x v="0"/>
    <n v="138"/>
    <x v="0"/>
    <s v="photography/photobooks"/>
    <x v="892"/>
    <x v="8"/>
    <x v="20"/>
    <x v="7"/>
    <x v="1222"/>
  </r>
  <r>
    <x v="952"/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x v="0"/>
    <n v="191"/>
    <x v="0"/>
    <s v="photography/photobooks"/>
    <x v="893"/>
    <x v="8"/>
    <x v="20"/>
    <x v="9"/>
    <x v="1223"/>
  </r>
  <r>
    <x v="953"/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x v="0"/>
    <n v="18"/>
    <x v="1"/>
    <s v="music/world music"/>
    <x v="894"/>
    <x v="4"/>
    <x v="21"/>
    <x v="6"/>
    <x v="1224"/>
  </r>
  <r>
    <x v="954"/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x v="0"/>
    <n v="3"/>
    <x v="1"/>
    <s v="music/world music"/>
    <x v="895"/>
    <x v="4"/>
    <x v="21"/>
    <x v="10"/>
    <x v="1225"/>
  </r>
  <r>
    <x v="955"/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x v="0"/>
    <n v="40"/>
    <x v="1"/>
    <s v="music/world music"/>
    <x v="896"/>
    <x v="4"/>
    <x v="21"/>
    <x v="7"/>
    <x v="1226"/>
  </r>
  <r>
    <x v="109"/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x v="0"/>
    <n v="0"/>
    <x v="1"/>
    <s v="music/world music"/>
    <x v="121"/>
    <x v="4"/>
    <x v="21"/>
    <x v="3"/>
    <x v="1227"/>
  </r>
  <r>
    <x v="956"/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x v="0"/>
    <n v="24"/>
    <x v="1"/>
    <s v="music/world music"/>
    <x v="897"/>
    <x v="4"/>
    <x v="21"/>
    <x v="3"/>
    <x v="1228"/>
  </r>
  <r>
    <x v="957"/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x v="0"/>
    <n v="1"/>
    <x v="1"/>
    <s v="music/world music"/>
    <x v="384"/>
    <x v="4"/>
    <x v="21"/>
    <x v="7"/>
    <x v="1229"/>
  </r>
  <r>
    <x v="109"/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x v="0"/>
    <n v="0"/>
    <x v="1"/>
    <s v="music/world music"/>
    <x v="121"/>
    <x v="4"/>
    <x v="21"/>
    <x v="1"/>
    <x v="1230"/>
  </r>
  <r>
    <x v="109"/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x v="0"/>
    <n v="0"/>
    <x v="1"/>
    <s v="music/world music"/>
    <x v="121"/>
    <x v="4"/>
    <x v="21"/>
    <x v="3"/>
    <x v="1231"/>
  </r>
  <r>
    <x v="417"/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x v="0"/>
    <n v="1"/>
    <x v="1"/>
    <s v="music/world music"/>
    <x v="379"/>
    <x v="4"/>
    <x v="21"/>
    <x v="10"/>
    <x v="1232"/>
  </r>
  <r>
    <x v="958"/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x v="0"/>
    <n v="6"/>
    <x v="1"/>
    <s v="music/world music"/>
    <x v="862"/>
    <x v="4"/>
    <x v="21"/>
    <x v="1"/>
    <x v="1233"/>
  </r>
  <r>
    <x v="109"/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x v="0"/>
    <n v="0"/>
    <x v="1"/>
    <s v="music/world music"/>
    <x v="121"/>
    <x v="4"/>
    <x v="21"/>
    <x v="1"/>
    <x v="1234"/>
  </r>
  <r>
    <x v="959"/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x v="0"/>
    <n v="6"/>
    <x v="1"/>
    <s v="music/world music"/>
    <x v="436"/>
    <x v="4"/>
    <x v="21"/>
    <x v="4"/>
    <x v="1235"/>
  </r>
  <r>
    <x v="109"/>
    <n v="1236"/>
    <s v="&quot;Volando&quot; CD Release (Canceled)"/>
    <s v="Raising money to give the musicians their due."/>
    <n v="2500"/>
    <x v="117"/>
    <x v="1"/>
    <x v="0"/>
    <x v="0"/>
    <n v="1343491200"/>
    <n v="1342801164"/>
    <x v="0"/>
    <n v="0"/>
    <x v="1"/>
    <s v="music/world music"/>
    <x v="121"/>
    <x v="4"/>
    <x v="21"/>
    <x v="3"/>
    <x v="1236"/>
  </r>
  <r>
    <x v="109"/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x v="0"/>
    <n v="0"/>
    <x v="1"/>
    <s v="music/world music"/>
    <x v="121"/>
    <x v="4"/>
    <x v="21"/>
    <x v="10"/>
    <x v="1237"/>
  </r>
  <r>
    <x v="960"/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x v="0"/>
    <n v="3"/>
    <x v="1"/>
    <s v="music/world music"/>
    <x v="898"/>
    <x v="4"/>
    <x v="21"/>
    <x v="3"/>
    <x v="1238"/>
  </r>
  <r>
    <x v="109"/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x v="0"/>
    <n v="0"/>
    <x v="1"/>
    <s v="music/world music"/>
    <x v="121"/>
    <x v="4"/>
    <x v="21"/>
    <x v="11"/>
    <x v="1239"/>
  </r>
  <r>
    <x v="961"/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x v="0"/>
    <n v="8"/>
    <x v="1"/>
    <s v="music/world music"/>
    <x v="899"/>
    <x v="4"/>
    <x v="21"/>
    <x v="5"/>
    <x v="1240"/>
  </r>
  <r>
    <x v="962"/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x v="0"/>
    <n v="34"/>
    <x v="1"/>
    <s v="music/world music"/>
    <x v="900"/>
    <x v="4"/>
    <x v="21"/>
    <x v="9"/>
    <x v="1241"/>
  </r>
  <r>
    <x v="963"/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x v="0"/>
    <n v="1"/>
    <x v="1"/>
    <s v="music/world music"/>
    <x v="144"/>
    <x v="4"/>
    <x v="21"/>
    <x v="10"/>
    <x v="1242"/>
  </r>
  <r>
    <x v="964"/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x v="0"/>
    <n v="38"/>
    <x v="1"/>
    <s v="music/world music"/>
    <x v="901"/>
    <x v="4"/>
    <x v="21"/>
    <x v="5"/>
    <x v="1243"/>
  </r>
  <r>
    <x v="965"/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x v="1"/>
    <n v="45"/>
    <x v="0"/>
    <s v="music/rock"/>
    <x v="902"/>
    <x v="4"/>
    <x v="11"/>
    <x v="7"/>
    <x v="1244"/>
  </r>
  <r>
    <x v="966"/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x v="1"/>
    <n v="17"/>
    <x v="0"/>
    <s v="music/rock"/>
    <x v="903"/>
    <x v="4"/>
    <x v="11"/>
    <x v="5"/>
    <x v="1245"/>
  </r>
  <r>
    <x v="967"/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x v="1"/>
    <n v="31"/>
    <x v="0"/>
    <s v="music/rock"/>
    <x v="904"/>
    <x v="4"/>
    <x v="11"/>
    <x v="9"/>
    <x v="1246"/>
  </r>
  <r>
    <x v="968"/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x v="1"/>
    <n v="50"/>
    <x v="0"/>
    <s v="music/rock"/>
    <x v="905"/>
    <x v="4"/>
    <x v="11"/>
    <x v="6"/>
    <x v="1247"/>
  </r>
  <r>
    <x v="969"/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x v="1"/>
    <n v="59"/>
    <x v="0"/>
    <s v="music/rock"/>
    <x v="906"/>
    <x v="4"/>
    <x v="11"/>
    <x v="5"/>
    <x v="1248"/>
  </r>
  <r>
    <x v="970"/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x v="1"/>
    <n v="81"/>
    <x v="0"/>
    <s v="music/rock"/>
    <x v="907"/>
    <x v="4"/>
    <x v="11"/>
    <x v="0"/>
    <x v="1249"/>
  </r>
  <r>
    <x v="971"/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x v="1"/>
    <n v="508"/>
    <x v="0"/>
    <s v="music/rock"/>
    <x v="908"/>
    <x v="4"/>
    <x v="11"/>
    <x v="3"/>
    <x v="1250"/>
  </r>
  <r>
    <x v="972"/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x v="1"/>
    <n v="74"/>
    <x v="0"/>
    <s v="music/rock"/>
    <x v="909"/>
    <x v="4"/>
    <x v="11"/>
    <x v="3"/>
    <x v="1251"/>
  </r>
  <r>
    <x v="973"/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x v="1"/>
    <n v="141"/>
    <x v="0"/>
    <s v="music/rock"/>
    <x v="910"/>
    <x v="4"/>
    <x v="11"/>
    <x v="8"/>
    <x v="1252"/>
  </r>
  <r>
    <x v="974"/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x v="1"/>
    <n v="711"/>
    <x v="0"/>
    <s v="music/rock"/>
    <x v="911"/>
    <x v="4"/>
    <x v="11"/>
    <x v="10"/>
    <x v="1253"/>
  </r>
  <r>
    <x v="975"/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x v="1"/>
    <n v="141"/>
    <x v="0"/>
    <s v="music/rock"/>
    <x v="912"/>
    <x v="4"/>
    <x v="11"/>
    <x v="4"/>
    <x v="1254"/>
  </r>
  <r>
    <x v="976"/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x v="1"/>
    <n v="109"/>
    <x v="0"/>
    <s v="music/rock"/>
    <x v="913"/>
    <x v="4"/>
    <x v="11"/>
    <x v="4"/>
    <x v="1255"/>
  </r>
  <r>
    <x v="977"/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x v="1"/>
    <n v="361"/>
    <x v="0"/>
    <s v="music/rock"/>
    <x v="914"/>
    <x v="4"/>
    <x v="11"/>
    <x v="1"/>
    <x v="1256"/>
  </r>
  <r>
    <x v="978"/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x v="1"/>
    <n v="176"/>
    <x v="0"/>
    <s v="music/rock"/>
    <x v="915"/>
    <x v="4"/>
    <x v="11"/>
    <x v="2"/>
    <x v="1257"/>
  </r>
  <r>
    <x v="979"/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x v="1"/>
    <n v="670"/>
    <x v="0"/>
    <s v="music/rock"/>
    <x v="916"/>
    <x v="4"/>
    <x v="11"/>
    <x v="10"/>
    <x v="1258"/>
  </r>
  <r>
    <x v="980"/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x v="1"/>
    <n v="96"/>
    <x v="0"/>
    <s v="music/rock"/>
    <x v="917"/>
    <x v="4"/>
    <x v="11"/>
    <x v="5"/>
    <x v="1259"/>
  </r>
  <r>
    <x v="981"/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x v="1"/>
    <n v="74"/>
    <x v="0"/>
    <s v="music/rock"/>
    <x v="918"/>
    <x v="4"/>
    <x v="11"/>
    <x v="1"/>
    <x v="1260"/>
  </r>
  <r>
    <x v="982"/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x v="1"/>
    <n v="52"/>
    <x v="0"/>
    <s v="music/rock"/>
    <x v="919"/>
    <x v="4"/>
    <x v="11"/>
    <x v="11"/>
    <x v="1261"/>
  </r>
  <r>
    <x v="983"/>
    <n v="1262"/>
    <s v="WPG Drummer Boy's band &quot;Bold as Lions&quot; Releases debut album!"/>
    <s v="A soon to be husband and wife bringing hope to the music industry._x000d_You will fall in love with their sound and story."/>
    <n v="6500"/>
    <x v="875"/>
    <x v="0"/>
    <x v="5"/>
    <x v="5"/>
    <n v="1392574692"/>
    <n v="1389982692"/>
    <x v="1"/>
    <n v="105"/>
    <x v="0"/>
    <s v="music/rock"/>
    <x v="920"/>
    <x v="4"/>
    <x v="11"/>
    <x v="1"/>
    <x v="1262"/>
  </r>
  <r>
    <x v="984"/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x v="1"/>
    <n v="41"/>
    <x v="0"/>
    <s v="music/rock"/>
    <x v="921"/>
    <x v="4"/>
    <x v="11"/>
    <x v="2"/>
    <x v="1263"/>
  </r>
  <r>
    <x v="985"/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x v="1"/>
    <n v="34"/>
    <x v="0"/>
    <s v="music/rock"/>
    <x v="922"/>
    <x v="4"/>
    <x v="11"/>
    <x v="8"/>
    <x v="1264"/>
  </r>
  <r>
    <x v="986"/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x v="1"/>
    <n v="66"/>
    <x v="0"/>
    <s v="music/rock"/>
    <x v="923"/>
    <x v="4"/>
    <x v="11"/>
    <x v="9"/>
    <x v="1265"/>
  </r>
  <r>
    <x v="987"/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x v="1"/>
    <n v="50"/>
    <x v="0"/>
    <s v="music/rock"/>
    <x v="924"/>
    <x v="4"/>
    <x v="11"/>
    <x v="11"/>
    <x v="1266"/>
  </r>
  <r>
    <x v="972"/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x v="1"/>
    <n v="159"/>
    <x v="0"/>
    <s v="music/rock"/>
    <x v="925"/>
    <x v="4"/>
    <x v="11"/>
    <x v="0"/>
    <x v="1267"/>
  </r>
  <r>
    <x v="988"/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x v="1"/>
    <n v="182"/>
    <x v="0"/>
    <s v="music/rock"/>
    <x v="926"/>
    <x v="4"/>
    <x v="11"/>
    <x v="10"/>
    <x v="1268"/>
  </r>
  <r>
    <x v="989"/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x v="1"/>
    <n v="206"/>
    <x v="0"/>
    <s v="music/rock"/>
    <x v="927"/>
    <x v="4"/>
    <x v="11"/>
    <x v="7"/>
    <x v="1269"/>
  </r>
  <r>
    <x v="990"/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x v="1"/>
    <n v="169"/>
    <x v="0"/>
    <s v="music/rock"/>
    <x v="928"/>
    <x v="4"/>
    <x v="11"/>
    <x v="1"/>
    <x v="1270"/>
  </r>
  <r>
    <x v="972"/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x v="1"/>
    <n v="31"/>
    <x v="0"/>
    <s v="music/rock"/>
    <x v="929"/>
    <x v="4"/>
    <x v="11"/>
    <x v="9"/>
    <x v="1271"/>
  </r>
  <r>
    <x v="938"/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x v="1"/>
    <n v="28"/>
    <x v="0"/>
    <s v="music/rock"/>
    <x v="930"/>
    <x v="4"/>
    <x v="11"/>
    <x v="6"/>
    <x v="1272"/>
  </r>
  <r>
    <x v="991"/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x v="1"/>
    <n v="54"/>
    <x v="0"/>
    <s v="music/rock"/>
    <x v="474"/>
    <x v="4"/>
    <x v="11"/>
    <x v="10"/>
    <x v="1273"/>
  </r>
  <r>
    <x v="992"/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x v="1"/>
    <n v="467"/>
    <x v="0"/>
    <s v="music/rock"/>
    <x v="931"/>
    <x v="4"/>
    <x v="11"/>
    <x v="3"/>
    <x v="1274"/>
  </r>
  <r>
    <x v="993"/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x v="1"/>
    <n v="389"/>
    <x v="0"/>
    <s v="music/rock"/>
    <x v="932"/>
    <x v="4"/>
    <x v="11"/>
    <x v="3"/>
    <x v="1275"/>
  </r>
  <r>
    <x v="994"/>
    <n v="1276"/>
    <s v="MR. DREAM GOES TO JAIL"/>
    <s v="Sponsor this Brooklyn punk band's debut seven-inch, MR. DREAM GOES TO JAIL."/>
    <n v="3000"/>
    <x v="887"/>
    <x v="0"/>
    <x v="0"/>
    <x v="0"/>
    <n v="1251777600"/>
    <n v="1247504047"/>
    <x v="1"/>
    <n v="68"/>
    <x v="0"/>
    <s v="music/rock"/>
    <x v="933"/>
    <x v="4"/>
    <x v="11"/>
    <x v="3"/>
    <x v="1276"/>
  </r>
  <r>
    <x v="995"/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x v="1"/>
    <n v="413"/>
    <x v="0"/>
    <s v="music/rock"/>
    <x v="934"/>
    <x v="4"/>
    <x v="11"/>
    <x v="3"/>
    <x v="1277"/>
  </r>
  <r>
    <x v="996"/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x v="1"/>
    <n v="190"/>
    <x v="0"/>
    <s v="music/rock"/>
    <x v="935"/>
    <x v="4"/>
    <x v="11"/>
    <x v="5"/>
    <x v="1278"/>
  </r>
  <r>
    <x v="997"/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x v="1"/>
    <n v="189"/>
    <x v="0"/>
    <s v="music/rock"/>
    <x v="936"/>
    <x v="4"/>
    <x v="11"/>
    <x v="2"/>
    <x v="1279"/>
  </r>
  <r>
    <x v="998"/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x v="1"/>
    <n v="130"/>
    <x v="0"/>
    <s v="music/rock"/>
    <x v="937"/>
    <x v="4"/>
    <x v="11"/>
    <x v="11"/>
    <x v="1280"/>
  </r>
  <r>
    <x v="592"/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x v="1"/>
    <n v="74"/>
    <x v="0"/>
    <s v="music/rock"/>
    <x v="938"/>
    <x v="4"/>
    <x v="11"/>
    <x v="3"/>
    <x v="1281"/>
  </r>
  <r>
    <x v="999"/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x v="1"/>
    <n v="274"/>
    <x v="0"/>
    <s v="music/rock"/>
    <x v="939"/>
    <x v="4"/>
    <x v="11"/>
    <x v="4"/>
    <x v="1282"/>
  </r>
  <r>
    <x v="1000"/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x v="1"/>
    <n v="22"/>
    <x v="0"/>
    <s v="music/rock"/>
    <x v="940"/>
    <x v="4"/>
    <x v="11"/>
    <x v="2"/>
    <x v="1283"/>
  </r>
  <r>
    <x v="50"/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x v="0"/>
    <n v="31"/>
    <x v="0"/>
    <s v="theater/plays"/>
    <x v="941"/>
    <x v="1"/>
    <x v="6"/>
    <x v="11"/>
    <x v="1284"/>
  </r>
  <r>
    <x v="1001"/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x v="0"/>
    <n v="63"/>
    <x v="0"/>
    <s v="theater/plays"/>
    <x v="942"/>
    <x v="1"/>
    <x v="6"/>
    <x v="0"/>
    <x v="1285"/>
  </r>
  <r>
    <x v="1002"/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x v="0"/>
    <n v="20"/>
    <x v="0"/>
    <s v="theater/plays"/>
    <x v="943"/>
    <x v="1"/>
    <x v="6"/>
    <x v="2"/>
    <x v="1286"/>
  </r>
  <r>
    <x v="1003"/>
    <n v="1287"/>
    <s v="Sweeney Todd: The Panto at the Edinburgh Fringe!"/>
    <s v="PantoSoc are taking Sweeney Todd to the Fringe!_x000d__x000d_We will be performing in Edinburgh for two weeks, and we need your help to get there!"/>
    <n v="250"/>
    <x v="898"/>
    <x v="0"/>
    <x v="1"/>
    <x v="1"/>
    <n v="1434120856"/>
    <n v="1428936856"/>
    <x v="0"/>
    <n v="25"/>
    <x v="0"/>
    <s v="theater/plays"/>
    <x v="944"/>
    <x v="1"/>
    <x v="6"/>
    <x v="6"/>
    <x v="1287"/>
  </r>
  <r>
    <x v="1004"/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x v="0"/>
    <n v="61"/>
    <x v="0"/>
    <s v="theater/plays"/>
    <x v="945"/>
    <x v="1"/>
    <x v="6"/>
    <x v="3"/>
    <x v="1288"/>
  </r>
  <r>
    <x v="1005"/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x v="0"/>
    <n v="52"/>
    <x v="0"/>
    <s v="theater/plays"/>
    <x v="946"/>
    <x v="1"/>
    <x v="6"/>
    <x v="11"/>
    <x v="1289"/>
  </r>
  <r>
    <x v="1006"/>
    <n v="1290"/>
    <s v="I Died... I Came Back, ... Whatever"/>
    <s v="Sometimes your Heart has to STOP for your Life to START."/>
    <n v="3500"/>
    <x v="900"/>
    <x v="0"/>
    <x v="0"/>
    <x v="0"/>
    <n v="1429772340"/>
    <n v="1427121931"/>
    <x v="0"/>
    <n v="86"/>
    <x v="0"/>
    <s v="theater/plays"/>
    <x v="947"/>
    <x v="1"/>
    <x v="6"/>
    <x v="7"/>
    <x v="1290"/>
  </r>
  <r>
    <x v="945"/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x v="0"/>
    <n v="42"/>
    <x v="0"/>
    <s v="theater/plays"/>
    <x v="948"/>
    <x v="1"/>
    <x v="6"/>
    <x v="7"/>
    <x v="1291"/>
  </r>
  <r>
    <x v="1007"/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x v="0"/>
    <n v="52"/>
    <x v="0"/>
    <s v="theater/plays"/>
    <x v="949"/>
    <x v="1"/>
    <x v="6"/>
    <x v="8"/>
    <x v="1292"/>
  </r>
  <r>
    <x v="1008"/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x v="0"/>
    <n v="120"/>
    <x v="0"/>
    <s v="theater/plays"/>
    <x v="950"/>
    <x v="1"/>
    <x v="6"/>
    <x v="9"/>
    <x v="1293"/>
  </r>
  <r>
    <x v="1009"/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x v="0"/>
    <n v="22"/>
    <x v="0"/>
    <s v="theater/plays"/>
    <x v="951"/>
    <x v="1"/>
    <x v="6"/>
    <x v="9"/>
    <x v="1294"/>
  </r>
  <r>
    <x v="1010"/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x v="0"/>
    <n v="64"/>
    <x v="0"/>
    <s v="theater/plays"/>
    <x v="952"/>
    <x v="1"/>
    <x v="6"/>
    <x v="0"/>
    <x v="1295"/>
  </r>
  <r>
    <x v="1011"/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x v="0"/>
    <n v="23"/>
    <x v="0"/>
    <s v="theater/plays"/>
    <x v="953"/>
    <x v="1"/>
    <x v="6"/>
    <x v="2"/>
    <x v="1296"/>
  </r>
  <r>
    <x v="1012"/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x v="0"/>
    <n v="238"/>
    <x v="0"/>
    <s v="theater/plays"/>
    <x v="954"/>
    <x v="1"/>
    <x v="6"/>
    <x v="6"/>
    <x v="1297"/>
  </r>
  <r>
    <x v="1013"/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x v="0"/>
    <n v="33"/>
    <x v="0"/>
    <s v="theater/plays"/>
    <x v="955"/>
    <x v="1"/>
    <x v="6"/>
    <x v="7"/>
    <x v="1298"/>
  </r>
  <r>
    <x v="1014"/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x v="0"/>
    <n v="32"/>
    <x v="0"/>
    <s v="theater/plays"/>
    <x v="956"/>
    <x v="1"/>
    <x v="6"/>
    <x v="0"/>
    <x v="1299"/>
  </r>
  <r>
    <x v="920"/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x v="0"/>
    <n v="24"/>
    <x v="0"/>
    <s v="theater/plays"/>
    <x v="957"/>
    <x v="1"/>
    <x v="6"/>
    <x v="6"/>
    <x v="1300"/>
  </r>
  <r>
    <x v="1015"/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x v="0"/>
    <n v="29"/>
    <x v="0"/>
    <s v="theater/plays"/>
    <x v="958"/>
    <x v="1"/>
    <x v="6"/>
    <x v="3"/>
    <x v="1301"/>
  </r>
  <r>
    <x v="31"/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x v="0"/>
    <n v="50"/>
    <x v="0"/>
    <s v="theater/plays"/>
    <x v="73"/>
    <x v="1"/>
    <x v="6"/>
    <x v="9"/>
    <x v="1302"/>
  </r>
  <r>
    <x v="1016"/>
    <n v="1303"/>
    <s v="Forward Arena Theatre Company: Summer Season"/>
    <s v="Groundbreaking queer theatre."/>
    <n v="3500"/>
    <x v="912"/>
    <x v="0"/>
    <x v="1"/>
    <x v="1"/>
    <n v="1469962800"/>
    <n v="1468578920"/>
    <x v="0"/>
    <n v="108"/>
    <x v="0"/>
    <s v="theater/plays"/>
    <x v="959"/>
    <x v="1"/>
    <x v="6"/>
    <x v="3"/>
    <x v="1303"/>
  </r>
  <r>
    <x v="1017"/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x v="0"/>
    <n v="104"/>
    <x v="1"/>
    <s v="technology/wearables"/>
    <x v="960"/>
    <x v="2"/>
    <x v="8"/>
    <x v="1"/>
    <x v="1304"/>
  </r>
  <r>
    <x v="1018"/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x v="0"/>
    <n v="86"/>
    <x v="1"/>
    <s v="technology/wearables"/>
    <x v="961"/>
    <x v="2"/>
    <x v="8"/>
    <x v="0"/>
    <x v="1305"/>
  </r>
  <r>
    <x v="1019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x v="0"/>
    <n v="356"/>
    <x v="1"/>
    <s v="technology/wearables"/>
    <x v="962"/>
    <x v="2"/>
    <x v="8"/>
    <x v="4"/>
    <x v="1306"/>
  </r>
  <r>
    <x v="1020"/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x v="0"/>
    <n v="45"/>
    <x v="1"/>
    <s v="technology/wearables"/>
    <x v="963"/>
    <x v="2"/>
    <x v="8"/>
    <x v="1"/>
    <x v="1307"/>
  </r>
  <r>
    <x v="1021"/>
    <n v="1308"/>
    <s v="Boost Band: Wristband Phone Charger (Canceled)"/>
    <s v="Boost Band, a wristband that charges any device"/>
    <n v="10000"/>
    <x v="917"/>
    <x v="1"/>
    <x v="0"/>
    <x v="0"/>
    <n v="1475937812"/>
    <n v="1472481812"/>
    <x v="0"/>
    <n v="38"/>
    <x v="1"/>
    <s v="technology/wearables"/>
    <x v="964"/>
    <x v="2"/>
    <x v="8"/>
    <x v="10"/>
    <x v="1308"/>
  </r>
  <r>
    <x v="1022"/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x v="0"/>
    <n v="35"/>
    <x v="1"/>
    <s v="technology/wearables"/>
    <x v="965"/>
    <x v="2"/>
    <x v="8"/>
    <x v="8"/>
    <x v="1309"/>
  </r>
  <r>
    <x v="1023"/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x v="0"/>
    <n v="24"/>
    <x v="1"/>
    <s v="technology/wearables"/>
    <x v="966"/>
    <x v="2"/>
    <x v="8"/>
    <x v="3"/>
    <x v="1310"/>
  </r>
  <r>
    <x v="1024"/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x v="0"/>
    <n v="100"/>
    <x v="1"/>
    <s v="technology/wearables"/>
    <x v="967"/>
    <x v="2"/>
    <x v="8"/>
    <x v="9"/>
    <x v="1311"/>
  </r>
  <r>
    <x v="1025"/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x v="0"/>
    <n v="1"/>
    <x v="1"/>
    <s v="technology/wearables"/>
    <x v="138"/>
    <x v="2"/>
    <x v="8"/>
    <x v="7"/>
    <x v="1312"/>
  </r>
  <r>
    <x v="1026"/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x v="0"/>
    <n v="122"/>
    <x v="1"/>
    <s v="technology/wearables"/>
    <x v="968"/>
    <x v="2"/>
    <x v="8"/>
    <x v="2"/>
    <x v="1313"/>
  </r>
  <r>
    <x v="1027"/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x v="0"/>
    <n v="11"/>
    <x v="1"/>
    <s v="technology/wearables"/>
    <x v="969"/>
    <x v="2"/>
    <x v="8"/>
    <x v="10"/>
    <x v="1314"/>
  </r>
  <r>
    <x v="1028"/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x v="0"/>
    <n v="248"/>
    <x v="1"/>
    <s v="technology/wearables"/>
    <x v="970"/>
    <x v="2"/>
    <x v="8"/>
    <x v="9"/>
    <x v="1315"/>
  </r>
  <r>
    <x v="1029"/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x v="0"/>
    <n v="1"/>
    <x v="1"/>
    <s v="technology/wearables"/>
    <x v="120"/>
    <x v="2"/>
    <x v="8"/>
    <x v="1"/>
    <x v="1316"/>
  </r>
  <r>
    <x v="1030"/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x v="0"/>
    <n v="19"/>
    <x v="1"/>
    <s v="technology/wearables"/>
    <x v="971"/>
    <x v="2"/>
    <x v="8"/>
    <x v="5"/>
    <x v="1317"/>
  </r>
  <r>
    <x v="1031"/>
    <n v="1318"/>
    <s v="Lucky Tag: A Smart Dog Wearable That Cares (Canceled)"/>
    <s v="Your Dog's Best Friend._x000d_Revolutionize the way you care about your pups and brings you peace of mind."/>
    <n v="40000"/>
    <x v="925"/>
    <x v="1"/>
    <x v="0"/>
    <x v="0"/>
    <n v="1420938172"/>
    <n v="1418346172"/>
    <x v="0"/>
    <n v="135"/>
    <x v="1"/>
    <s v="technology/wearables"/>
    <x v="972"/>
    <x v="2"/>
    <x v="8"/>
    <x v="11"/>
    <x v="1318"/>
  </r>
  <r>
    <x v="1032"/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x v="0"/>
    <n v="9"/>
    <x v="1"/>
    <s v="technology/wearables"/>
    <x v="973"/>
    <x v="2"/>
    <x v="8"/>
    <x v="0"/>
    <x v="1319"/>
  </r>
  <r>
    <x v="1033"/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x v="0"/>
    <n v="3"/>
    <x v="1"/>
    <s v="technology/wearables"/>
    <x v="974"/>
    <x v="2"/>
    <x v="8"/>
    <x v="11"/>
    <x v="1320"/>
  </r>
  <r>
    <x v="1034"/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x v="0"/>
    <n v="7"/>
    <x v="1"/>
    <s v="technology/wearables"/>
    <x v="975"/>
    <x v="2"/>
    <x v="8"/>
    <x v="4"/>
    <x v="1321"/>
  </r>
  <r>
    <x v="1035"/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x v="0"/>
    <n v="4"/>
    <x v="1"/>
    <s v="technology/wearables"/>
    <x v="730"/>
    <x v="2"/>
    <x v="8"/>
    <x v="6"/>
    <x v="1322"/>
  </r>
  <r>
    <x v="1036"/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x v="0"/>
    <n v="44"/>
    <x v="1"/>
    <s v="technology/wearables"/>
    <x v="976"/>
    <x v="2"/>
    <x v="8"/>
    <x v="7"/>
    <x v="1323"/>
  </r>
  <r>
    <x v="1037"/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x v="0"/>
    <n v="90"/>
    <x v="1"/>
    <s v="technology/wearables"/>
    <x v="977"/>
    <x v="2"/>
    <x v="8"/>
    <x v="8"/>
    <x v="1324"/>
  </r>
  <r>
    <x v="1038"/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x v="0"/>
    <n v="8"/>
    <x v="1"/>
    <s v="technology/wearables"/>
    <x v="978"/>
    <x v="2"/>
    <x v="8"/>
    <x v="4"/>
    <x v="1325"/>
  </r>
  <r>
    <x v="1039"/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x v="0"/>
    <n v="11"/>
    <x v="1"/>
    <s v="technology/wearables"/>
    <x v="979"/>
    <x v="2"/>
    <x v="8"/>
    <x v="11"/>
    <x v="1326"/>
  </r>
  <r>
    <x v="1040"/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x v="0"/>
    <n v="41"/>
    <x v="1"/>
    <s v="technology/wearables"/>
    <x v="980"/>
    <x v="2"/>
    <x v="8"/>
    <x v="6"/>
    <x v="1327"/>
  </r>
  <r>
    <x v="1041"/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x v="0"/>
    <n v="15"/>
    <x v="1"/>
    <s v="technology/wearables"/>
    <x v="981"/>
    <x v="2"/>
    <x v="8"/>
    <x v="10"/>
    <x v="1328"/>
  </r>
  <r>
    <x v="1042"/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x v="0"/>
    <n v="9"/>
    <x v="1"/>
    <s v="technology/wearables"/>
    <x v="982"/>
    <x v="2"/>
    <x v="8"/>
    <x v="9"/>
    <x v="1329"/>
  </r>
  <r>
    <x v="1043"/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x v="0"/>
    <n v="50"/>
    <x v="1"/>
    <s v="technology/wearables"/>
    <x v="983"/>
    <x v="2"/>
    <x v="8"/>
    <x v="5"/>
    <x v="1330"/>
  </r>
  <r>
    <x v="1044"/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x v="0"/>
    <n v="34"/>
    <x v="1"/>
    <s v="technology/wearables"/>
    <x v="984"/>
    <x v="2"/>
    <x v="8"/>
    <x v="3"/>
    <x v="1331"/>
  </r>
  <r>
    <x v="109"/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x v="0"/>
    <n v="0"/>
    <x v="1"/>
    <s v="technology/wearables"/>
    <x v="121"/>
    <x v="2"/>
    <x v="8"/>
    <x v="11"/>
    <x v="1332"/>
  </r>
  <r>
    <x v="109"/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x v="0"/>
    <n v="0"/>
    <x v="1"/>
    <s v="technology/wearables"/>
    <x v="121"/>
    <x v="2"/>
    <x v="8"/>
    <x v="0"/>
    <x v="1333"/>
  </r>
  <r>
    <x v="1045"/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x v="0"/>
    <n v="276"/>
    <x v="1"/>
    <s v="technology/wearables"/>
    <x v="985"/>
    <x v="2"/>
    <x v="8"/>
    <x v="2"/>
    <x v="1334"/>
  </r>
  <r>
    <x v="1046"/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x v="0"/>
    <n v="16"/>
    <x v="1"/>
    <s v="technology/wearables"/>
    <x v="986"/>
    <x v="2"/>
    <x v="8"/>
    <x v="4"/>
    <x v="1335"/>
  </r>
  <r>
    <x v="1047"/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x v="0"/>
    <n v="224"/>
    <x v="1"/>
    <s v="technology/wearables"/>
    <x v="987"/>
    <x v="2"/>
    <x v="8"/>
    <x v="4"/>
    <x v="1336"/>
  </r>
  <r>
    <x v="1048"/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x v="0"/>
    <n v="140"/>
    <x v="1"/>
    <s v="technology/wearables"/>
    <x v="988"/>
    <x v="2"/>
    <x v="8"/>
    <x v="2"/>
    <x v="1337"/>
  </r>
  <r>
    <x v="1049"/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x v="0"/>
    <n v="15"/>
    <x v="1"/>
    <s v="technology/wearables"/>
    <x v="989"/>
    <x v="2"/>
    <x v="8"/>
    <x v="3"/>
    <x v="1338"/>
  </r>
  <r>
    <x v="1050"/>
    <n v="1339"/>
    <s v="Linkoo (Canceled)"/>
    <s v="World's Smallest customizable Phone &amp; GPS Watch for kids !"/>
    <n v="50000"/>
    <x v="943"/>
    <x v="1"/>
    <x v="0"/>
    <x v="0"/>
    <n v="1418056315"/>
    <n v="1414164715"/>
    <x v="0"/>
    <n v="37"/>
    <x v="1"/>
    <s v="technology/wearables"/>
    <x v="990"/>
    <x v="2"/>
    <x v="8"/>
    <x v="9"/>
    <x v="1339"/>
  </r>
  <r>
    <x v="109"/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x v="0"/>
    <n v="0"/>
    <x v="1"/>
    <s v="technology/wearables"/>
    <x v="121"/>
    <x v="2"/>
    <x v="8"/>
    <x v="3"/>
    <x v="1340"/>
  </r>
  <r>
    <x v="1051"/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x v="0"/>
    <n v="46"/>
    <x v="1"/>
    <s v="technology/wearables"/>
    <x v="991"/>
    <x v="2"/>
    <x v="8"/>
    <x v="10"/>
    <x v="1341"/>
  </r>
  <r>
    <x v="418"/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x v="0"/>
    <n v="1"/>
    <x v="1"/>
    <s v="technology/wearables"/>
    <x v="101"/>
    <x v="2"/>
    <x v="8"/>
    <x v="0"/>
    <x v="1342"/>
  </r>
  <r>
    <x v="1052"/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x v="0"/>
    <n v="323"/>
    <x v="1"/>
    <s v="technology/wearables"/>
    <x v="992"/>
    <x v="2"/>
    <x v="8"/>
    <x v="0"/>
    <x v="1343"/>
  </r>
  <r>
    <x v="1053"/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x v="0"/>
    <n v="139"/>
    <x v="0"/>
    <s v="publishing/nonfiction"/>
    <x v="993"/>
    <x v="3"/>
    <x v="9"/>
    <x v="0"/>
    <x v="1344"/>
  </r>
  <r>
    <x v="1054"/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x v="0"/>
    <n v="7"/>
    <x v="0"/>
    <s v="publishing/nonfiction"/>
    <x v="994"/>
    <x v="3"/>
    <x v="9"/>
    <x v="0"/>
    <x v="1345"/>
  </r>
  <r>
    <x v="1055"/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x v="0"/>
    <n v="149"/>
    <x v="0"/>
    <s v="publishing/nonfiction"/>
    <x v="995"/>
    <x v="3"/>
    <x v="9"/>
    <x v="5"/>
    <x v="1346"/>
  </r>
  <r>
    <x v="1056"/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x v="0"/>
    <n v="31"/>
    <x v="0"/>
    <s v="publishing/nonfiction"/>
    <x v="996"/>
    <x v="3"/>
    <x v="9"/>
    <x v="2"/>
    <x v="1347"/>
  </r>
  <r>
    <x v="1057"/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x v="0"/>
    <n v="26"/>
    <x v="0"/>
    <s v="publishing/nonfiction"/>
    <x v="997"/>
    <x v="3"/>
    <x v="9"/>
    <x v="4"/>
    <x v="1348"/>
  </r>
  <r>
    <x v="1058"/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x v="0"/>
    <n v="172"/>
    <x v="0"/>
    <s v="publishing/nonfiction"/>
    <x v="998"/>
    <x v="3"/>
    <x v="9"/>
    <x v="4"/>
    <x v="1349"/>
  </r>
  <r>
    <x v="1059"/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x v="0"/>
    <n v="78"/>
    <x v="0"/>
    <s v="publishing/nonfiction"/>
    <x v="999"/>
    <x v="3"/>
    <x v="9"/>
    <x v="4"/>
    <x v="1350"/>
  </r>
  <r>
    <x v="1060"/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x v="0"/>
    <n v="120"/>
    <x v="0"/>
    <s v="publishing/nonfiction"/>
    <x v="1000"/>
    <x v="3"/>
    <x v="9"/>
    <x v="1"/>
    <x v="1351"/>
  </r>
  <r>
    <x v="1061"/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x v="0"/>
    <n v="227"/>
    <x v="0"/>
    <s v="publishing/nonfiction"/>
    <x v="1001"/>
    <x v="3"/>
    <x v="9"/>
    <x v="3"/>
    <x v="1352"/>
  </r>
  <r>
    <x v="1062"/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x v="0"/>
    <n v="42"/>
    <x v="0"/>
    <s v="publishing/nonfiction"/>
    <x v="1002"/>
    <x v="3"/>
    <x v="9"/>
    <x v="2"/>
    <x v="1353"/>
  </r>
  <r>
    <x v="1063"/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x v="0"/>
    <n v="64"/>
    <x v="0"/>
    <s v="publishing/nonfiction"/>
    <x v="1003"/>
    <x v="3"/>
    <x v="9"/>
    <x v="5"/>
    <x v="1354"/>
  </r>
  <r>
    <x v="1064"/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x v="0"/>
    <n v="121"/>
    <x v="0"/>
    <s v="publishing/nonfiction"/>
    <x v="1004"/>
    <x v="3"/>
    <x v="9"/>
    <x v="9"/>
    <x v="1355"/>
  </r>
  <r>
    <x v="1065"/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x v="0"/>
    <n v="87"/>
    <x v="0"/>
    <s v="publishing/nonfiction"/>
    <x v="1005"/>
    <x v="3"/>
    <x v="9"/>
    <x v="0"/>
    <x v="1356"/>
  </r>
  <r>
    <x v="1066"/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x v="0"/>
    <n v="65"/>
    <x v="0"/>
    <s v="publishing/nonfiction"/>
    <x v="1006"/>
    <x v="3"/>
    <x v="9"/>
    <x v="1"/>
    <x v="1357"/>
  </r>
  <r>
    <x v="1067"/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x v="0"/>
    <n v="49"/>
    <x v="0"/>
    <s v="publishing/nonfiction"/>
    <x v="1007"/>
    <x v="3"/>
    <x v="9"/>
    <x v="5"/>
    <x v="1358"/>
  </r>
  <r>
    <x v="1068"/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x v="0"/>
    <n v="19"/>
    <x v="0"/>
    <s v="publishing/nonfiction"/>
    <x v="1008"/>
    <x v="3"/>
    <x v="9"/>
    <x v="5"/>
    <x v="1359"/>
  </r>
  <r>
    <x v="1069"/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x v="0"/>
    <n v="81"/>
    <x v="0"/>
    <s v="publishing/nonfiction"/>
    <x v="1009"/>
    <x v="3"/>
    <x v="9"/>
    <x v="3"/>
    <x v="1360"/>
  </r>
  <r>
    <x v="1070"/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x v="0"/>
    <n v="264"/>
    <x v="0"/>
    <s v="publishing/nonfiction"/>
    <x v="1010"/>
    <x v="3"/>
    <x v="9"/>
    <x v="5"/>
    <x v="1361"/>
  </r>
  <r>
    <x v="1071"/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x v="0"/>
    <n v="25"/>
    <x v="0"/>
    <s v="publishing/nonfiction"/>
    <x v="1011"/>
    <x v="3"/>
    <x v="9"/>
    <x v="3"/>
    <x v="1362"/>
  </r>
  <r>
    <x v="31"/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x v="0"/>
    <n v="5"/>
    <x v="0"/>
    <s v="publishing/nonfiction"/>
    <x v="379"/>
    <x v="3"/>
    <x v="9"/>
    <x v="1"/>
    <x v="1363"/>
  </r>
  <r>
    <x v="1072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x v="0"/>
    <n v="144"/>
    <x v="0"/>
    <s v="music/rock"/>
    <x v="1012"/>
    <x v="4"/>
    <x v="11"/>
    <x v="4"/>
    <x v="1364"/>
  </r>
  <r>
    <x v="1073"/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x v="0"/>
    <n v="92"/>
    <x v="0"/>
    <s v="music/rock"/>
    <x v="1013"/>
    <x v="4"/>
    <x v="11"/>
    <x v="2"/>
    <x v="1365"/>
  </r>
  <r>
    <x v="1074"/>
    <n v="1366"/>
    <s v="Kick It! A Tribute to the A.K.s"/>
    <s v="A musical memorial for Alexi Petersen."/>
    <n v="7500"/>
    <x v="966"/>
    <x v="0"/>
    <x v="0"/>
    <x v="0"/>
    <n v="1417049663"/>
    <n v="1413158063"/>
    <x v="0"/>
    <n v="147"/>
    <x v="0"/>
    <s v="music/rock"/>
    <x v="1014"/>
    <x v="4"/>
    <x v="11"/>
    <x v="9"/>
    <x v="1366"/>
  </r>
  <r>
    <x v="1075"/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x v="0"/>
    <n v="90"/>
    <x v="0"/>
    <s v="music/rock"/>
    <x v="1015"/>
    <x v="4"/>
    <x v="11"/>
    <x v="9"/>
    <x v="1367"/>
  </r>
  <r>
    <x v="1076"/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x v="0"/>
    <n v="87"/>
    <x v="0"/>
    <s v="music/rock"/>
    <x v="1016"/>
    <x v="4"/>
    <x v="11"/>
    <x v="5"/>
    <x v="1368"/>
  </r>
  <r>
    <x v="1077"/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x v="0"/>
    <n v="406"/>
    <x v="0"/>
    <s v="music/rock"/>
    <x v="1017"/>
    <x v="4"/>
    <x v="11"/>
    <x v="7"/>
    <x v="1369"/>
  </r>
  <r>
    <x v="1078"/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x v="0"/>
    <n v="20"/>
    <x v="0"/>
    <s v="music/rock"/>
    <x v="1018"/>
    <x v="4"/>
    <x v="11"/>
    <x v="8"/>
    <x v="1370"/>
  </r>
  <r>
    <x v="1079"/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x v="0"/>
    <n v="70"/>
    <x v="0"/>
    <s v="music/rock"/>
    <x v="1019"/>
    <x v="4"/>
    <x v="11"/>
    <x v="6"/>
    <x v="1371"/>
  </r>
  <r>
    <x v="1014"/>
    <n v="1372"/>
    <s v="Ted Lukas &amp; the Misled new CD - &quot;FEED&quot;"/>
    <s v="Please help us raise funds to press our new CD!"/>
    <n v="500"/>
    <x v="972"/>
    <x v="0"/>
    <x v="0"/>
    <x v="0"/>
    <n v="1342115132"/>
    <n v="1339523132"/>
    <x v="0"/>
    <n v="16"/>
    <x v="0"/>
    <s v="music/rock"/>
    <x v="1020"/>
    <x v="4"/>
    <x v="11"/>
    <x v="0"/>
    <x v="1372"/>
  </r>
  <r>
    <x v="1080"/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x v="0"/>
    <n v="52"/>
    <x v="0"/>
    <s v="music/rock"/>
    <x v="1021"/>
    <x v="4"/>
    <x v="11"/>
    <x v="4"/>
    <x v="1373"/>
  </r>
  <r>
    <x v="1081"/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x v="0"/>
    <n v="66"/>
    <x v="0"/>
    <s v="music/rock"/>
    <x v="1022"/>
    <x v="4"/>
    <x v="11"/>
    <x v="2"/>
    <x v="1374"/>
  </r>
  <r>
    <x v="1082"/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x v="0"/>
    <n v="109"/>
    <x v="0"/>
    <s v="music/rock"/>
    <x v="1023"/>
    <x v="4"/>
    <x v="11"/>
    <x v="11"/>
    <x v="1375"/>
  </r>
  <r>
    <x v="1083"/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x v="0"/>
    <n v="168"/>
    <x v="0"/>
    <s v="music/rock"/>
    <x v="1024"/>
    <x v="4"/>
    <x v="11"/>
    <x v="4"/>
    <x v="1376"/>
  </r>
  <r>
    <x v="1084"/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x v="0"/>
    <n v="31"/>
    <x v="0"/>
    <s v="music/rock"/>
    <x v="1025"/>
    <x v="4"/>
    <x v="11"/>
    <x v="1"/>
    <x v="1377"/>
  </r>
  <r>
    <x v="1085"/>
    <n v="1378"/>
    <s v="SIX BY SEVEN"/>
    <s v="A psychedelic post rock masterpiece!"/>
    <n v="2000"/>
    <x v="976"/>
    <x v="0"/>
    <x v="1"/>
    <x v="1"/>
    <n v="1470075210"/>
    <n v="1468779210"/>
    <x v="0"/>
    <n v="133"/>
    <x v="0"/>
    <s v="music/rock"/>
    <x v="1026"/>
    <x v="4"/>
    <x v="11"/>
    <x v="3"/>
    <x v="1378"/>
  </r>
  <r>
    <x v="1086"/>
    <n v="1379"/>
    <s v="J. Walter Makes a Record"/>
    <s v="---------The long-awaited debut full-length from Justin Ruddy--------"/>
    <n v="10000"/>
    <x v="977"/>
    <x v="0"/>
    <x v="0"/>
    <x v="0"/>
    <n v="1433504876"/>
    <n v="1430912876"/>
    <x v="0"/>
    <n v="151"/>
    <x v="0"/>
    <s v="music/rock"/>
    <x v="1027"/>
    <x v="4"/>
    <x v="11"/>
    <x v="5"/>
    <x v="1379"/>
  </r>
  <r>
    <x v="1087"/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x v="0"/>
    <n v="5"/>
    <x v="0"/>
    <s v="music/rock"/>
    <x v="1028"/>
    <x v="4"/>
    <x v="11"/>
    <x v="5"/>
    <x v="1380"/>
  </r>
  <r>
    <x v="1088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x v="0"/>
    <n v="73"/>
    <x v="0"/>
    <s v="music/rock"/>
    <x v="1029"/>
    <x v="4"/>
    <x v="11"/>
    <x v="4"/>
    <x v="1381"/>
  </r>
  <r>
    <x v="1089"/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x v="0"/>
    <n v="148"/>
    <x v="0"/>
    <s v="music/rock"/>
    <x v="1030"/>
    <x v="4"/>
    <x v="11"/>
    <x v="6"/>
    <x v="1382"/>
  </r>
  <r>
    <x v="1090"/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x v="0"/>
    <n v="93"/>
    <x v="0"/>
    <s v="music/rock"/>
    <x v="1031"/>
    <x v="4"/>
    <x v="11"/>
    <x v="11"/>
    <x v="1383"/>
  </r>
  <r>
    <x v="1091"/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x v="0"/>
    <n v="63"/>
    <x v="0"/>
    <s v="music/rock"/>
    <x v="1032"/>
    <x v="4"/>
    <x v="11"/>
    <x v="0"/>
    <x v="1384"/>
  </r>
  <r>
    <x v="1092"/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x v="0"/>
    <n v="134"/>
    <x v="0"/>
    <s v="music/rock"/>
    <x v="1033"/>
    <x v="4"/>
    <x v="11"/>
    <x v="7"/>
    <x v="1385"/>
  </r>
  <r>
    <x v="1093"/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x v="0"/>
    <n v="14"/>
    <x v="0"/>
    <s v="music/rock"/>
    <x v="372"/>
    <x v="4"/>
    <x v="11"/>
    <x v="0"/>
    <x v="1386"/>
  </r>
  <r>
    <x v="1094"/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x v="0"/>
    <n v="78"/>
    <x v="0"/>
    <s v="music/rock"/>
    <x v="1034"/>
    <x v="4"/>
    <x v="11"/>
    <x v="5"/>
    <x v="1387"/>
  </r>
  <r>
    <x v="1095"/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x v="0"/>
    <n v="112"/>
    <x v="0"/>
    <s v="music/rock"/>
    <x v="1035"/>
    <x v="4"/>
    <x v="11"/>
    <x v="8"/>
    <x v="1388"/>
  </r>
  <r>
    <x v="663"/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x v="0"/>
    <n v="34"/>
    <x v="0"/>
    <s v="music/rock"/>
    <x v="1036"/>
    <x v="4"/>
    <x v="11"/>
    <x v="3"/>
    <x v="1389"/>
  </r>
  <r>
    <x v="1096"/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x v="0"/>
    <n v="19"/>
    <x v="0"/>
    <s v="music/rock"/>
    <x v="1037"/>
    <x v="4"/>
    <x v="11"/>
    <x v="7"/>
    <x v="1390"/>
  </r>
  <r>
    <x v="1097"/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x v="0"/>
    <n v="13"/>
    <x v="0"/>
    <s v="music/rock"/>
    <x v="1038"/>
    <x v="4"/>
    <x v="11"/>
    <x v="3"/>
    <x v="1391"/>
  </r>
  <r>
    <x v="1098"/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x v="0"/>
    <n v="104"/>
    <x v="0"/>
    <s v="music/rock"/>
    <x v="1039"/>
    <x v="4"/>
    <x v="11"/>
    <x v="1"/>
    <x v="1392"/>
  </r>
  <r>
    <x v="1099"/>
    <n v="1393"/>
    <s v="WolfHunt | Social Commentary Rock Project"/>
    <s v="Rock n' Roll tales of our times"/>
    <n v="10000"/>
    <x v="990"/>
    <x v="0"/>
    <x v="0"/>
    <x v="0"/>
    <n v="1470068523"/>
    <n v="1467476523"/>
    <x v="0"/>
    <n v="52"/>
    <x v="0"/>
    <s v="music/rock"/>
    <x v="1040"/>
    <x v="4"/>
    <x v="11"/>
    <x v="3"/>
    <x v="1393"/>
  </r>
  <r>
    <x v="1100"/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x v="0"/>
    <n v="17"/>
    <x v="0"/>
    <s v="music/rock"/>
    <x v="1041"/>
    <x v="4"/>
    <x v="11"/>
    <x v="1"/>
    <x v="1394"/>
  </r>
  <r>
    <x v="1101"/>
    <n v="1395"/>
    <s v="Quiet Oaks Full Length Album"/>
    <s v="Help Quiet Oaks record their debut album!!!"/>
    <n v="3500"/>
    <x v="992"/>
    <x v="0"/>
    <x v="0"/>
    <x v="0"/>
    <n v="1484430481"/>
    <n v="1481838481"/>
    <x v="0"/>
    <n v="82"/>
    <x v="0"/>
    <s v="music/rock"/>
    <x v="1042"/>
    <x v="4"/>
    <x v="11"/>
    <x v="11"/>
    <x v="1395"/>
  </r>
  <r>
    <x v="1102"/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x v="0"/>
    <n v="73"/>
    <x v="0"/>
    <s v="music/rock"/>
    <x v="1043"/>
    <x v="4"/>
    <x v="11"/>
    <x v="1"/>
    <x v="1396"/>
  </r>
  <r>
    <x v="1103"/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x v="0"/>
    <n v="158"/>
    <x v="0"/>
    <s v="music/rock"/>
    <x v="1044"/>
    <x v="4"/>
    <x v="11"/>
    <x v="8"/>
    <x v="1397"/>
  </r>
  <r>
    <x v="1104"/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x v="0"/>
    <n v="65"/>
    <x v="0"/>
    <s v="music/rock"/>
    <x v="1045"/>
    <x v="4"/>
    <x v="11"/>
    <x v="0"/>
    <x v="1398"/>
  </r>
  <r>
    <x v="1105"/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x v="0"/>
    <n v="184"/>
    <x v="0"/>
    <s v="music/rock"/>
    <x v="1046"/>
    <x v="4"/>
    <x v="11"/>
    <x v="8"/>
    <x v="1399"/>
  </r>
  <r>
    <x v="1106"/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x v="0"/>
    <n v="34"/>
    <x v="0"/>
    <s v="music/rock"/>
    <x v="1047"/>
    <x v="4"/>
    <x v="11"/>
    <x v="5"/>
    <x v="1400"/>
  </r>
  <r>
    <x v="1107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x v="0"/>
    <n v="240"/>
    <x v="0"/>
    <s v="music/rock"/>
    <x v="1048"/>
    <x v="4"/>
    <x v="11"/>
    <x v="5"/>
    <x v="1401"/>
  </r>
  <r>
    <x v="1108"/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x v="0"/>
    <n v="113"/>
    <x v="0"/>
    <s v="music/rock"/>
    <x v="1049"/>
    <x v="4"/>
    <x v="11"/>
    <x v="7"/>
    <x v="1402"/>
  </r>
  <r>
    <x v="1109"/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x v="0"/>
    <n v="66"/>
    <x v="0"/>
    <s v="music/rock"/>
    <x v="1050"/>
    <x v="4"/>
    <x v="11"/>
    <x v="0"/>
    <x v="1403"/>
  </r>
  <r>
    <x v="1110"/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x v="1"/>
    <n v="5"/>
    <x v="1"/>
    <s v="publishing/translations"/>
    <x v="1051"/>
    <x v="3"/>
    <x v="22"/>
    <x v="1"/>
    <x v="1404"/>
  </r>
  <r>
    <x v="714"/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x v="1"/>
    <n v="17"/>
    <x v="1"/>
    <s v="publishing/translations"/>
    <x v="1052"/>
    <x v="3"/>
    <x v="22"/>
    <x v="9"/>
    <x v="1405"/>
  </r>
  <r>
    <x v="415"/>
    <n v="1406"/>
    <s v="Man Down! Translation project"/>
    <s v="The White coat and the battle dress uniform"/>
    <n v="12000"/>
    <x v="493"/>
    <x v="2"/>
    <x v="13"/>
    <x v="3"/>
    <n v="1449914400"/>
    <n v="1445336607"/>
    <x v="0"/>
    <n v="3"/>
    <x v="1"/>
    <s v="publishing/translations"/>
    <x v="144"/>
    <x v="3"/>
    <x v="22"/>
    <x v="9"/>
    <x v="1406"/>
  </r>
  <r>
    <x v="724"/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x v="0"/>
    <n v="2"/>
    <x v="1"/>
    <s v="publishing/translations"/>
    <x v="507"/>
    <x v="3"/>
    <x v="22"/>
    <x v="3"/>
    <x v="1407"/>
  </r>
  <r>
    <x v="705"/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x v="0"/>
    <n v="6"/>
    <x v="1"/>
    <s v="publishing/translations"/>
    <x v="1053"/>
    <x v="3"/>
    <x v="22"/>
    <x v="9"/>
    <x v="1408"/>
  </r>
  <r>
    <x v="109"/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x v="0"/>
    <n v="0"/>
    <x v="1"/>
    <s v="publishing/translations"/>
    <x v="121"/>
    <x v="3"/>
    <x v="22"/>
    <x v="4"/>
    <x v="1409"/>
  </r>
  <r>
    <x v="374"/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x v="0"/>
    <n v="1"/>
    <x v="1"/>
    <s v="publishing/translations"/>
    <x v="120"/>
    <x v="3"/>
    <x v="22"/>
    <x v="6"/>
    <x v="1410"/>
  </r>
  <r>
    <x v="1111"/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x v="0"/>
    <n v="3"/>
    <x v="1"/>
    <s v="publishing/translations"/>
    <x v="1054"/>
    <x v="3"/>
    <x v="22"/>
    <x v="1"/>
    <x v="1411"/>
  </r>
  <r>
    <x v="1112"/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x v="0"/>
    <n v="13"/>
    <x v="1"/>
    <s v="publishing/translations"/>
    <x v="1055"/>
    <x v="3"/>
    <x v="22"/>
    <x v="4"/>
    <x v="1412"/>
  </r>
  <r>
    <x v="152"/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x v="0"/>
    <n v="1"/>
    <x v="1"/>
    <s v="publishing/translations"/>
    <x v="101"/>
    <x v="3"/>
    <x v="22"/>
    <x v="11"/>
    <x v="1413"/>
  </r>
  <r>
    <x v="418"/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x v="0"/>
    <n v="1"/>
    <x v="1"/>
    <s v="publishing/translations"/>
    <x v="120"/>
    <x v="3"/>
    <x v="22"/>
    <x v="11"/>
    <x v="1414"/>
  </r>
  <r>
    <x v="1113"/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x v="0"/>
    <n v="9"/>
    <x v="1"/>
    <s v="publishing/translations"/>
    <x v="1056"/>
    <x v="3"/>
    <x v="22"/>
    <x v="3"/>
    <x v="1415"/>
  </r>
  <r>
    <x v="109"/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x v="0"/>
    <n v="0"/>
    <x v="1"/>
    <s v="publishing/translations"/>
    <x v="121"/>
    <x v="3"/>
    <x v="22"/>
    <x v="9"/>
    <x v="1416"/>
  </r>
  <r>
    <x v="1114"/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x v="0"/>
    <n v="2"/>
    <x v="1"/>
    <s v="publishing/translations"/>
    <x v="446"/>
    <x v="3"/>
    <x v="22"/>
    <x v="10"/>
    <x v="1417"/>
  </r>
  <r>
    <x v="418"/>
    <n v="1418"/>
    <s v="Realidades del Hombre"/>
    <s v="Â¿Y si hubiera una camino intermedio entre ciencia y religion?_x000d_Descubre la respuesta ayudando a publicar y traducir este libro."/>
    <n v="3000"/>
    <x v="360"/>
    <x v="2"/>
    <x v="3"/>
    <x v="3"/>
    <n v="1456397834"/>
    <n v="1453805834"/>
    <x v="0"/>
    <n v="1"/>
    <x v="1"/>
    <s v="publishing/translations"/>
    <x v="1057"/>
    <x v="3"/>
    <x v="22"/>
    <x v="1"/>
    <x v="1418"/>
  </r>
  <r>
    <x v="1115"/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x v="0"/>
    <n v="10"/>
    <x v="1"/>
    <s v="publishing/translations"/>
    <x v="901"/>
    <x v="3"/>
    <x v="22"/>
    <x v="8"/>
    <x v="1419"/>
  </r>
  <r>
    <x v="1116"/>
    <n v="1420"/>
    <s v="Shakespeare in the Hood - Romeo and Juliet"/>
    <s v="Help me butcher Shakespeare in a satirical fashion."/>
    <n v="110"/>
    <x v="158"/>
    <x v="2"/>
    <x v="0"/>
    <x v="0"/>
    <n v="1467129686"/>
    <n v="1464969686"/>
    <x v="0"/>
    <n v="3"/>
    <x v="1"/>
    <s v="publishing/translations"/>
    <x v="120"/>
    <x v="3"/>
    <x v="22"/>
    <x v="0"/>
    <x v="1420"/>
  </r>
  <r>
    <x v="370"/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x v="0"/>
    <n v="2"/>
    <x v="1"/>
    <s v="publishing/translations"/>
    <x v="101"/>
    <x v="3"/>
    <x v="22"/>
    <x v="1"/>
    <x v="1421"/>
  </r>
  <r>
    <x v="477"/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x v="0"/>
    <n v="2"/>
    <x v="1"/>
    <s v="publishing/translations"/>
    <x v="31"/>
    <x v="3"/>
    <x v="22"/>
    <x v="10"/>
    <x v="1422"/>
  </r>
  <r>
    <x v="119"/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x v="0"/>
    <n v="1"/>
    <x v="1"/>
    <s v="publishing/translations"/>
    <x v="101"/>
    <x v="3"/>
    <x v="22"/>
    <x v="11"/>
    <x v="1423"/>
  </r>
  <r>
    <x v="1117"/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x v="0"/>
    <n v="14"/>
    <x v="1"/>
    <s v="publishing/translations"/>
    <x v="1058"/>
    <x v="3"/>
    <x v="22"/>
    <x v="4"/>
    <x v="1424"/>
  </r>
  <r>
    <x v="109"/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x v="0"/>
    <n v="0"/>
    <x v="1"/>
    <s v="publishing/translations"/>
    <x v="121"/>
    <x v="3"/>
    <x v="22"/>
    <x v="7"/>
    <x v="1425"/>
  </r>
  <r>
    <x v="109"/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x v="0"/>
    <n v="0"/>
    <x v="1"/>
    <s v="publishing/translations"/>
    <x v="121"/>
    <x v="3"/>
    <x v="22"/>
    <x v="0"/>
    <x v="1426"/>
  </r>
  <r>
    <x v="1118"/>
    <n v="1427"/>
    <s v="WHAT CAN I DO?..."/>
    <s v="The book with advices that can save many lives._x000d_You will find here many case studies, extreme situations and solutions."/>
    <n v="5000"/>
    <x v="1005"/>
    <x v="2"/>
    <x v="12"/>
    <x v="3"/>
    <n v="1474230385"/>
    <n v="1471638385"/>
    <x v="0"/>
    <n v="4"/>
    <x v="1"/>
    <s v="publishing/translations"/>
    <x v="1059"/>
    <x v="3"/>
    <x v="22"/>
    <x v="10"/>
    <x v="1427"/>
  </r>
  <r>
    <x v="684"/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x v="0"/>
    <n v="3"/>
    <x v="1"/>
    <s v="publishing/translations"/>
    <x v="2"/>
    <x v="3"/>
    <x v="22"/>
    <x v="7"/>
    <x v="1428"/>
  </r>
  <r>
    <x v="109"/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x v="0"/>
    <n v="0"/>
    <x v="1"/>
    <s v="publishing/translations"/>
    <x v="121"/>
    <x v="3"/>
    <x v="22"/>
    <x v="7"/>
    <x v="1429"/>
  </r>
  <r>
    <x v="1119"/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x v="0"/>
    <n v="5"/>
    <x v="1"/>
    <s v="publishing/translations"/>
    <x v="128"/>
    <x v="3"/>
    <x v="22"/>
    <x v="4"/>
    <x v="1430"/>
  </r>
  <r>
    <x v="1120"/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x v="0"/>
    <n v="47"/>
    <x v="1"/>
    <s v="publishing/translations"/>
    <x v="1060"/>
    <x v="3"/>
    <x v="22"/>
    <x v="9"/>
    <x v="1431"/>
  </r>
  <r>
    <x v="109"/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x v="0"/>
    <n v="0"/>
    <x v="1"/>
    <s v="publishing/translations"/>
    <x v="121"/>
    <x v="3"/>
    <x v="22"/>
    <x v="0"/>
    <x v="1432"/>
  </r>
  <r>
    <x v="1121"/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x v="0"/>
    <n v="10"/>
    <x v="1"/>
    <s v="publishing/translations"/>
    <x v="1061"/>
    <x v="3"/>
    <x v="22"/>
    <x v="9"/>
    <x v="1433"/>
  </r>
  <r>
    <x v="1122"/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x v="0"/>
    <n v="11"/>
    <x v="1"/>
    <s v="publishing/translations"/>
    <x v="1062"/>
    <x v="3"/>
    <x v="22"/>
    <x v="5"/>
    <x v="1434"/>
  </r>
  <r>
    <x v="370"/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x v="0"/>
    <n v="2"/>
    <x v="1"/>
    <s v="publishing/translations"/>
    <x v="507"/>
    <x v="3"/>
    <x v="22"/>
    <x v="8"/>
    <x v="1435"/>
  </r>
  <r>
    <x v="1123"/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x v="0"/>
    <n v="2"/>
    <x v="1"/>
    <s v="publishing/translations"/>
    <x v="1063"/>
    <x v="3"/>
    <x v="22"/>
    <x v="1"/>
    <x v="1436"/>
  </r>
  <r>
    <x v="1124"/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x v="0"/>
    <n v="22"/>
    <x v="1"/>
    <s v="publishing/translations"/>
    <x v="1064"/>
    <x v="3"/>
    <x v="22"/>
    <x v="0"/>
    <x v="1437"/>
  </r>
  <r>
    <x v="419"/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x v="0"/>
    <n v="8"/>
    <x v="1"/>
    <s v="publishing/translations"/>
    <x v="766"/>
    <x v="3"/>
    <x v="22"/>
    <x v="7"/>
    <x v="1438"/>
  </r>
  <r>
    <x v="1125"/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x v="0"/>
    <n v="6"/>
    <x v="1"/>
    <s v="publishing/translations"/>
    <x v="180"/>
    <x v="3"/>
    <x v="22"/>
    <x v="2"/>
    <x v="1439"/>
  </r>
  <r>
    <x v="1126"/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x v="0"/>
    <n v="1"/>
    <x v="1"/>
    <s v="publishing/translations"/>
    <x v="120"/>
    <x v="3"/>
    <x v="22"/>
    <x v="6"/>
    <x v="1440"/>
  </r>
  <r>
    <x v="1127"/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x v="0"/>
    <n v="3"/>
    <x v="1"/>
    <s v="publishing/translations"/>
    <x v="1065"/>
    <x v="3"/>
    <x v="22"/>
    <x v="3"/>
    <x v="1441"/>
  </r>
  <r>
    <x v="109"/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x v="0"/>
    <n v="0"/>
    <x v="1"/>
    <s v="publishing/translations"/>
    <x v="121"/>
    <x v="3"/>
    <x v="22"/>
    <x v="6"/>
    <x v="1442"/>
  </r>
  <r>
    <x v="109"/>
    <n v="1443"/>
    <s v="Translate my Saga Fantasy : Icarus Ã  l'Ã©cole des dieux"/>
    <s v="Hello everyone !_x000d_I need your help for translate my saga Fantasy : Icarus at the school of the gods - Book 1&quot;."/>
    <n v="13000"/>
    <x v="117"/>
    <x v="2"/>
    <x v="6"/>
    <x v="3"/>
    <n v="1483395209"/>
    <n v="1480803209"/>
    <x v="0"/>
    <n v="0"/>
    <x v="1"/>
    <s v="publishing/translations"/>
    <x v="121"/>
    <x v="3"/>
    <x v="22"/>
    <x v="11"/>
    <x v="1443"/>
  </r>
  <r>
    <x v="109"/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x v="0"/>
    <n v="0"/>
    <x v="1"/>
    <s v="publishing/translations"/>
    <x v="121"/>
    <x v="3"/>
    <x v="22"/>
    <x v="3"/>
    <x v="1444"/>
  </r>
  <r>
    <x v="109"/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x v="0"/>
    <n v="0"/>
    <x v="1"/>
    <s v="publishing/translations"/>
    <x v="121"/>
    <x v="3"/>
    <x v="22"/>
    <x v="5"/>
    <x v="1445"/>
  </r>
  <r>
    <x v="109"/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x v="0"/>
    <n v="0"/>
    <x v="1"/>
    <s v="publishing/translations"/>
    <x v="121"/>
    <x v="3"/>
    <x v="22"/>
    <x v="6"/>
    <x v="1446"/>
  </r>
  <r>
    <x v="1128"/>
    <n v="1447"/>
    <s v="Indian Language Dictionary"/>
    <s v="I'm creating a dictionary of multiple Indian languages."/>
    <n v="500000"/>
    <x v="735"/>
    <x v="2"/>
    <x v="0"/>
    <x v="0"/>
    <n v="1467999134"/>
    <n v="1465407134"/>
    <x v="0"/>
    <n v="3"/>
    <x v="1"/>
    <s v="publishing/translations"/>
    <x v="384"/>
    <x v="3"/>
    <x v="22"/>
    <x v="0"/>
    <x v="1447"/>
  </r>
  <r>
    <x v="109"/>
    <n v="1448"/>
    <s v="Focus on changing your situation"/>
    <s v="For people in schools to the retired._x000d_Aim is to get in to schools,gyms,work places and to travel all over the world doing talks on it."/>
    <n v="200000"/>
    <x v="117"/>
    <x v="2"/>
    <x v="2"/>
    <x v="2"/>
    <n v="1432272300"/>
    <n v="1429655318"/>
    <x v="0"/>
    <n v="0"/>
    <x v="1"/>
    <s v="publishing/translations"/>
    <x v="121"/>
    <x v="3"/>
    <x v="22"/>
    <x v="6"/>
    <x v="1448"/>
  </r>
  <r>
    <x v="109"/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x v="0"/>
    <n v="0"/>
    <x v="1"/>
    <s v="publishing/translations"/>
    <x v="121"/>
    <x v="3"/>
    <x v="22"/>
    <x v="7"/>
    <x v="1449"/>
  </r>
  <r>
    <x v="1129"/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x v="0"/>
    <n v="1"/>
    <x v="1"/>
    <s v="publishing/translations"/>
    <x v="120"/>
    <x v="3"/>
    <x v="22"/>
    <x v="1"/>
    <x v="1450"/>
  </r>
  <r>
    <x v="1130"/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x v="0"/>
    <n v="2"/>
    <x v="1"/>
    <s v="publishing/translations"/>
    <x v="120"/>
    <x v="3"/>
    <x v="22"/>
    <x v="9"/>
    <x v="1451"/>
  </r>
  <r>
    <x v="109"/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x v="0"/>
    <n v="0"/>
    <x v="1"/>
    <s v="publishing/translations"/>
    <x v="121"/>
    <x v="3"/>
    <x v="22"/>
    <x v="0"/>
    <x v="1452"/>
  </r>
  <r>
    <x v="109"/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x v="0"/>
    <n v="0"/>
    <x v="1"/>
    <s v="publishing/translations"/>
    <x v="121"/>
    <x v="3"/>
    <x v="22"/>
    <x v="7"/>
    <x v="1453"/>
  </r>
  <r>
    <x v="719"/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x v="0"/>
    <n v="1"/>
    <x v="1"/>
    <s v="publishing/translations"/>
    <x v="2"/>
    <x v="3"/>
    <x v="22"/>
    <x v="6"/>
    <x v="1454"/>
  </r>
  <r>
    <x v="1131"/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x v="0"/>
    <n v="7"/>
    <x v="1"/>
    <s v="publishing/translations"/>
    <x v="1066"/>
    <x v="3"/>
    <x v="22"/>
    <x v="3"/>
    <x v="1455"/>
  </r>
  <r>
    <x v="1132"/>
    <n v="1456"/>
    <s v="Sometimes you don't need love (Canceled)"/>
    <s v="English Version of my auto-published novel"/>
    <n v="5000"/>
    <x v="1011"/>
    <x v="1"/>
    <x v="13"/>
    <x v="3"/>
    <n v="1483459365"/>
    <n v="1480867365"/>
    <x v="0"/>
    <n v="3"/>
    <x v="1"/>
    <s v="publishing/translations"/>
    <x v="1067"/>
    <x v="3"/>
    <x v="22"/>
    <x v="11"/>
    <x v="1456"/>
  </r>
  <r>
    <x v="109"/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x v="0"/>
    <n v="0"/>
    <x v="1"/>
    <s v="publishing/translations"/>
    <x v="121"/>
    <x v="3"/>
    <x v="22"/>
    <x v="9"/>
    <x v="1457"/>
  </r>
  <r>
    <x v="109"/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x v="0"/>
    <n v="0"/>
    <x v="1"/>
    <s v="publishing/translations"/>
    <x v="121"/>
    <x v="3"/>
    <x v="22"/>
    <x v="3"/>
    <x v="1458"/>
  </r>
  <r>
    <x v="109"/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x v="0"/>
    <n v="0"/>
    <x v="1"/>
    <s v="publishing/translations"/>
    <x v="121"/>
    <x v="3"/>
    <x v="22"/>
    <x v="4"/>
    <x v="1459"/>
  </r>
  <r>
    <x v="109"/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x v="0"/>
    <n v="0"/>
    <x v="1"/>
    <s v="publishing/translations"/>
    <x v="121"/>
    <x v="3"/>
    <x v="22"/>
    <x v="9"/>
    <x v="1460"/>
  </r>
  <r>
    <x v="1133"/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x v="1"/>
    <n v="340"/>
    <x v="0"/>
    <s v="publishing/radio &amp; podcasts"/>
    <x v="1068"/>
    <x v="3"/>
    <x v="23"/>
    <x v="8"/>
    <x v="1461"/>
  </r>
  <r>
    <x v="1134"/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x v="1"/>
    <n v="150"/>
    <x v="0"/>
    <s v="publishing/radio &amp; podcasts"/>
    <x v="1069"/>
    <x v="3"/>
    <x v="23"/>
    <x v="7"/>
    <x v="1462"/>
  </r>
  <r>
    <x v="1135"/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x v="1"/>
    <n v="25"/>
    <x v="0"/>
    <s v="publishing/radio &amp; podcasts"/>
    <x v="1070"/>
    <x v="3"/>
    <x v="23"/>
    <x v="2"/>
    <x v="1463"/>
  </r>
  <r>
    <x v="1136"/>
    <n v="1464"/>
    <s v="Science Studio"/>
    <s v="The Best Science Media on the Web"/>
    <n v="5000"/>
    <x v="1014"/>
    <x v="0"/>
    <x v="0"/>
    <x v="0"/>
    <n v="1361029958"/>
    <n v="1358437958"/>
    <x v="1"/>
    <n v="234"/>
    <x v="0"/>
    <s v="publishing/radio &amp; podcasts"/>
    <x v="1071"/>
    <x v="3"/>
    <x v="23"/>
    <x v="1"/>
    <x v="1464"/>
  </r>
  <r>
    <x v="1137"/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x v="1"/>
    <n v="2602"/>
    <x v="0"/>
    <s v="publishing/radio &amp; podcasts"/>
    <x v="1072"/>
    <x v="3"/>
    <x v="23"/>
    <x v="2"/>
    <x v="1465"/>
  </r>
  <r>
    <x v="1138"/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x v="1"/>
    <n v="248"/>
    <x v="0"/>
    <s v="publishing/radio &amp; podcasts"/>
    <x v="1073"/>
    <x v="3"/>
    <x v="23"/>
    <x v="11"/>
    <x v="1466"/>
  </r>
  <r>
    <x v="1139"/>
    <n v="1467"/>
    <s v="Radio Ambulante"/>
    <s v="We are a new Spanish language podcast telling uniquely Latin American stories."/>
    <n v="40000"/>
    <x v="1017"/>
    <x v="0"/>
    <x v="0"/>
    <x v="0"/>
    <n v="1332699285"/>
    <n v="1327518885"/>
    <x v="1"/>
    <n v="600"/>
    <x v="0"/>
    <s v="publishing/radio &amp; podcasts"/>
    <x v="1074"/>
    <x v="3"/>
    <x v="23"/>
    <x v="1"/>
    <x v="1467"/>
  </r>
  <r>
    <x v="1140"/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x v="1"/>
    <n v="293"/>
    <x v="0"/>
    <s v="publishing/radio &amp; podcasts"/>
    <x v="1075"/>
    <x v="3"/>
    <x v="23"/>
    <x v="6"/>
    <x v="1468"/>
  </r>
  <r>
    <x v="1141"/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x v="1"/>
    <n v="321"/>
    <x v="0"/>
    <s v="publishing/radio &amp; podcasts"/>
    <x v="1076"/>
    <x v="3"/>
    <x v="23"/>
    <x v="1"/>
    <x v="1469"/>
  </r>
  <r>
    <x v="1142"/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x v="1"/>
    <n v="81"/>
    <x v="0"/>
    <s v="publishing/radio &amp; podcasts"/>
    <x v="1077"/>
    <x v="3"/>
    <x v="23"/>
    <x v="11"/>
    <x v="1470"/>
  </r>
  <r>
    <x v="1143"/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x v="1"/>
    <n v="343"/>
    <x v="0"/>
    <s v="publishing/radio &amp; podcasts"/>
    <x v="1078"/>
    <x v="3"/>
    <x v="23"/>
    <x v="7"/>
    <x v="1471"/>
  </r>
  <r>
    <x v="1144"/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x v="1"/>
    <n v="336"/>
    <x v="0"/>
    <s v="publishing/radio &amp; podcasts"/>
    <x v="1079"/>
    <x v="3"/>
    <x v="23"/>
    <x v="8"/>
    <x v="1472"/>
  </r>
  <r>
    <x v="1145"/>
    <n v="1473"/>
    <s v="ONE LOVES ONLY FORM"/>
    <s v="Public Radio Project"/>
    <n v="1500"/>
    <x v="1023"/>
    <x v="0"/>
    <x v="0"/>
    <x v="0"/>
    <n v="1330644639"/>
    <n v="1328052639"/>
    <x v="1"/>
    <n v="47"/>
    <x v="0"/>
    <s v="publishing/radio &amp; podcasts"/>
    <x v="1080"/>
    <x v="3"/>
    <x v="23"/>
    <x v="1"/>
    <x v="1473"/>
  </r>
  <r>
    <x v="1146"/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x v="1"/>
    <n v="76"/>
    <x v="0"/>
    <s v="publishing/radio &amp; podcasts"/>
    <x v="1081"/>
    <x v="3"/>
    <x v="23"/>
    <x v="10"/>
    <x v="1474"/>
  </r>
  <r>
    <x v="1147"/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x v="1"/>
    <n v="441"/>
    <x v="0"/>
    <s v="publishing/radio &amp; podcasts"/>
    <x v="1082"/>
    <x v="3"/>
    <x v="23"/>
    <x v="4"/>
    <x v="1475"/>
  </r>
  <r>
    <x v="1148"/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x v="1"/>
    <n v="916"/>
    <x v="0"/>
    <s v="publishing/radio &amp; podcasts"/>
    <x v="1083"/>
    <x v="3"/>
    <x v="23"/>
    <x v="10"/>
    <x v="1476"/>
  </r>
  <r>
    <x v="1149"/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x v="1"/>
    <n v="369"/>
    <x v="0"/>
    <s v="publishing/radio &amp; podcasts"/>
    <x v="1084"/>
    <x v="3"/>
    <x v="23"/>
    <x v="9"/>
    <x v="1477"/>
  </r>
  <r>
    <x v="1150"/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x v="1"/>
    <n v="20242"/>
    <x v="0"/>
    <s v="publishing/radio &amp; podcasts"/>
    <x v="1085"/>
    <x v="3"/>
    <x v="23"/>
    <x v="6"/>
    <x v="1478"/>
  </r>
  <r>
    <x v="1151"/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x v="1"/>
    <n v="71"/>
    <x v="0"/>
    <s v="publishing/radio &amp; podcasts"/>
    <x v="1086"/>
    <x v="3"/>
    <x v="23"/>
    <x v="6"/>
    <x v="1479"/>
  </r>
  <r>
    <x v="1152"/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x v="1"/>
    <n v="635"/>
    <x v="0"/>
    <s v="publishing/radio &amp; podcasts"/>
    <x v="1087"/>
    <x v="3"/>
    <x v="23"/>
    <x v="3"/>
    <x v="1480"/>
  </r>
  <r>
    <x v="1153"/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x v="0"/>
    <n v="6"/>
    <x v="1"/>
    <s v="publishing/fiction"/>
    <x v="844"/>
    <x v="3"/>
    <x v="10"/>
    <x v="9"/>
    <x v="1481"/>
  </r>
  <r>
    <x v="370"/>
    <n v="1482"/>
    <s v="Black Matter: Reality is in the eyes of the beholder"/>
    <s v="Those who believe, call them Gods._x000d_Those who don't believe, call them aliens._x000d_Either way, you can't stop the war."/>
    <n v="5000"/>
    <x v="139"/>
    <x v="2"/>
    <x v="0"/>
    <x v="0"/>
    <n v="1347004260"/>
    <n v="1345062936"/>
    <x v="0"/>
    <n v="1"/>
    <x v="1"/>
    <s v="publishing/fiction"/>
    <x v="144"/>
    <x v="3"/>
    <x v="10"/>
    <x v="10"/>
    <x v="1482"/>
  </r>
  <r>
    <x v="1154"/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x v="0"/>
    <n v="2"/>
    <x v="1"/>
    <s v="publishing/fiction"/>
    <x v="384"/>
    <x v="3"/>
    <x v="10"/>
    <x v="0"/>
    <x v="1483"/>
  </r>
  <r>
    <x v="109"/>
    <n v="1484"/>
    <s v="a book called filtered down thru the stars"/>
    <s v="The mussings of an old wizard"/>
    <n v="2000"/>
    <x v="117"/>
    <x v="2"/>
    <x v="0"/>
    <x v="0"/>
    <n v="1342882260"/>
    <n v="1337834963"/>
    <x v="0"/>
    <n v="0"/>
    <x v="1"/>
    <s v="publishing/fiction"/>
    <x v="121"/>
    <x v="3"/>
    <x v="10"/>
    <x v="5"/>
    <x v="1484"/>
  </r>
  <r>
    <x v="1155"/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x v="0"/>
    <n v="3"/>
    <x v="1"/>
    <s v="publishing/fiction"/>
    <x v="73"/>
    <x v="3"/>
    <x v="10"/>
    <x v="5"/>
    <x v="1485"/>
  </r>
  <r>
    <x v="1156"/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x v="0"/>
    <n v="3"/>
    <x v="1"/>
    <s v="publishing/fiction"/>
    <x v="587"/>
    <x v="3"/>
    <x v="10"/>
    <x v="1"/>
    <x v="1486"/>
  </r>
  <r>
    <x v="109"/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x v="0"/>
    <n v="0"/>
    <x v="1"/>
    <s v="publishing/fiction"/>
    <x v="121"/>
    <x v="3"/>
    <x v="10"/>
    <x v="3"/>
    <x v="1487"/>
  </r>
  <r>
    <x v="365"/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x v="0"/>
    <n v="6"/>
    <x v="1"/>
    <s v="publishing/fiction"/>
    <x v="88"/>
    <x v="3"/>
    <x v="10"/>
    <x v="11"/>
    <x v="1488"/>
  </r>
  <r>
    <x v="109"/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x v="0"/>
    <n v="0"/>
    <x v="1"/>
    <s v="publishing/fiction"/>
    <x v="121"/>
    <x v="3"/>
    <x v="10"/>
    <x v="9"/>
    <x v="1489"/>
  </r>
  <r>
    <x v="1157"/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x v="0"/>
    <n v="19"/>
    <x v="1"/>
    <s v="publishing/fiction"/>
    <x v="1088"/>
    <x v="3"/>
    <x v="10"/>
    <x v="8"/>
    <x v="1490"/>
  </r>
  <r>
    <x v="1158"/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x v="0"/>
    <n v="1"/>
    <x v="1"/>
    <s v="publishing/fiction"/>
    <x v="101"/>
    <x v="3"/>
    <x v="10"/>
    <x v="11"/>
    <x v="1491"/>
  </r>
  <r>
    <x v="571"/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x v="0"/>
    <n v="2"/>
    <x v="1"/>
    <s v="publishing/fiction"/>
    <x v="2"/>
    <x v="3"/>
    <x v="10"/>
    <x v="5"/>
    <x v="1492"/>
  </r>
  <r>
    <x v="109"/>
    <n v="1493"/>
    <s v="The Great Grand Zeppelin Chase"/>
    <s v="Help illustrate the sequel to the bestselling _x000d_The Transylvania Flying Squad of Detectives"/>
    <n v="2400"/>
    <x v="117"/>
    <x v="2"/>
    <x v="0"/>
    <x v="0"/>
    <n v="1371415675"/>
    <n v="1368823675"/>
    <x v="0"/>
    <n v="0"/>
    <x v="1"/>
    <s v="publishing/fiction"/>
    <x v="121"/>
    <x v="3"/>
    <x v="10"/>
    <x v="5"/>
    <x v="1493"/>
  </r>
  <r>
    <x v="1159"/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x v="0"/>
    <n v="11"/>
    <x v="1"/>
    <s v="publishing/fiction"/>
    <x v="1089"/>
    <x v="3"/>
    <x v="10"/>
    <x v="7"/>
    <x v="1494"/>
  </r>
  <r>
    <x v="109"/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x v="0"/>
    <n v="0"/>
    <x v="1"/>
    <s v="publishing/fiction"/>
    <x v="121"/>
    <x v="3"/>
    <x v="10"/>
    <x v="3"/>
    <x v="1495"/>
  </r>
  <r>
    <x v="109"/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x v="0"/>
    <n v="0"/>
    <x v="1"/>
    <s v="publishing/fiction"/>
    <x v="121"/>
    <x v="3"/>
    <x v="10"/>
    <x v="3"/>
    <x v="1496"/>
  </r>
  <r>
    <x v="440"/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x v="0"/>
    <n v="1"/>
    <x v="1"/>
    <s v="publishing/fiction"/>
    <x v="120"/>
    <x v="3"/>
    <x v="10"/>
    <x v="0"/>
    <x v="1497"/>
  </r>
  <r>
    <x v="1160"/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x v="0"/>
    <n v="3"/>
    <x v="1"/>
    <s v="publishing/fiction"/>
    <x v="1090"/>
    <x v="3"/>
    <x v="10"/>
    <x v="3"/>
    <x v="1498"/>
  </r>
  <r>
    <x v="1161"/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x v="0"/>
    <n v="1"/>
    <x v="1"/>
    <s v="publishing/fiction"/>
    <x v="144"/>
    <x v="3"/>
    <x v="10"/>
    <x v="0"/>
    <x v="1499"/>
  </r>
  <r>
    <x v="1162"/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x v="0"/>
    <n v="15"/>
    <x v="1"/>
    <s v="publishing/fiction"/>
    <x v="1091"/>
    <x v="3"/>
    <x v="10"/>
    <x v="6"/>
    <x v="1500"/>
  </r>
  <r>
    <x v="1163"/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x v="1"/>
    <n v="885"/>
    <x v="0"/>
    <s v="photography/photobooks"/>
    <x v="1092"/>
    <x v="8"/>
    <x v="20"/>
    <x v="0"/>
    <x v="1501"/>
  </r>
  <r>
    <x v="1164"/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x v="1"/>
    <n v="329"/>
    <x v="0"/>
    <s v="photography/photobooks"/>
    <x v="1093"/>
    <x v="8"/>
    <x v="20"/>
    <x v="2"/>
    <x v="1502"/>
  </r>
  <r>
    <x v="1165"/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x v="1"/>
    <n v="71"/>
    <x v="0"/>
    <s v="photography/photobooks"/>
    <x v="1094"/>
    <x v="8"/>
    <x v="20"/>
    <x v="10"/>
    <x v="1503"/>
  </r>
  <r>
    <x v="1166"/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x v="1"/>
    <n v="269"/>
    <x v="0"/>
    <s v="photography/photobooks"/>
    <x v="1095"/>
    <x v="8"/>
    <x v="20"/>
    <x v="5"/>
    <x v="1504"/>
  </r>
  <r>
    <x v="1167"/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x v="1"/>
    <n v="345"/>
    <x v="0"/>
    <s v="photography/photobooks"/>
    <x v="1096"/>
    <x v="8"/>
    <x v="20"/>
    <x v="2"/>
    <x v="1505"/>
  </r>
  <r>
    <x v="209"/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x v="1"/>
    <n v="43"/>
    <x v="0"/>
    <s v="photography/photobooks"/>
    <x v="1097"/>
    <x v="8"/>
    <x v="20"/>
    <x v="0"/>
    <x v="1506"/>
  </r>
  <r>
    <x v="1168"/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x v="1"/>
    <n v="33"/>
    <x v="0"/>
    <s v="photography/photobooks"/>
    <x v="1098"/>
    <x v="8"/>
    <x v="20"/>
    <x v="7"/>
    <x v="1507"/>
  </r>
  <r>
    <x v="1169"/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x v="1"/>
    <n v="211"/>
    <x v="0"/>
    <s v="photography/photobooks"/>
    <x v="1099"/>
    <x v="8"/>
    <x v="20"/>
    <x v="5"/>
    <x v="1508"/>
  </r>
  <r>
    <x v="1170"/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x v="1"/>
    <n v="196"/>
    <x v="0"/>
    <s v="photography/photobooks"/>
    <x v="1100"/>
    <x v="8"/>
    <x v="20"/>
    <x v="1"/>
    <x v="1509"/>
  </r>
  <r>
    <x v="1171"/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x v="1"/>
    <n v="405"/>
    <x v="0"/>
    <s v="photography/photobooks"/>
    <x v="1101"/>
    <x v="8"/>
    <x v="20"/>
    <x v="0"/>
    <x v="1510"/>
  </r>
  <r>
    <x v="1172"/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x v="1"/>
    <n v="206"/>
    <x v="0"/>
    <s v="photography/photobooks"/>
    <x v="1102"/>
    <x v="8"/>
    <x v="20"/>
    <x v="9"/>
    <x v="1511"/>
  </r>
  <r>
    <x v="1173"/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x v="1"/>
    <n v="335"/>
    <x v="0"/>
    <s v="photography/photobooks"/>
    <x v="1103"/>
    <x v="8"/>
    <x v="20"/>
    <x v="1"/>
    <x v="1512"/>
  </r>
  <r>
    <x v="1174"/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x v="1"/>
    <n v="215"/>
    <x v="0"/>
    <s v="photography/photobooks"/>
    <x v="1104"/>
    <x v="8"/>
    <x v="20"/>
    <x v="0"/>
    <x v="1513"/>
  </r>
  <r>
    <x v="1175"/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x v="1"/>
    <n v="176"/>
    <x v="0"/>
    <s v="photography/photobooks"/>
    <x v="1105"/>
    <x v="8"/>
    <x v="20"/>
    <x v="10"/>
    <x v="1514"/>
  </r>
  <r>
    <x v="1176"/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x v="1"/>
    <n v="555"/>
    <x v="0"/>
    <s v="photography/photobooks"/>
    <x v="1106"/>
    <x v="8"/>
    <x v="20"/>
    <x v="2"/>
    <x v="1515"/>
  </r>
  <r>
    <x v="1177"/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x v="1"/>
    <n v="116"/>
    <x v="0"/>
    <s v="photography/photobooks"/>
    <x v="1107"/>
    <x v="8"/>
    <x v="20"/>
    <x v="8"/>
    <x v="1516"/>
  </r>
  <r>
    <x v="1178"/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x v="1"/>
    <n v="615"/>
    <x v="0"/>
    <s v="photography/photobooks"/>
    <x v="1108"/>
    <x v="8"/>
    <x v="20"/>
    <x v="4"/>
    <x v="1517"/>
  </r>
  <r>
    <x v="1179"/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x v="1"/>
    <n v="236"/>
    <x v="0"/>
    <s v="photography/photobooks"/>
    <x v="1109"/>
    <x v="8"/>
    <x v="20"/>
    <x v="5"/>
    <x v="1518"/>
  </r>
  <r>
    <x v="1180"/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x v="1"/>
    <n v="145"/>
    <x v="0"/>
    <s v="photography/photobooks"/>
    <x v="1110"/>
    <x v="8"/>
    <x v="20"/>
    <x v="5"/>
    <x v="1519"/>
  </r>
  <r>
    <x v="1181"/>
    <n v="1520"/>
    <s v="TULIPS"/>
    <s v="A self-published photography book by Andrew Miksys from his new series about Belarus"/>
    <n v="18000"/>
    <x v="1054"/>
    <x v="0"/>
    <x v="0"/>
    <x v="0"/>
    <n v="1418961600"/>
    <n v="1415824513"/>
    <x v="1"/>
    <n v="167"/>
    <x v="0"/>
    <s v="photography/photobooks"/>
    <x v="1111"/>
    <x v="8"/>
    <x v="20"/>
    <x v="4"/>
    <x v="1520"/>
  </r>
  <r>
    <x v="1182"/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x v="1"/>
    <n v="235"/>
    <x v="0"/>
    <s v="photography/photobooks"/>
    <x v="1112"/>
    <x v="8"/>
    <x v="20"/>
    <x v="5"/>
    <x v="1521"/>
  </r>
  <r>
    <x v="1183"/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x v="1"/>
    <n v="452"/>
    <x v="0"/>
    <s v="photography/photobooks"/>
    <x v="1113"/>
    <x v="8"/>
    <x v="20"/>
    <x v="8"/>
    <x v="1522"/>
  </r>
  <r>
    <x v="1184"/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x v="1"/>
    <n v="241"/>
    <x v="0"/>
    <s v="photography/photobooks"/>
    <x v="1114"/>
    <x v="8"/>
    <x v="20"/>
    <x v="4"/>
    <x v="1523"/>
  </r>
  <r>
    <x v="1185"/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x v="1"/>
    <n v="28"/>
    <x v="0"/>
    <s v="photography/photobooks"/>
    <x v="1115"/>
    <x v="8"/>
    <x v="20"/>
    <x v="1"/>
    <x v="1524"/>
  </r>
  <r>
    <x v="1186"/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x v="1"/>
    <n v="140"/>
    <x v="0"/>
    <s v="photography/photobooks"/>
    <x v="1116"/>
    <x v="8"/>
    <x v="20"/>
    <x v="3"/>
    <x v="1525"/>
  </r>
  <r>
    <x v="1187"/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x v="1"/>
    <n v="280"/>
    <x v="0"/>
    <s v="photography/photobooks"/>
    <x v="1117"/>
    <x v="8"/>
    <x v="20"/>
    <x v="4"/>
    <x v="1526"/>
  </r>
  <r>
    <x v="1188"/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x v="1"/>
    <n v="70"/>
    <x v="0"/>
    <s v="photography/photobooks"/>
    <x v="1118"/>
    <x v="8"/>
    <x v="20"/>
    <x v="2"/>
    <x v="1527"/>
  </r>
  <r>
    <x v="1189"/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x v="1"/>
    <n v="160"/>
    <x v="0"/>
    <s v="photography/photobooks"/>
    <x v="1119"/>
    <x v="8"/>
    <x v="20"/>
    <x v="1"/>
    <x v="1528"/>
  </r>
  <r>
    <x v="1190"/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x v="1"/>
    <n v="141"/>
    <x v="0"/>
    <s v="photography/photobooks"/>
    <x v="1120"/>
    <x v="8"/>
    <x v="20"/>
    <x v="2"/>
    <x v="1529"/>
  </r>
  <r>
    <x v="1191"/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x v="1"/>
    <n v="874"/>
    <x v="0"/>
    <s v="photography/photobooks"/>
    <x v="1121"/>
    <x v="8"/>
    <x v="20"/>
    <x v="8"/>
    <x v="1530"/>
  </r>
  <r>
    <x v="1192"/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x v="1"/>
    <n v="73"/>
    <x v="0"/>
    <s v="photography/photobooks"/>
    <x v="1122"/>
    <x v="8"/>
    <x v="20"/>
    <x v="9"/>
    <x v="1531"/>
  </r>
  <r>
    <x v="1193"/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x v="1"/>
    <n v="294"/>
    <x v="0"/>
    <s v="photography/photobooks"/>
    <x v="1123"/>
    <x v="8"/>
    <x v="20"/>
    <x v="1"/>
    <x v="1532"/>
  </r>
  <r>
    <x v="1194"/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x v="1"/>
    <n v="740"/>
    <x v="0"/>
    <s v="photography/photobooks"/>
    <x v="1124"/>
    <x v="8"/>
    <x v="20"/>
    <x v="7"/>
    <x v="1533"/>
  </r>
  <r>
    <x v="1195"/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x v="1"/>
    <n v="369"/>
    <x v="0"/>
    <s v="photography/photobooks"/>
    <x v="1125"/>
    <x v="8"/>
    <x v="20"/>
    <x v="10"/>
    <x v="1534"/>
  </r>
  <r>
    <x v="1196"/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x v="1"/>
    <n v="110"/>
    <x v="0"/>
    <s v="photography/photobooks"/>
    <x v="1126"/>
    <x v="8"/>
    <x v="20"/>
    <x v="6"/>
    <x v="1535"/>
  </r>
  <r>
    <x v="1197"/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x v="1"/>
    <n v="455"/>
    <x v="0"/>
    <s v="photography/photobooks"/>
    <x v="1127"/>
    <x v="8"/>
    <x v="20"/>
    <x v="3"/>
    <x v="1536"/>
  </r>
  <r>
    <x v="1198"/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x v="1"/>
    <n v="224"/>
    <x v="0"/>
    <s v="photography/photobooks"/>
    <x v="1128"/>
    <x v="8"/>
    <x v="20"/>
    <x v="0"/>
    <x v="1537"/>
  </r>
  <r>
    <x v="1199"/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x v="1"/>
    <n v="46"/>
    <x v="0"/>
    <s v="photography/photobooks"/>
    <x v="1129"/>
    <x v="8"/>
    <x v="20"/>
    <x v="11"/>
    <x v="1538"/>
  </r>
  <r>
    <x v="1200"/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x v="0"/>
    <n v="284"/>
    <x v="0"/>
    <s v="photography/photobooks"/>
    <x v="1130"/>
    <x v="8"/>
    <x v="20"/>
    <x v="11"/>
    <x v="1539"/>
  </r>
  <r>
    <x v="1201"/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x v="1"/>
    <n v="98"/>
    <x v="0"/>
    <s v="photography/photobooks"/>
    <x v="1131"/>
    <x v="8"/>
    <x v="20"/>
    <x v="9"/>
    <x v="1540"/>
  </r>
  <r>
    <x v="108"/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x v="0"/>
    <n v="2"/>
    <x v="1"/>
    <s v="photography/nature"/>
    <x v="366"/>
    <x v="8"/>
    <x v="24"/>
    <x v="11"/>
    <x v="1541"/>
  </r>
  <r>
    <x v="914"/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x v="0"/>
    <n v="1"/>
    <x v="1"/>
    <s v="photography/nature"/>
    <x v="135"/>
    <x v="8"/>
    <x v="24"/>
    <x v="0"/>
    <x v="1542"/>
  </r>
  <r>
    <x v="1202"/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x v="0"/>
    <n v="1"/>
    <x v="1"/>
    <s v="photography/nature"/>
    <x v="119"/>
    <x v="8"/>
    <x v="24"/>
    <x v="9"/>
    <x v="1543"/>
  </r>
  <r>
    <x v="109"/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x v="0"/>
    <n v="0"/>
    <x v="1"/>
    <s v="photography/nature"/>
    <x v="121"/>
    <x v="8"/>
    <x v="24"/>
    <x v="2"/>
    <x v="1544"/>
  </r>
  <r>
    <x v="108"/>
    <n v="1545"/>
    <s v="Nevada County Hearts"/>
    <s v="&quot;He will not be a wise man who does not study human hearts!&quot;_x000d_Hope in natural art, creation!"/>
    <n v="3000"/>
    <x v="116"/>
    <x v="2"/>
    <x v="0"/>
    <x v="0"/>
    <n v="1425330960"/>
    <n v="1422393234"/>
    <x v="0"/>
    <n v="1"/>
    <x v="1"/>
    <s v="photography/nature"/>
    <x v="120"/>
    <x v="8"/>
    <x v="24"/>
    <x v="1"/>
    <x v="1545"/>
  </r>
  <r>
    <x v="1203"/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x v="0"/>
    <n v="11"/>
    <x v="1"/>
    <s v="photography/nature"/>
    <x v="1132"/>
    <x v="8"/>
    <x v="24"/>
    <x v="3"/>
    <x v="1546"/>
  </r>
  <r>
    <x v="109"/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x v="0"/>
    <n v="0"/>
    <x v="1"/>
    <s v="photography/nature"/>
    <x v="121"/>
    <x v="8"/>
    <x v="24"/>
    <x v="2"/>
    <x v="1547"/>
  </r>
  <r>
    <x v="1204"/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x v="0"/>
    <n v="1"/>
    <x v="1"/>
    <s v="photography/nature"/>
    <x v="88"/>
    <x v="8"/>
    <x v="24"/>
    <x v="9"/>
    <x v="1548"/>
  </r>
  <r>
    <x v="481"/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x v="0"/>
    <n v="6"/>
    <x v="1"/>
    <s v="photography/nature"/>
    <x v="1133"/>
    <x v="8"/>
    <x v="24"/>
    <x v="9"/>
    <x v="1549"/>
  </r>
  <r>
    <x v="1205"/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x v="0"/>
    <n v="7"/>
    <x v="1"/>
    <s v="photography/nature"/>
    <x v="1134"/>
    <x v="8"/>
    <x v="24"/>
    <x v="6"/>
    <x v="1550"/>
  </r>
  <r>
    <x v="109"/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x v="0"/>
    <n v="0"/>
    <x v="1"/>
    <s v="photography/nature"/>
    <x v="121"/>
    <x v="8"/>
    <x v="24"/>
    <x v="6"/>
    <x v="1551"/>
  </r>
  <r>
    <x v="1206"/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x v="0"/>
    <n v="16"/>
    <x v="1"/>
    <s v="photography/nature"/>
    <x v="1135"/>
    <x v="8"/>
    <x v="24"/>
    <x v="8"/>
    <x v="341"/>
  </r>
  <r>
    <x v="109"/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x v="0"/>
    <n v="0"/>
    <x v="1"/>
    <s v="photography/nature"/>
    <x v="121"/>
    <x v="8"/>
    <x v="24"/>
    <x v="10"/>
    <x v="1552"/>
  </r>
  <r>
    <x v="109"/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x v="0"/>
    <n v="0"/>
    <x v="1"/>
    <s v="photography/nature"/>
    <x v="121"/>
    <x v="8"/>
    <x v="24"/>
    <x v="3"/>
    <x v="1553"/>
  </r>
  <r>
    <x v="109"/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x v="0"/>
    <n v="0"/>
    <x v="1"/>
    <s v="photography/nature"/>
    <x v="121"/>
    <x v="8"/>
    <x v="24"/>
    <x v="10"/>
    <x v="1554"/>
  </r>
  <r>
    <x v="1207"/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x v="0"/>
    <n v="12"/>
    <x v="1"/>
    <s v="photography/nature"/>
    <x v="1136"/>
    <x v="8"/>
    <x v="24"/>
    <x v="0"/>
    <x v="1555"/>
  </r>
  <r>
    <x v="914"/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x v="0"/>
    <n v="1"/>
    <x v="1"/>
    <s v="photography/nature"/>
    <x v="101"/>
    <x v="8"/>
    <x v="24"/>
    <x v="10"/>
    <x v="1556"/>
  </r>
  <r>
    <x v="1208"/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x v="0"/>
    <n v="3"/>
    <x v="1"/>
    <s v="photography/nature"/>
    <x v="123"/>
    <x v="8"/>
    <x v="24"/>
    <x v="0"/>
    <x v="1557"/>
  </r>
  <r>
    <x v="119"/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x v="0"/>
    <n v="1"/>
    <x v="1"/>
    <s v="photography/nature"/>
    <x v="73"/>
    <x v="8"/>
    <x v="24"/>
    <x v="6"/>
    <x v="1558"/>
  </r>
  <r>
    <x v="1209"/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x v="0"/>
    <n v="4"/>
    <x v="1"/>
    <s v="photography/nature"/>
    <x v="842"/>
    <x v="8"/>
    <x v="24"/>
    <x v="9"/>
    <x v="1559"/>
  </r>
  <r>
    <x v="1210"/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x v="0"/>
    <n v="1"/>
    <x v="1"/>
    <s v="publishing/art books"/>
    <x v="407"/>
    <x v="3"/>
    <x v="25"/>
    <x v="9"/>
    <x v="1560"/>
  </r>
  <r>
    <x v="109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x v="0"/>
    <n v="0"/>
    <x v="1"/>
    <s v="publishing/art books"/>
    <x v="121"/>
    <x v="3"/>
    <x v="25"/>
    <x v="8"/>
    <x v="1561"/>
  </r>
  <r>
    <x v="1211"/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x v="0"/>
    <n v="2"/>
    <x v="1"/>
    <s v="publishing/art books"/>
    <x v="665"/>
    <x v="3"/>
    <x v="25"/>
    <x v="1"/>
    <x v="1562"/>
  </r>
  <r>
    <x v="370"/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x v="0"/>
    <n v="1"/>
    <x v="1"/>
    <s v="publishing/art books"/>
    <x v="119"/>
    <x v="3"/>
    <x v="25"/>
    <x v="6"/>
    <x v="1563"/>
  </r>
  <r>
    <x v="453"/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x v="0"/>
    <n v="1"/>
    <x v="1"/>
    <s v="publishing/art books"/>
    <x v="101"/>
    <x v="3"/>
    <x v="25"/>
    <x v="5"/>
    <x v="1564"/>
  </r>
  <r>
    <x v="1212"/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x v="0"/>
    <n v="59"/>
    <x v="1"/>
    <s v="publishing/art books"/>
    <x v="1137"/>
    <x v="3"/>
    <x v="25"/>
    <x v="0"/>
    <x v="1565"/>
  </r>
  <r>
    <x v="1213"/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x v="0"/>
    <n v="13"/>
    <x v="1"/>
    <s v="publishing/art books"/>
    <x v="1138"/>
    <x v="3"/>
    <x v="25"/>
    <x v="2"/>
    <x v="1566"/>
  </r>
  <r>
    <x v="1214"/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x v="0"/>
    <n v="22"/>
    <x v="1"/>
    <s v="publishing/art books"/>
    <x v="1139"/>
    <x v="3"/>
    <x v="25"/>
    <x v="4"/>
    <x v="1567"/>
  </r>
  <r>
    <x v="109"/>
    <n v="1569"/>
    <s v="to be removed (Canceled)"/>
    <s v="to be removed"/>
    <n v="30000"/>
    <x v="117"/>
    <x v="1"/>
    <x v="0"/>
    <x v="0"/>
    <n v="1369498714"/>
    <n v="1366906714"/>
    <x v="0"/>
    <n v="0"/>
    <x v="1"/>
    <s v="publishing/art books"/>
    <x v="121"/>
    <x v="3"/>
    <x v="25"/>
    <x v="6"/>
    <x v="1568"/>
  </r>
  <r>
    <x v="613"/>
    <n v="1570"/>
    <s v="BEAUTIFUL DREAMERS: An Adult Coloring Book (Canceled)"/>
    <s v="A Coloring Book of Breathtaking Beauties_x000d_To Calm the Heart and Soul"/>
    <n v="6000"/>
    <x v="685"/>
    <x v="1"/>
    <x v="0"/>
    <x v="0"/>
    <n v="1460140282"/>
    <n v="1457551882"/>
    <x v="0"/>
    <n v="52"/>
    <x v="1"/>
    <s v="publishing/art books"/>
    <x v="1140"/>
    <x v="3"/>
    <x v="25"/>
    <x v="7"/>
    <x v="1569"/>
  </r>
  <r>
    <x v="1215"/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x v="0"/>
    <n v="4"/>
    <x v="1"/>
    <s v="publishing/art books"/>
    <x v="135"/>
    <x v="3"/>
    <x v="25"/>
    <x v="5"/>
    <x v="1570"/>
  </r>
  <r>
    <x v="152"/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x v="0"/>
    <n v="3"/>
    <x v="1"/>
    <s v="publishing/art books"/>
    <x v="694"/>
    <x v="3"/>
    <x v="25"/>
    <x v="2"/>
    <x v="1571"/>
  </r>
  <r>
    <x v="1216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x v="0"/>
    <n v="3"/>
    <x v="1"/>
    <s v="publishing/art books"/>
    <x v="1141"/>
    <x v="3"/>
    <x v="25"/>
    <x v="2"/>
    <x v="1572"/>
  </r>
  <r>
    <x v="1217"/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x v="0"/>
    <n v="6"/>
    <x v="1"/>
    <s v="publishing/art books"/>
    <x v="1142"/>
    <x v="3"/>
    <x v="25"/>
    <x v="1"/>
    <x v="1573"/>
  </r>
  <r>
    <x v="1218"/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x v="0"/>
    <n v="35"/>
    <x v="1"/>
    <s v="publishing/art books"/>
    <x v="1143"/>
    <x v="3"/>
    <x v="25"/>
    <x v="0"/>
    <x v="1574"/>
  </r>
  <r>
    <x v="175"/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x v="0"/>
    <n v="10"/>
    <x v="1"/>
    <s v="publishing/art books"/>
    <x v="178"/>
    <x v="3"/>
    <x v="25"/>
    <x v="5"/>
    <x v="1575"/>
  </r>
  <r>
    <x v="1219"/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x v="0"/>
    <n v="2"/>
    <x v="1"/>
    <s v="publishing/art books"/>
    <x v="446"/>
    <x v="3"/>
    <x v="25"/>
    <x v="5"/>
    <x v="1576"/>
  </r>
  <r>
    <x v="1220"/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x v="0"/>
    <n v="4"/>
    <x v="1"/>
    <s v="publishing/art books"/>
    <x v="22"/>
    <x v="3"/>
    <x v="25"/>
    <x v="10"/>
    <x v="1577"/>
  </r>
  <r>
    <x v="1221"/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x v="0"/>
    <n v="2"/>
    <x v="1"/>
    <s v="publishing/art books"/>
    <x v="454"/>
    <x v="3"/>
    <x v="25"/>
    <x v="3"/>
    <x v="1578"/>
  </r>
  <r>
    <x v="109"/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x v="0"/>
    <n v="0"/>
    <x v="1"/>
    <s v="publishing/art books"/>
    <x v="121"/>
    <x v="3"/>
    <x v="25"/>
    <x v="7"/>
    <x v="1579"/>
  </r>
  <r>
    <x v="724"/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x v="0"/>
    <n v="1"/>
    <x v="1"/>
    <s v="photography/places"/>
    <x v="144"/>
    <x v="8"/>
    <x v="26"/>
    <x v="4"/>
    <x v="1580"/>
  </r>
  <r>
    <x v="1222"/>
    <n v="1582"/>
    <s v="Scenes from New Orleans"/>
    <s v="I create canvas prints of images from in and around New Orleans"/>
    <n v="1000"/>
    <x v="1085"/>
    <x v="2"/>
    <x v="0"/>
    <x v="0"/>
    <n v="1445894400"/>
    <n v="1440961053"/>
    <x v="0"/>
    <n v="3"/>
    <x v="1"/>
    <s v="photography/places"/>
    <x v="1144"/>
    <x v="8"/>
    <x v="26"/>
    <x v="10"/>
    <x v="1581"/>
  </r>
  <r>
    <x v="1223"/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x v="0"/>
    <n v="1"/>
    <x v="1"/>
    <s v="photography/places"/>
    <x v="2"/>
    <x v="8"/>
    <x v="26"/>
    <x v="10"/>
    <x v="1582"/>
  </r>
  <r>
    <x v="109"/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x v="0"/>
    <n v="0"/>
    <x v="1"/>
    <s v="photography/places"/>
    <x v="121"/>
    <x v="8"/>
    <x v="26"/>
    <x v="5"/>
    <x v="1583"/>
  </r>
  <r>
    <x v="1224"/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x v="0"/>
    <n v="12"/>
    <x v="1"/>
    <s v="photography/places"/>
    <x v="1145"/>
    <x v="8"/>
    <x v="26"/>
    <x v="11"/>
    <x v="1584"/>
  </r>
  <r>
    <x v="109"/>
    <n v="1586"/>
    <s v="Missouri In Pictures"/>
    <s v="Show the world the beauty that is in all of our back yards!"/>
    <n v="1500"/>
    <x v="117"/>
    <x v="2"/>
    <x v="0"/>
    <x v="0"/>
    <n v="1428197422"/>
    <n v="1425609022"/>
    <x v="0"/>
    <n v="0"/>
    <x v="1"/>
    <s v="photography/places"/>
    <x v="121"/>
    <x v="8"/>
    <x v="26"/>
    <x v="7"/>
    <x v="1585"/>
  </r>
  <r>
    <x v="473"/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x v="0"/>
    <n v="1"/>
    <x v="1"/>
    <s v="photography/places"/>
    <x v="120"/>
    <x v="8"/>
    <x v="26"/>
    <x v="4"/>
    <x v="1586"/>
  </r>
  <r>
    <x v="109"/>
    <n v="1588"/>
    <s v="The Right Side of Texas"/>
    <s v="Southeast Texas as seen through the lens of a cell phone camera"/>
    <n v="516"/>
    <x v="117"/>
    <x v="2"/>
    <x v="0"/>
    <x v="0"/>
    <n v="1422735120"/>
    <n v="1420091999"/>
    <x v="0"/>
    <n v="0"/>
    <x v="1"/>
    <s v="photography/places"/>
    <x v="121"/>
    <x v="8"/>
    <x v="26"/>
    <x v="11"/>
    <x v="1587"/>
  </r>
  <r>
    <x v="109"/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x v="0"/>
    <n v="0"/>
    <x v="1"/>
    <s v="photography/places"/>
    <x v="121"/>
    <x v="8"/>
    <x v="26"/>
    <x v="8"/>
    <x v="1588"/>
  </r>
  <r>
    <x v="617"/>
    <n v="1590"/>
    <s v="An Italian Adventure"/>
    <s v="Discover Italy through photography."/>
    <n v="60000"/>
    <x v="806"/>
    <x v="2"/>
    <x v="13"/>
    <x v="3"/>
    <n v="1443040464"/>
    <n v="1440448464"/>
    <x v="0"/>
    <n v="2"/>
    <x v="1"/>
    <s v="photography/places"/>
    <x v="1146"/>
    <x v="8"/>
    <x v="26"/>
    <x v="10"/>
    <x v="1589"/>
  </r>
  <r>
    <x v="1225"/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x v="0"/>
    <n v="92"/>
    <x v="1"/>
    <s v="photography/places"/>
    <x v="1147"/>
    <x v="8"/>
    <x v="26"/>
    <x v="7"/>
    <x v="1590"/>
  </r>
  <r>
    <x v="109"/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x v="0"/>
    <n v="0"/>
    <x v="1"/>
    <s v="photography/places"/>
    <x v="121"/>
    <x v="8"/>
    <x v="26"/>
    <x v="2"/>
    <x v="1591"/>
  </r>
  <r>
    <x v="1226"/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x v="0"/>
    <n v="3"/>
    <x v="1"/>
    <s v="photography/places"/>
    <x v="120"/>
    <x v="8"/>
    <x v="26"/>
    <x v="1"/>
    <x v="1592"/>
  </r>
  <r>
    <x v="1227"/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x v="0"/>
    <n v="10"/>
    <x v="1"/>
    <s v="photography/places"/>
    <x v="442"/>
    <x v="8"/>
    <x v="26"/>
    <x v="7"/>
    <x v="1593"/>
  </r>
  <r>
    <x v="1228"/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x v="0"/>
    <n v="7"/>
    <x v="1"/>
    <s v="photography/places"/>
    <x v="379"/>
    <x v="8"/>
    <x v="26"/>
    <x v="5"/>
    <x v="1594"/>
  </r>
  <r>
    <x v="1229"/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x v="0"/>
    <n v="3"/>
    <x v="1"/>
    <s v="photography/places"/>
    <x v="384"/>
    <x v="8"/>
    <x v="26"/>
    <x v="9"/>
    <x v="1595"/>
  </r>
  <r>
    <x v="109"/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x v="0"/>
    <n v="0"/>
    <x v="1"/>
    <s v="photography/places"/>
    <x v="121"/>
    <x v="8"/>
    <x v="26"/>
    <x v="10"/>
    <x v="1596"/>
  </r>
  <r>
    <x v="415"/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x v="0"/>
    <n v="1"/>
    <x v="1"/>
    <s v="photography/places"/>
    <x v="120"/>
    <x v="8"/>
    <x v="26"/>
    <x v="5"/>
    <x v="1597"/>
  </r>
  <r>
    <x v="109"/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x v="0"/>
    <n v="0"/>
    <x v="1"/>
    <s v="photography/places"/>
    <x v="121"/>
    <x v="8"/>
    <x v="26"/>
    <x v="7"/>
    <x v="1598"/>
  </r>
  <r>
    <x v="1230"/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x v="0"/>
    <n v="9"/>
    <x v="1"/>
    <s v="photography/places"/>
    <x v="1148"/>
    <x v="8"/>
    <x v="26"/>
    <x v="5"/>
    <x v="1599"/>
  </r>
  <r>
    <x v="1231"/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x v="0"/>
    <n v="56"/>
    <x v="0"/>
    <s v="music/rock"/>
    <x v="1149"/>
    <x v="4"/>
    <x v="11"/>
    <x v="6"/>
    <x v="1600"/>
  </r>
  <r>
    <x v="325"/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x v="0"/>
    <n v="32"/>
    <x v="0"/>
    <s v="music/rock"/>
    <x v="1150"/>
    <x v="4"/>
    <x v="11"/>
    <x v="8"/>
    <x v="1601"/>
  </r>
  <r>
    <x v="1232"/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x v="0"/>
    <n v="30"/>
    <x v="0"/>
    <s v="music/rock"/>
    <x v="1151"/>
    <x v="4"/>
    <x v="11"/>
    <x v="4"/>
    <x v="1602"/>
  </r>
  <r>
    <x v="1233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x v="0"/>
    <n v="70"/>
    <x v="0"/>
    <s v="music/rock"/>
    <x v="1152"/>
    <x v="4"/>
    <x v="11"/>
    <x v="2"/>
    <x v="1603"/>
  </r>
  <r>
    <x v="1234"/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x v="0"/>
    <n v="44"/>
    <x v="0"/>
    <s v="music/rock"/>
    <x v="1153"/>
    <x v="4"/>
    <x v="11"/>
    <x v="3"/>
    <x v="1604"/>
  </r>
  <r>
    <x v="1235"/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x v="0"/>
    <n v="92"/>
    <x v="0"/>
    <s v="music/rock"/>
    <x v="1154"/>
    <x v="4"/>
    <x v="11"/>
    <x v="11"/>
    <x v="1605"/>
  </r>
  <r>
    <x v="1236"/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x v="0"/>
    <n v="205"/>
    <x v="0"/>
    <s v="music/rock"/>
    <x v="1155"/>
    <x v="4"/>
    <x v="11"/>
    <x v="5"/>
    <x v="1606"/>
  </r>
  <r>
    <x v="982"/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x v="0"/>
    <n v="23"/>
    <x v="0"/>
    <s v="music/rock"/>
    <x v="1156"/>
    <x v="4"/>
    <x v="11"/>
    <x v="4"/>
    <x v="1607"/>
  </r>
  <r>
    <x v="1237"/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x v="0"/>
    <n v="4"/>
    <x v="0"/>
    <s v="music/rock"/>
    <x v="1157"/>
    <x v="4"/>
    <x v="11"/>
    <x v="8"/>
    <x v="1608"/>
  </r>
  <r>
    <x v="1238"/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x v="0"/>
    <n v="112"/>
    <x v="0"/>
    <s v="music/rock"/>
    <x v="1158"/>
    <x v="4"/>
    <x v="11"/>
    <x v="4"/>
    <x v="1609"/>
  </r>
  <r>
    <x v="1239"/>
    <n v="1611"/>
    <s v="Skelton-Luns CD/7&quot;             No Big Deal."/>
    <s v="Skelton-Luns CD/7&quot; No Big Deal."/>
    <n v="800"/>
    <x v="1099"/>
    <x v="0"/>
    <x v="0"/>
    <x v="0"/>
    <n v="1370390432"/>
    <n v="1368576032"/>
    <x v="0"/>
    <n v="27"/>
    <x v="0"/>
    <s v="music/rock"/>
    <x v="1159"/>
    <x v="4"/>
    <x v="11"/>
    <x v="5"/>
    <x v="1610"/>
  </r>
  <r>
    <x v="1007"/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x v="0"/>
    <n v="11"/>
    <x v="0"/>
    <s v="music/rock"/>
    <x v="73"/>
    <x v="4"/>
    <x v="11"/>
    <x v="11"/>
    <x v="1611"/>
  </r>
  <r>
    <x v="1240"/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x v="0"/>
    <n v="26"/>
    <x v="0"/>
    <s v="music/rock"/>
    <x v="1160"/>
    <x v="4"/>
    <x v="11"/>
    <x v="0"/>
    <x v="1612"/>
  </r>
  <r>
    <x v="1241"/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x v="0"/>
    <n v="77"/>
    <x v="0"/>
    <s v="music/rock"/>
    <x v="1161"/>
    <x v="4"/>
    <x v="11"/>
    <x v="0"/>
    <x v="1613"/>
  </r>
  <r>
    <x v="1242"/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x v="0"/>
    <n v="136"/>
    <x v="0"/>
    <s v="music/rock"/>
    <x v="1162"/>
    <x v="4"/>
    <x v="11"/>
    <x v="9"/>
    <x v="1614"/>
  </r>
  <r>
    <x v="1243"/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x v="0"/>
    <n v="157"/>
    <x v="0"/>
    <s v="music/rock"/>
    <x v="1163"/>
    <x v="4"/>
    <x v="11"/>
    <x v="9"/>
    <x v="1615"/>
  </r>
  <r>
    <x v="1244"/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x v="0"/>
    <n v="158"/>
    <x v="0"/>
    <s v="music/rock"/>
    <x v="1164"/>
    <x v="4"/>
    <x v="11"/>
    <x v="8"/>
    <x v="1616"/>
  </r>
  <r>
    <x v="1245"/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x v="0"/>
    <n v="27"/>
    <x v="0"/>
    <s v="music/rock"/>
    <x v="1165"/>
    <x v="4"/>
    <x v="11"/>
    <x v="1"/>
    <x v="1617"/>
  </r>
  <r>
    <x v="25"/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x v="0"/>
    <n v="23"/>
    <x v="0"/>
    <s v="music/rock"/>
    <x v="1166"/>
    <x v="4"/>
    <x v="11"/>
    <x v="10"/>
    <x v="1618"/>
  </r>
  <r>
    <x v="1246"/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x v="0"/>
    <n v="17"/>
    <x v="0"/>
    <s v="music/rock"/>
    <x v="1167"/>
    <x v="4"/>
    <x v="11"/>
    <x v="2"/>
    <x v="1619"/>
  </r>
  <r>
    <x v="1247"/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x v="0"/>
    <n v="37"/>
    <x v="0"/>
    <s v="music/rock"/>
    <x v="1168"/>
    <x v="4"/>
    <x v="11"/>
    <x v="6"/>
    <x v="1620"/>
  </r>
  <r>
    <x v="1248"/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x v="0"/>
    <n v="65"/>
    <x v="0"/>
    <s v="music/rock"/>
    <x v="1169"/>
    <x v="4"/>
    <x v="11"/>
    <x v="4"/>
    <x v="1621"/>
  </r>
  <r>
    <x v="1249"/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x v="0"/>
    <n v="18"/>
    <x v="0"/>
    <s v="music/rock"/>
    <x v="1170"/>
    <x v="4"/>
    <x v="11"/>
    <x v="0"/>
    <x v="1622"/>
  </r>
  <r>
    <x v="1250"/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x v="0"/>
    <n v="25"/>
    <x v="0"/>
    <s v="music/rock"/>
    <x v="1171"/>
    <x v="4"/>
    <x v="11"/>
    <x v="4"/>
    <x v="1623"/>
  </r>
  <r>
    <x v="1251"/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x v="0"/>
    <n v="104"/>
    <x v="0"/>
    <s v="music/rock"/>
    <x v="1172"/>
    <x v="4"/>
    <x v="11"/>
    <x v="10"/>
    <x v="1624"/>
  </r>
  <r>
    <x v="1252"/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x v="0"/>
    <n v="108"/>
    <x v="0"/>
    <s v="music/rock"/>
    <x v="1173"/>
    <x v="4"/>
    <x v="11"/>
    <x v="4"/>
    <x v="1625"/>
  </r>
  <r>
    <x v="967"/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x v="0"/>
    <n v="38"/>
    <x v="0"/>
    <s v="music/rock"/>
    <x v="1174"/>
    <x v="4"/>
    <x v="11"/>
    <x v="9"/>
    <x v="1626"/>
  </r>
  <r>
    <x v="1253"/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x v="0"/>
    <n v="88"/>
    <x v="0"/>
    <s v="music/rock"/>
    <x v="1175"/>
    <x v="4"/>
    <x v="11"/>
    <x v="5"/>
    <x v="1627"/>
  </r>
  <r>
    <x v="1078"/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x v="0"/>
    <n v="82"/>
    <x v="0"/>
    <s v="music/rock"/>
    <x v="1176"/>
    <x v="4"/>
    <x v="11"/>
    <x v="1"/>
    <x v="1628"/>
  </r>
  <r>
    <x v="1254"/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x v="0"/>
    <n v="126"/>
    <x v="0"/>
    <s v="music/rock"/>
    <x v="1177"/>
    <x v="4"/>
    <x v="11"/>
    <x v="1"/>
    <x v="1629"/>
  </r>
  <r>
    <x v="1255"/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x v="0"/>
    <n v="133"/>
    <x v="0"/>
    <s v="music/rock"/>
    <x v="1178"/>
    <x v="4"/>
    <x v="11"/>
    <x v="8"/>
    <x v="1630"/>
  </r>
  <r>
    <x v="1256"/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x v="0"/>
    <n v="47"/>
    <x v="0"/>
    <s v="music/rock"/>
    <x v="1179"/>
    <x v="4"/>
    <x v="11"/>
    <x v="3"/>
    <x v="1631"/>
  </r>
  <r>
    <x v="31"/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x v="0"/>
    <n v="58"/>
    <x v="0"/>
    <s v="music/rock"/>
    <x v="1180"/>
    <x v="4"/>
    <x v="11"/>
    <x v="11"/>
    <x v="1632"/>
  </r>
  <r>
    <x v="10"/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x v="0"/>
    <n v="32"/>
    <x v="0"/>
    <s v="music/rock"/>
    <x v="1181"/>
    <x v="4"/>
    <x v="11"/>
    <x v="6"/>
    <x v="1633"/>
  </r>
  <r>
    <x v="1066"/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x v="0"/>
    <n v="37"/>
    <x v="0"/>
    <s v="music/rock"/>
    <x v="1182"/>
    <x v="4"/>
    <x v="11"/>
    <x v="5"/>
    <x v="1634"/>
  </r>
  <r>
    <x v="1257"/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x v="0"/>
    <n v="87"/>
    <x v="0"/>
    <s v="music/rock"/>
    <x v="1183"/>
    <x v="4"/>
    <x v="11"/>
    <x v="6"/>
    <x v="1635"/>
  </r>
  <r>
    <x v="965"/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x v="0"/>
    <n v="15"/>
    <x v="0"/>
    <s v="music/rock"/>
    <x v="1184"/>
    <x v="4"/>
    <x v="11"/>
    <x v="4"/>
    <x v="1636"/>
  </r>
  <r>
    <x v="2"/>
    <n v="1638"/>
    <s v="Avenues EP 2013"/>
    <s v="Avenues will be going in to the studio to record a new EP with Matt Allison!"/>
    <n v="1000"/>
    <x v="1121"/>
    <x v="0"/>
    <x v="0"/>
    <x v="0"/>
    <n v="1362086700"/>
    <n v="1358180968"/>
    <x v="0"/>
    <n v="27"/>
    <x v="0"/>
    <s v="music/rock"/>
    <x v="1185"/>
    <x v="4"/>
    <x v="11"/>
    <x v="1"/>
    <x v="1637"/>
  </r>
  <r>
    <x v="31"/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x v="0"/>
    <n v="19"/>
    <x v="0"/>
    <s v="music/rock"/>
    <x v="1186"/>
    <x v="4"/>
    <x v="11"/>
    <x v="2"/>
    <x v="1638"/>
  </r>
  <r>
    <x v="1258"/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x v="0"/>
    <n v="17"/>
    <x v="0"/>
    <s v="music/rock"/>
    <x v="1187"/>
    <x v="4"/>
    <x v="11"/>
    <x v="3"/>
    <x v="1639"/>
  </r>
  <r>
    <x v="578"/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x v="0"/>
    <n v="26"/>
    <x v="0"/>
    <s v="music/pop"/>
    <x v="1188"/>
    <x v="4"/>
    <x v="27"/>
    <x v="4"/>
    <x v="1640"/>
  </r>
  <r>
    <x v="31"/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x v="0"/>
    <n v="28"/>
    <x v="0"/>
    <s v="music/pop"/>
    <x v="317"/>
    <x v="4"/>
    <x v="27"/>
    <x v="5"/>
    <x v="1641"/>
  </r>
  <r>
    <x v="1259"/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x v="0"/>
    <n v="37"/>
    <x v="0"/>
    <s v="music/pop"/>
    <x v="1189"/>
    <x v="4"/>
    <x v="27"/>
    <x v="10"/>
    <x v="1642"/>
  </r>
  <r>
    <x v="1260"/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x v="0"/>
    <n v="128"/>
    <x v="0"/>
    <s v="music/pop"/>
    <x v="1190"/>
    <x v="4"/>
    <x v="27"/>
    <x v="8"/>
    <x v="1643"/>
  </r>
  <r>
    <x v="1261"/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x v="0"/>
    <n v="10"/>
    <x v="0"/>
    <s v="music/pop"/>
    <x v="1191"/>
    <x v="4"/>
    <x v="27"/>
    <x v="8"/>
    <x v="1644"/>
  </r>
  <r>
    <x v="1097"/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x v="0"/>
    <n v="83"/>
    <x v="0"/>
    <s v="music/pop"/>
    <x v="1192"/>
    <x v="4"/>
    <x v="27"/>
    <x v="3"/>
    <x v="1645"/>
  </r>
  <r>
    <x v="1262"/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x v="0"/>
    <n v="46"/>
    <x v="0"/>
    <s v="music/pop"/>
    <x v="1193"/>
    <x v="4"/>
    <x v="27"/>
    <x v="5"/>
    <x v="1646"/>
  </r>
  <r>
    <x v="1263"/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x v="0"/>
    <n v="90"/>
    <x v="0"/>
    <s v="music/pop"/>
    <x v="1194"/>
    <x v="4"/>
    <x v="27"/>
    <x v="2"/>
    <x v="1647"/>
  </r>
  <r>
    <x v="1264"/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x v="0"/>
    <n v="81"/>
    <x v="0"/>
    <s v="music/pop"/>
    <x v="1195"/>
    <x v="4"/>
    <x v="27"/>
    <x v="6"/>
    <x v="1648"/>
  </r>
  <r>
    <x v="1265"/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x v="0"/>
    <n v="32"/>
    <x v="0"/>
    <s v="music/pop"/>
    <x v="1196"/>
    <x v="4"/>
    <x v="27"/>
    <x v="8"/>
    <x v="1649"/>
  </r>
  <r>
    <x v="1266"/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x v="0"/>
    <n v="20"/>
    <x v="0"/>
    <s v="music/pop"/>
    <x v="1197"/>
    <x v="4"/>
    <x v="27"/>
    <x v="7"/>
    <x v="1650"/>
  </r>
  <r>
    <x v="17"/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x v="0"/>
    <n v="70"/>
    <x v="0"/>
    <s v="music/pop"/>
    <x v="1198"/>
    <x v="4"/>
    <x v="27"/>
    <x v="9"/>
    <x v="1651"/>
  </r>
  <r>
    <x v="1267"/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x v="0"/>
    <n v="168"/>
    <x v="0"/>
    <s v="music/pop"/>
    <x v="1199"/>
    <x v="4"/>
    <x v="27"/>
    <x v="7"/>
    <x v="1652"/>
  </r>
  <r>
    <x v="1268"/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x v="0"/>
    <n v="34"/>
    <x v="0"/>
    <s v="music/pop"/>
    <x v="1200"/>
    <x v="4"/>
    <x v="27"/>
    <x v="7"/>
    <x v="1653"/>
  </r>
  <r>
    <x v="1269"/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x v="0"/>
    <n v="48"/>
    <x v="0"/>
    <s v="music/pop"/>
    <x v="1201"/>
    <x v="4"/>
    <x v="27"/>
    <x v="7"/>
    <x v="1654"/>
  </r>
  <r>
    <x v="1270"/>
    <n v="1656"/>
    <s v="Jared Mitchell: The Maiden Voyage"/>
    <s v="The making of a quality, full length album journeying through a pop/folk/rock/americana sound_x000d_noisetrade.com/jaredmitchellmusic"/>
    <n v="7500"/>
    <x v="1137"/>
    <x v="0"/>
    <x v="0"/>
    <x v="0"/>
    <n v="1355437052"/>
    <n v="1352845052"/>
    <x v="0"/>
    <n v="48"/>
    <x v="0"/>
    <s v="music/pop"/>
    <x v="1202"/>
    <x v="4"/>
    <x v="27"/>
    <x v="4"/>
    <x v="1655"/>
  </r>
  <r>
    <x v="1271"/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x v="0"/>
    <n v="221"/>
    <x v="0"/>
    <s v="music/pop"/>
    <x v="1203"/>
    <x v="4"/>
    <x v="27"/>
    <x v="6"/>
    <x v="1656"/>
  </r>
  <r>
    <x v="1272"/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x v="0"/>
    <n v="107"/>
    <x v="0"/>
    <s v="music/pop"/>
    <x v="1204"/>
    <x v="4"/>
    <x v="27"/>
    <x v="4"/>
    <x v="1657"/>
  </r>
  <r>
    <x v="1273"/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x v="0"/>
    <n v="45"/>
    <x v="0"/>
    <s v="music/pop"/>
    <x v="1205"/>
    <x v="4"/>
    <x v="27"/>
    <x v="4"/>
    <x v="1658"/>
  </r>
  <r>
    <x v="1274"/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x v="0"/>
    <n v="36"/>
    <x v="0"/>
    <s v="music/pop"/>
    <x v="1206"/>
    <x v="4"/>
    <x v="27"/>
    <x v="7"/>
    <x v="1659"/>
  </r>
  <r>
    <x v="1275"/>
    <n v="1661"/>
    <s v="Kyana"/>
    <s v="I am excited to present my debut pop project Kyana!_x000d_Piano and vocal sounds embedded in sophisticated, bold arrangements &amp; brisk beats"/>
    <n v="7900"/>
    <x v="1142"/>
    <x v="0"/>
    <x v="15"/>
    <x v="3"/>
    <n v="1453064400"/>
    <n v="1449359831"/>
    <x v="0"/>
    <n v="101"/>
    <x v="0"/>
    <s v="music/pop"/>
    <x v="1207"/>
    <x v="4"/>
    <x v="27"/>
    <x v="11"/>
    <x v="1660"/>
  </r>
  <r>
    <x v="1276"/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x v="0"/>
    <n v="62"/>
    <x v="0"/>
    <s v="music/pop"/>
    <x v="1208"/>
    <x v="4"/>
    <x v="27"/>
    <x v="9"/>
    <x v="1661"/>
  </r>
  <r>
    <x v="1277"/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x v="0"/>
    <n v="32"/>
    <x v="0"/>
    <s v="music/pop"/>
    <x v="1209"/>
    <x v="4"/>
    <x v="27"/>
    <x v="1"/>
    <x v="1662"/>
  </r>
  <r>
    <x v="1278"/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x v="0"/>
    <n v="89"/>
    <x v="0"/>
    <s v="music/pop"/>
    <x v="1210"/>
    <x v="4"/>
    <x v="27"/>
    <x v="1"/>
    <x v="1663"/>
  </r>
  <r>
    <x v="1279"/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x v="0"/>
    <n v="93"/>
    <x v="0"/>
    <s v="music/pop"/>
    <x v="1211"/>
    <x v="4"/>
    <x v="27"/>
    <x v="1"/>
    <x v="1664"/>
  </r>
  <r>
    <x v="1280"/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x v="0"/>
    <n v="98"/>
    <x v="0"/>
    <s v="music/pop"/>
    <x v="1212"/>
    <x v="4"/>
    <x v="27"/>
    <x v="2"/>
    <x v="1665"/>
  </r>
  <r>
    <x v="1281"/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x v="0"/>
    <n v="82"/>
    <x v="0"/>
    <s v="music/pop"/>
    <x v="1213"/>
    <x v="4"/>
    <x v="27"/>
    <x v="2"/>
    <x v="1666"/>
  </r>
  <r>
    <x v="1276"/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x v="0"/>
    <n v="116"/>
    <x v="0"/>
    <s v="music/pop"/>
    <x v="1214"/>
    <x v="4"/>
    <x v="27"/>
    <x v="9"/>
    <x v="1667"/>
  </r>
  <r>
    <x v="1282"/>
    <n v="1669"/>
    <s v="Summer Gill 'Stormy Weather' EP"/>
    <s v="Hi guys! I'll be recording a 6-7 song EP this summer and I need your help to make it happen! _x000d_Any support is appreciated!"/>
    <n v="2000"/>
    <x v="1149"/>
    <x v="0"/>
    <x v="0"/>
    <x v="0"/>
    <n v="1464729276"/>
    <n v="1459545276"/>
    <x v="0"/>
    <n v="52"/>
    <x v="0"/>
    <s v="music/pop"/>
    <x v="404"/>
    <x v="4"/>
    <x v="27"/>
    <x v="6"/>
    <x v="1668"/>
  </r>
  <r>
    <x v="946"/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x v="0"/>
    <n v="23"/>
    <x v="0"/>
    <s v="music/pop"/>
    <x v="1215"/>
    <x v="4"/>
    <x v="27"/>
    <x v="5"/>
    <x v="1669"/>
  </r>
  <r>
    <x v="1283"/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x v="0"/>
    <n v="77"/>
    <x v="0"/>
    <s v="music/pop"/>
    <x v="1216"/>
    <x v="4"/>
    <x v="27"/>
    <x v="3"/>
    <x v="1670"/>
  </r>
  <r>
    <x v="1284"/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x v="0"/>
    <n v="49"/>
    <x v="0"/>
    <s v="music/pop"/>
    <x v="1217"/>
    <x v="4"/>
    <x v="27"/>
    <x v="5"/>
    <x v="1671"/>
  </r>
  <r>
    <x v="1285"/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x v="0"/>
    <n v="59"/>
    <x v="0"/>
    <s v="music/pop"/>
    <x v="1218"/>
    <x v="4"/>
    <x v="27"/>
    <x v="2"/>
    <x v="1672"/>
  </r>
  <r>
    <x v="1286"/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x v="0"/>
    <n v="113"/>
    <x v="0"/>
    <s v="music/pop"/>
    <x v="1219"/>
    <x v="4"/>
    <x v="27"/>
    <x v="3"/>
    <x v="1673"/>
  </r>
  <r>
    <x v="1287"/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x v="0"/>
    <n v="34"/>
    <x v="0"/>
    <s v="music/pop"/>
    <x v="1220"/>
    <x v="4"/>
    <x v="27"/>
    <x v="8"/>
    <x v="1674"/>
  </r>
  <r>
    <x v="1288"/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x v="0"/>
    <n v="42"/>
    <x v="0"/>
    <s v="music/pop"/>
    <x v="1221"/>
    <x v="4"/>
    <x v="27"/>
    <x v="7"/>
    <x v="1675"/>
  </r>
  <r>
    <x v="1067"/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x v="0"/>
    <n v="42"/>
    <x v="0"/>
    <s v="music/pop"/>
    <x v="1222"/>
    <x v="4"/>
    <x v="27"/>
    <x v="2"/>
    <x v="1676"/>
  </r>
  <r>
    <x v="1289"/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x v="0"/>
    <n v="49"/>
    <x v="0"/>
    <s v="music/pop"/>
    <x v="1223"/>
    <x v="4"/>
    <x v="27"/>
    <x v="1"/>
    <x v="1677"/>
  </r>
  <r>
    <x v="1290"/>
    <n v="1679"/>
    <s v="Do You Want to Ride on my Rocket Ship? - An Album Pre-Order"/>
    <s v="Your ticket for an adventure in STEREOPHONIC, INTERSTELLAR  HI-FIDELITY_x000d_w/ your crooning Star-Captain, Jody Mulgrew. Pre-Order Today."/>
    <n v="2000"/>
    <x v="98"/>
    <x v="0"/>
    <x v="0"/>
    <x v="0"/>
    <n v="1311298745"/>
    <n v="1309311545"/>
    <x v="0"/>
    <n v="56"/>
    <x v="0"/>
    <s v="music/pop"/>
    <x v="372"/>
    <x v="4"/>
    <x v="27"/>
    <x v="0"/>
    <x v="1678"/>
  </r>
  <r>
    <x v="1291"/>
    <n v="1680"/>
    <s v="Kick Out a Record"/>
    <s v="Working Musician dilemma #164: how the taxman put Kick the Record 2.0 on hold"/>
    <n v="1000"/>
    <x v="1156"/>
    <x v="0"/>
    <x v="0"/>
    <x v="0"/>
    <n v="1405188667"/>
    <n v="1402596667"/>
    <x v="0"/>
    <n v="25"/>
    <x v="0"/>
    <s v="music/pop"/>
    <x v="1224"/>
    <x v="4"/>
    <x v="27"/>
    <x v="0"/>
    <x v="1679"/>
  </r>
  <r>
    <x v="1292"/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x v="0"/>
    <n v="884"/>
    <x v="1"/>
    <s v="music/faith"/>
    <x v="1225"/>
    <x v="4"/>
    <x v="28"/>
    <x v="2"/>
    <x v="1680"/>
  </r>
  <r>
    <x v="109"/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x v="0"/>
    <n v="0"/>
    <x v="1"/>
    <s v="music/faith"/>
    <x v="121"/>
    <x v="4"/>
    <x v="28"/>
    <x v="2"/>
    <x v="1681"/>
  </r>
  <r>
    <x v="1293"/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x v="0"/>
    <n v="10"/>
    <x v="1"/>
    <s v="music/faith"/>
    <x v="1226"/>
    <x v="4"/>
    <x v="28"/>
    <x v="7"/>
    <x v="1682"/>
  </r>
  <r>
    <x v="1294"/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x v="0"/>
    <n v="101"/>
    <x v="1"/>
    <s v="music/faith"/>
    <x v="1227"/>
    <x v="4"/>
    <x v="28"/>
    <x v="2"/>
    <x v="1683"/>
  </r>
  <r>
    <x v="82"/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x v="0"/>
    <n v="15"/>
    <x v="1"/>
    <s v="music/faith"/>
    <x v="1228"/>
    <x v="4"/>
    <x v="28"/>
    <x v="2"/>
    <x v="1684"/>
  </r>
  <r>
    <x v="1295"/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x v="0"/>
    <n v="1"/>
    <x v="1"/>
    <s v="music/faith"/>
    <x v="666"/>
    <x v="4"/>
    <x v="28"/>
    <x v="2"/>
    <x v="1685"/>
  </r>
  <r>
    <x v="1296"/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x v="0"/>
    <n v="39"/>
    <x v="1"/>
    <s v="music/faith"/>
    <x v="1229"/>
    <x v="4"/>
    <x v="28"/>
    <x v="7"/>
    <x v="1686"/>
  </r>
  <r>
    <x v="1297"/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x v="0"/>
    <n v="7"/>
    <x v="1"/>
    <s v="music/faith"/>
    <x v="1230"/>
    <x v="4"/>
    <x v="28"/>
    <x v="7"/>
    <x v="1687"/>
  </r>
  <r>
    <x v="31"/>
    <n v="1689"/>
    <s v="Fly Away"/>
    <s v="Praising the Living God in the second half of life."/>
    <n v="2400"/>
    <x v="1162"/>
    <x v="3"/>
    <x v="0"/>
    <x v="0"/>
    <n v="1489700230"/>
    <n v="1487111830"/>
    <x v="0"/>
    <n v="14"/>
    <x v="1"/>
    <s v="music/faith"/>
    <x v="1231"/>
    <x v="4"/>
    <x v="28"/>
    <x v="2"/>
    <x v="1688"/>
  </r>
  <r>
    <x v="1298"/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x v="0"/>
    <n v="11"/>
    <x v="1"/>
    <s v="music/faith"/>
    <x v="1232"/>
    <x v="4"/>
    <x v="28"/>
    <x v="7"/>
    <x v="1689"/>
  </r>
  <r>
    <x v="1299"/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x v="0"/>
    <n v="38"/>
    <x v="1"/>
    <s v="music/faith"/>
    <x v="1233"/>
    <x v="4"/>
    <x v="28"/>
    <x v="7"/>
    <x v="1690"/>
  </r>
  <r>
    <x v="1300"/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x v="0"/>
    <n v="15"/>
    <x v="1"/>
    <s v="music/faith"/>
    <x v="1234"/>
    <x v="4"/>
    <x v="28"/>
    <x v="2"/>
    <x v="1691"/>
  </r>
  <r>
    <x v="1301"/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x v="0"/>
    <n v="8"/>
    <x v="1"/>
    <s v="music/faith"/>
    <x v="436"/>
    <x v="4"/>
    <x v="28"/>
    <x v="7"/>
    <x v="1692"/>
  </r>
  <r>
    <x v="833"/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x v="0"/>
    <n v="1"/>
    <x v="1"/>
    <s v="music/faith"/>
    <x v="144"/>
    <x v="4"/>
    <x v="28"/>
    <x v="2"/>
    <x v="1693"/>
  </r>
  <r>
    <x v="1302"/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x v="0"/>
    <n v="23"/>
    <x v="1"/>
    <s v="music/faith"/>
    <x v="1235"/>
    <x v="4"/>
    <x v="28"/>
    <x v="7"/>
    <x v="1694"/>
  </r>
  <r>
    <x v="109"/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x v="0"/>
    <n v="0"/>
    <x v="1"/>
    <s v="music/faith"/>
    <x v="121"/>
    <x v="4"/>
    <x v="28"/>
    <x v="7"/>
    <x v="1695"/>
  </r>
  <r>
    <x v="1303"/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x v="0"/>
    <n v="22"/>
    <x v="1"/>
    <s v="music/faith"/>
    <x v="1236"/>
    <x v="4"/>
    <x v="28"/>
    <x v="7"/>
    <x v="1696"/>
  </r>
  <r>
    <x v="109"/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x v="117"/>
    <x v="3"/>
    <x v="0"/>
    <x v="0"/>
    <n v="1490499180"/>
    <n v="1488430760"/>
    <x v="0"/>
    <n v="0"/>
    <x v="1"/>
    <s v="music/faith"/>
    <x v="121"/>
    <x v="4"/>
    <x v="28"/>
    <x v="7"/>
    <x v="1697"/>
  </r>
  <r>
    <x v="1304"/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x v="0"/>
    <n v="4"/>
    <x v="1"/>
    <s v="music/faith"/>
    <x v="1237"/>
    <x v="4"/>
    <x v="28"/>
    <x v="7"/>
    <x v="1698"/>
  </r>
  <r>
    <x v="1305"/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x v="0"/>
    <n v="79"/>
    <x v="1"/>
    <s v="music/faith"/>
    <x v="1238"/>
    <x v="4"/>
    <x v="28"/>
    <x v="7"/>
    <x v="1699"/>
  </r>
  <r>
    <x v="1306"/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x v="0"/>
    <n v="2"/>
    <x v="1"/>
    <s v="music/faith"/>
    <x v="144"/>
    <x v="4"/>
    <x v="28"/>
    <x v="11"/>
    <x v="1700"/>
  </r>
  <r>
    <x v="1307"/>
    <n v="1702"/>
    <s v="lyndale lewis and new vision prosper cd release"/>
    <s v="I can do all things through christ jesus"/>
    <n v="16500"/>
    <x v="116"/>
    <x v="2"/>
    <x v="0"/>
    <x v="0"/>
    <n v="1427745150"/>
    <n v="1425156750"/>
    <x v="0"/>
    <n v="1"/>
    <x v="1"/>
    <s v="music/faith"/>
    <x v="120"/>
    <x v="4"/>
    <x v="28"/>
    <x v="2"/>
    <x v="1701"/>
  </r>
  <r>
    <x v="391"/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x v="0"/>
    <n v="2"/>
    <x v="1"/>
    <s v="music/faith"/>
    <x v="157"/>
    <x v="4"/>
    <x v="28"/>
    <x v="3"/>
    <x v="1702"/>
  </r>
  <r>
    <x v="1308"/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x v="0"/>
    <n v="11"/>
    <x v="1"/>
    <s v="music/faith"/>
    <x v="1239"/>
    <x v="4"/>
    <x v="28"/>
    <x v="1"/>
    <x v="1703"/>
  </r>
  <r>
    <x v="109"/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x v="0"/>
    <n v="0"/>
    <x v="1"/>
    <s v="music/faith"/>
    <x v="121"/>
    <x v="4"/>
    <x v="28"/>
    <x v="10"/>
    <x v="1704"/>
  </r>
  <r>
    <x v="109"/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x v="0"/>
    <n v="0"/>
    <x v="1"/>
    <s v="music/faith"/>
    <x v="121"/>
    <x v="4"/>
    <x v="28"/>
    <x v="0"/>
    <x v="1705"/>
  </r>
  <r>
    <x v="1309"/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x v="0"/>
    <n v="9"/>
    <x v="1"/>
    <s v="music/faith"/>
    <x v="1240"/>
    <x v="4"/>
    <x v="28"/>
    <x v="2"/>
    <x v="1706"/>
  </r>
  <r>
    <x v="109"/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x v="0"/>
    <n v="0"/>
    <x v="1"/>
    <s v="music/faith"/>
    <x v="121"/>
    <x v="4"/>
    <x v="28"/>
    <x v="7"/>
    <x v="1707"/>
  </r>
  <r>
    <x v="1310"/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x v="0"/>
    <n v="4"/>
    <x v="1"/>
    <s v="music/faith"/>
    <x v="1241"/>
    <x v="4"/>
    <x v="28"/>
    <x v="3"/>
    <x v="1708"/>
  </r>
  <r>
    <x v="1311"/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x v="0"/>
    <n v="1"/>
    <x v="1"/>
    <s v="music/faith"/>
    <x v="447"/>
    <x v="4"/>
    <x v="28"/>
    <x v="11"/>
    <x v="1709"/>
  </r>
  <r>
    <x v="1131"/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x v="0"/>
    <n v="2"/>
    <x v="1"/>
    <s v="music/faith"/>
    <x v="1242"/>
    <x v="4"/>
    <x v="28"/>
    <x v="10"/>
    <x v="1710"/>
  </r>
  <r>
    <x v="109"/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x v="0"/>
    <n v="0"/>
    <x v="1"/>
    <s v="music/faith"/>
    <x v="121"/>
    <x v="4"/>
    <x v="28"/>
    <x v="5"/>
    <x v="1711"/>
  </r>
  <r>
    <x v="1312"/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x v="0"/>
    <n v="1"/>
    <x v="1"/>
    <s v="music/faith"/>
    <x v="73"/>
    <x v="4"/>
    <x v="28"/>
    <x v="8"/>
    <x v="1712"/>
  </r>
  <r>
    <x v="1313"/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x v="0"/>
    <n v="17"/>
    <x v="1"/>
    <s v="music/faith"/>
    <x v="1243"/>
    <x v="4"/>
    <x v="28"/>
    <x v="6"/>
    <x v="1713"/>
  </r>
  <r>
    <x v="881"/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x v="0"/>
    <n v="2"/>
    <x v="1"/>
    <s v="music/faith"/>
    <x v="148"/>
    <x v="4"/>
    <x v="28"/>
    <x v="2"/>
    <x v="1714"/>
  </r>
  <r>
    <x v="847"/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x v="0"/>
    <n v="3"/>
    <x v="1"/>
    <s v="music/faith"/>
    <x v="73"/>
    <x v="4"/>
    <x v="28"/>
    <x v="9"/>
    <x v="1715"/>
  </r>
  <r>
    <x v="1314"/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x v="0"/>
    <n v="41"/>
    <x v="1"/>
    <s v="music/faith"/>
    <x v="1244"/>
    <x v="4"/>
    <x v="28"/>
    <x v="7"/>
    <x v="1716"/>
  </r>
  <r>
    <x v="1315"/>
    <n v="1718"/>
    <s v="The Prodigal Son"/>
    <s v="A melody for the galaxy."/>
    <n v="35000"/>
    <x v="735"/>
    <x v="2"/>
    <x v="0"/>
    <x v="0"/>
    <n v="1463201940"/>
    <n v="1459435149"/>
    <x v="0"/>
    <n v="2"/>
    <x v="1"/>
    <s v="music/faith"/>
    <x v="839"/>
    <x v="4"/>
    <x v="28"/>
    <x v="7"/>
    <x v="1717"/>
  </r>
  <r>
    <x v="1316"/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x v="0"/>
    <n v="3"/>
    <x v="1"/>
    <s v="music/faith"/>
    <x v="123"/>
    <x v="4"/>
    <x v="28"/>
    <x v="10"/>
    <x v="1718"/>
  </r>
  <r>
    <x v="1317"/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x v="0"/>
    <n v="8"/>
    <x v="1"/>
    <s v="music/faith"/>
    <x v="1245"/>
    <x v="4"/>
    <x v="28"/>
    <x v="9"/>
    <x v="1719"/>
  </r>
  <r>
    <x v="109"/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x v="0"/>
    <n v="0"/>
    <x v="1"/>
    <s v="music/faith"/>
    <x v="121"/>
    <x v="4"/>
    <x v="28"/>
    <x v="4"/>
    <x v="1720"/>
  </r>
  <r>
    <x v="1318"/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x v="0"/>
    <n v="1"/>
    <x v="1"/>
    <s v="music/faith"/>
    <x v="120"/>
    <x v="4"/>
    <x v="28"/>
    <x v="2"/>
    <x v="1721"/>
  </r>
  <r>
    <x v="896"/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x v="0"/>
    <n v="3"/>
    <x v="1"/>
    <s v="music/faith"/>
    <x v="1246"/>
    <x v="4"/>
    <x v="28"/>
    <x v="5"/>
    <x v="1722"/>
  </r>
  <r>
    <x v="1319"/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x v="0"/>
    <n v="4"/>
    <x v="1"/>
    <s v="music/faith"/>
    <x v="440"/>
    <x v="4"/>
    <x v="28"/>
    <x v="8"/>
    <x v="1723"/>
  </r>
  <r>
    <x v="1320"/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x v="0"/>
    <n v="9"/>
    <x v="1"/>
    <s v="music/faith"/>
    <x v="1247"/>
    <x v="4"/>
    <x v="28"/>
    <x v="3"/>
    <x v="1724"/>
  </r>
  <r>
    <x v="1321"/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x v="0"/>
    <n v="16"/>
    <x v="1"/>
    <s v="music/faith"/>
    <x v="1248"/>
    <x v="4"/>
    <x v="28"/>
    <x v="5"/>
    <x v="1725"/>
  </r>
  <r>
    <x v="108"/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x v="0"/>
    <n v="1"/>
    <x v="1"/>
    <s v="music/faith"/>
    <x v="120"/>
    <x v="4"/>
    <x v="28"/>
    <x v="2"/>
    <x v="1726"/>
  </r>
  <r>
    <x v="1322"/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x v="0"/>
    <n v="7"/>
    <x v="1"/>
    <s v="music/faith"/>
    <x v="1249"/>
    <x v="4"/>
    <x v="28"/>
    <x v="8"/>
    <x v="1727"/>
  </r>
  <r>
    <x v="109"/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x v="0"/>
    <n v="0"/>
    <x v="1"/>
    <s v="music/faith"/>
    <x v="121"/>
    <x v="4"/>
    <x v="28"/>
    <x v="6"/>
    <x v="1728"/>
  </r>
  <r>
    <x v="109"/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x v="0"/>
    <n v="0"/>
    <x v="1"/>
    <s v="music/faith"/>
    <x v="121"/>
    <x v="4"/>
    <x v="28"/>
    <x v="8"/>
    <x v="1729"/>
  </r>
  <r>
    <x v="109"/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x v="0"/>
    <n v="0"/>
    <x v="1"/>
    <s v="music/faith"/>
    <x v="121"/>
    <x v="4"/>
    <x v="28"/>
    <x v="5"/>
    <x v="1730"/>
  </r>
  <r>
    <x v="109"/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x v="0"/>
    <n v="0"/>
    <x v="1"/>
    <s v="music/faith"/>
    <x v="121"/>
    <x v="4"/>
    <x v="28"/>
    <x v="4"/>
    <x v="1731"/>
  </r>
  <r>
    <x v="109"/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x v="0"/>
    <n v="0"/>
    <x v="1"/>
    <s v="music/faith"/>
    <x v="121"/>
    <x v="4"/>
    <x v="28"/>
    <x v="8"/>
    <x v="1732"/>
  </r>
  <r>
    <x v="1323"/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x v="0"/>
    <n v="1"/>
    <x v="1"/>
    <s v="music/faith"/>
    <x v="120"/>
    <x v="4"/>
    <x v="28"/>
    <x v="6"/>
    <x v="1733"/>
  </r>
  <r>
    <x v="1324"/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x v="0"/>
    <n v="2"/>
    <x v="1"/>
    <s v="music/faith"/>
    <x v="698"/>
    <x v="4"/>
    <x v="28"/>
    <x v="3"/>
    <x v="1734"/>
  </r>
  <r>
    <x v="1325"/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x v="0"/>
    <n v="1"/>
    <x v="1"/>
    <s v="music/faith"/>
    <x v="1250"/>
    <x v="4"/>
    <x v="28"/>
    <x v="9"/>
    <x v="1735"/>
  </r>
  <r>
    <x v="1212"/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x v="0"/>
    <n v="15"/>
    <x v="1"/>
    <s v="music/faith"/>
    <x v="98"/>
    <x v="4"/>
    <x v="28"/>
    <x v="0"/>
    <x v="1736"/>
  </r>
  <r>
    <x v="177"/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x v="0"/>
    <n v="1"/>
    <x v="1"/>
    <s v="music/faith"/>
    <x v="135"/>
    <x v="4"/>
    <x v="28"/>
    <x v="8"/>
    <x v="1737"/>
  </r>
  <r>
    <x v="370"/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x v="0"/>
    <n v="1"/>
    <x v="1"/>
    <s v="music/faith"/>
    <x v="120"/>
    <x v="4"/>
    <x v="28"/>
    <x v="7"/>
    <x v="1738"/>
  </r>
  <r>
    <x v="109"/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x v="0"/>
    <n v="0"/>
    <x v="1"/>
    <s v="music/faith"/>
    <x v="121"/>
    <x v="4"/>
    <x v="28"/>
    <x v="0"/>
    <x v="1739"/>
  </r>
  <r>
    <x v="1326"/>
    <n v="1741"/>
    <s v="Caught off Guard"/>
    <s v="A photo journal documenting my experiences and travels across New Zealand"/>
    <n v="1200"/>
    <x v="414"/>
    <x v="0"/>
    <x v="1"/>
    <x v="1"/>
    <n v="1433948671"/>
    <n v="1430060671"/>
    <x v="0"/>
    <n v="52"/>
    <x v="0"/>
    <s v="photography/photobooks"/>
    <x v="1251"/>
    <x v="8"/>
    <x v="20"/>
    <x v="6"/>
    <x v="1740"/>
  </r>
  <r>
    <x v="648"/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x v="0"/>
    <n v="34"/>
    <x v="0"/>
    <s v="photography/photobooks"/>
    <x v="1252"/>
    <x v="8"/>
    <x v="20"/>
    <x v="11"/>
    <x v="1741"/>
  </r>
  <r>
    <x v="1327"/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x v="0"/>
    <n v="67"/>
    <x v="0"/>
    <s v="photography/photobooks"/>
    <x v="1253"/>
    <x v="8"/>
    <x v="20"/>
    <x v="10"/>
    <x v="1742"/>
  </r>
  <r>
    <x v="1328"/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x v="0"/>
    <n v="70"/>
    <x v="0"/>
    <s v="photography/photobooks"/>
    <x v="1254"/>
    <x v="8"/>
    <x v="20"/>
    <x v="1"/>
    <x v="1743"/>
  </r>
  <r>
    <x v="1329"/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x v="0"/>
    <n v="89"/>
    <x v="0"/>
    <s v="photography/photobooks"/>
    <x v="1255"/>
    <x v="8"/>
    <x v="20"/>
    <x v="4"/>
    <x v="1744"/>
  </r>
  <r>
    <x v="1330"/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x v="0"/>
    <n v="107"/>
    <x v="0"/>
    <s v="photography/photobooks"/>
    <x v="1256"/>
    <x v="8"/>
    <x v="20"/>
    <x v="9"/>
    <x v="1745"/>
  </r>
  <r>
    <x v="1331"/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x v="0"/>
    <n v="159"/>
    <x v="0"/>
    <s v="photography/photobooks"/>
    <x v="1257"/>
    <x v="8"/>
    <x v="20"/>
    <x v="9"/>
    <x v="1746"/>
  </r>
  <r>
    <x v="1332"/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x v="0"/>
    <n v="181"/>
    <x v="0"/>
    <s v="photography/photobooks"/>
    <x v="1258"/>
    <x v="8"/>
    <x v="20"/>
    <x v="10"/>
    <x v="1747"/>
  </r>
  <r>
    <x v="1333"/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x v="0"/>
    <n v="131"/>
    <x v="0"/>
    <s v="photography/photobooks"/>
    <x v="1259"/>
    <x v="8"/>
    <x v="20"/>
    <x v="1"/>
    <x v="1748"/>
  </r>
  <r>
    <x v="1334"/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x v="0"/>
    <n v="125"/>
    <x v="0"/>
    <s v="photography/photobooks"/>
    <x v="1260"/>
    <x v="8"/>
    <x v="20"/>
    <x v="7"/>
    <x v="1749"/>
  </r>
  <r>
    <x v="1335"/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x v="0"/>
    <n v="61"/>
    <x v="0"/>
    <s v="photography/photobooks"/>
    <x v="1261"/>
    <x v="8"/>
    <x v="20"/>
    <x v="2"/>
    <x v="1750"/>
  </r>
  <r>
    <x v="1336"/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x v="0"/>
    <n v="90"/>
    <x v="0"/>
    <s v="photography/photobooks"/>
    <x v="1262"/>
    <x v="8"/>
    <x v="20"/>
    <x v="8"/>
    <x v="1751"/>
  </r>
  <r>
    <x v="1277"/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x v="0"/>
    <n v="35"/>
    <x v="0"/>
    <s v="photography/photobooks"/>
    <x v="1263"/>
    <x v="8"/>
    <x v="20"/>
    <x v="2"/>
    <x v="1752"/>
  </r>
  <r>
    <x v="1337"/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x v="0"/>
    <n v="90"/>
    <x v="0"/>
    <s v="photography/photobooks"/>
    <x v="1264"/>
    <x v="8"/>
    <x v="20"/>
    <x v="7"/>
    <x v="1753"/>
  </r>
  <r>
    <x v="43"/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x v="0"/>
    <n v="4"/>
    <x v="0"/>
    <s v="photography/photobooks"/>
    <x v="507"/>
    <x v="8"/>
    <x v="20"/>
    <x v="8"/>
    <x v="1754"/>
  </r>
  <r>
    <x v="1338"/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x v="0"/>
    <n v="120"/>
    <x v="0"/>
    <s v="photography/photobooks"/>
    <x v="1265"/>
    <x v="8"/>
    <x v="20"/>
    <x v="3"/>
    <x v="1755"/>
  </r>
  <r>
    <x v="1339"/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x v="0"/>
    <n v="14"/>
    <x v="0"/>
    <s v="photography/photobooks"/>
    <x v="1266"/>
    <x v="8"/>
    <x v="20"/>
    <x v="11"/>
    <x v="1756"/>
  </r>
  <r>
    <x v="1340"/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x v="0"/>
    <n v="27"/>
    <x v="0"/>
    <s v="photography/photobooks"/>
    <x v="1267"/>
    <x v="8"/>
    <x v="20"/>
    <x v="5"/>
    <x v="1757"/>
  </r>
  <r>
    <x v="15"/>
    <n v="1759"/>
    <s v="Death Valley"/>
    <s v="Death Valley will be the first photo book of Andi State"/>
    <n v="5000"/>
    <x v="1194"/>
    <x v="0"/>
    <x v="0"/>
    <x v="0"/>
    <n v="1427309629"/>
    <n v="1425585229"/>
    <x v="0"/>
    <n v="49"/>
    <x v="0"/>
    <s v="photography/photobooks"/>
    <x v="1268"/>
    <x v="8"/>
    <x v="20"/>
    <x v="7"/>
    <x v="1758"/>
  </r>
  <r>
    <x v="1341"/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x v="0"/>
    <n v="102"/>
    <x v="0"/>
    <s v="photography/photobooks"/>
    <x v="1269"/>
    <x v="8"/>
    <x v="20"/>
    <x v="2"/>
    <x v="1759"/>
  </r>
  <r>
    <x v="1342"/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x v="0"/>
    <n v="3"/>
    <x v="0"/>
    <s v="photography/photobooks"/>
    <x v="1270"/>
    <x v="8"/>
    <x v="20"/>
    <x v="3"/>
    <x v="1760"/>
  </r>
  <r>
    <x v="1343"/>
    <n v="1762"/>
    <s v="&quot;The Naked Pixel&quot; Ali Pakele"/>
    <s v="Project rewards $25 gets you 190+ digital images"/>
    <n v="100"/>
    <x v="1197"/>
    <x v="0"/>
    <x v="0"/>
    <x v="0"/>
    <n v="1457739245"/>
    <n v="1455147245"/>
    <x v="0"/>
    <n v="25"/>
    <x v="0"/>
    <s v="photography/photobooks"/>
    <x v="1271"/>
    <x v="8"/>
    <x v="20"/>
    <x v="2"/>
    <x v="1761"/>
  </r>
  <r>
    <x v="1344"/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x v="0"/>
    <n v="118"/>
    <x v="0"/>
    <s v="photography/photobooks"/>
    <x v="1272"/>
    <x v="8"/>
    <x v="20"/>
    <x v="8"/>
    <x v="1762"/>
  </r>
  <r>
    <x v="1345"/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x v="1"/>
    <n v="39"/>
    <x v="1"/>
    <s v="photography/photobooks"/>
    <x v="1273"/>
    <x v="8"/>
    <x v="20"/>
    <x v="3"/>
    <x v="1763"/>
  </r>
  <r>
    <x v="1346"/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x v="1"/>
    <n v="103"/>
    <x v="1"/>
    <s v="photography/photobooks"/>
    <x v="1274"/>
    <x v="8"/>
    <x v="20"/>
    <x v="3"/>
    <x v="1764"/>
  </r>
  <r>
    <x v="109"/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x v="1"/>
    <n v="0"/>
    <x v="1"/>
    <s v="photography/photobooks"/>
    <x v="121"/>
    <x v="8"/>
    <x v="20"/>
    <x v="10"/>
    <x v="1765"/>
  </r>
  <r>
    <x v="1347"/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x v="1"/>
    <n v="39"/>
    <x v="1"/>
    <s v="photography/photobooks"/>
    <x v="1275"/>
    <x v="8"/>
    <x v="20"/>
    <x v="3"/>
    <x v="1766"/>
  </r>
  <r>
    <x v="1348"/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x v="1"/>
    <n v="15"/>
    <x v="1"/>
    <s v="photography/photobooks"/>
    <x v="1276"/>
    <x v="8"/>
    <x v="20"/>
    <x v="3"/>
    <x v="1767"/>
  </r>
  <r>
    <x v="1349"/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x v="1"/>
    <n v="22"/>
    <x v="1"/>
    <s v="photography/photobooks"/>
    <x v="1277"/>
    <x v="8"/>
    <x v="20"/>
    <x v="11"/>
    <x v="1768"/>
  </r>
  <r>
    <x v="1350"/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x v="1"/>
    <n v="92"/>
    <x v="1"/>
    <s v="photography/photobooks"/>
    <x v="456"/>
    <x v="8"/>
    <x v="20"/>
    <x v="8"/>
    <x v="1769"/>
  </r>
  <r>
    <x v="1351"/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x v="1"/>
    <n v="25"/>
    <x v="1"/>
    <s v="photography/photobooks"/>
    <x v="1278"/>
    <x v="8"/>
    <x v="20"/>
    <x v="8"/>
    <x v="1770"/>
  </r>
  <r>
    <x v="1352"/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x v="1"/>
    <n v="19"/>
    <x v="1"/>
    <s v="photography/photobooks"/>
    <x v="1279"/>
    <x v="8"/>
    <x v="20"/>
    <x v="5"/>
    <x v="1771"/>
  </r>
  <r>
    <x v="1353"/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x v="1"/>
    <n v="19"/>
    <x v="1"/>
    <s v="photography/photobooks"/>
    <x v="1280"/>
    <x v="8"/>
    <x v="20"/>
    <x v="11"/>
    <x v="1772"/>
  </r>
  <r>
    <x v="768"/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x v="1"/>
    <n v="13"/>
    <x v="1"/>
    <s v="photography/photobooks"/>
    <x v="1281"/>
    <x v="8"/>
    <x v="20"/>
    <x v="9"/>
    <x v="1773"/>
  </r>
  <r>
    <x v="1354"/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x v="1"/>
    <n v="124"/>
    <x v="1"/>
    <s v="photography/photobooks"/>
    <x v="1282"/>
    <x v="8"/>
    <x v="20"/>
    <x v="8"/>
    <x v="1774"/>
  </r>
  <r>
    <x v="1355"/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x v="1"/>
    <n v="4"/>
    <x v="1"/>
    <s v="photography/photobooks"/>
    <x v="33"/>
    <x v="8"/>
    <x v="20"/>
    <x v="8"/>
    <x v="1775"/>
  </r>
  <r>
    <x v="1356"/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x v="1"/>
    <n v="10"/>
    <x v="1"/>
    <s v="photography/photobooks"/>
    <x v="1283"/>
    <x v="8"/>
    <x v="20"/>
    <x v="1"/>
    <x v="1776"/>
  </r>
  <r>
    <x v="1357"/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x v="1"/>
    <n v="15"/>
    <x v="1"/>
    <s v="photography/photobooks"/>
    <x v="1284"/>
    <x v="8"/>
    <x v="20"/>
    <x v="2"/>
    <x v="1777"/>
  </r>
  <r>
    <x v="1358"/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x v="1"/>
    <n v="38"/>
    <x v="1"/>
    <s v="photography/photobooks"/>
    <x v="1285"/>
    <x v="8"/>
    <x v="20"/>
    <x v="10"/>
    <x v="1778"/>
  </r>
  <r>
    <x v="1359"/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x v="1"/>
    <n v="152"/>
    <x v="1"/>
    <s v="photography/photobooks"/>
    <x v="1286"/>
    <x v="8"/>
    <x v="20"/>
    <x v="5"/>
    <x v="1779"/>
  </r>
  <r>
    <x v="1360"/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x v="1"/>
    <n v="24"/>
    <x v="1"/>
    <s v="photography/photobooks"/>
    <x v="1287"/>
    <x v="8"/>
    <x v="20"/>
    <x v="10"/>
    <x v="1780"/>
  </r>
  <r>
    <x v="1361"/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x v="1"/>
    <n v="76"/>
    <x v="1"/>
    <s v="photography/photobooks"/>
    <x v="1288"/>
    <x v="8"/>
    <x v="20"/>
    <x v="1"/>
    <x v="1781"/>
  </r>
  <r>
    <x v="1362"/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x v="1"/>
    <n v="185"/>
    <x v="1"/>
    <s v="photography/photobooks"/>
    <x v="1289"/>
    <x v="8"/>
    <x v="20"/>
    <x v="6"/>
    <x v="1782"/>
  </r>
  <r>
    <x v="1363"/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x v="1"/>
    <n v="33"/>
    <x v="1"/>
    <s v="photography/photobooks"/>
    <x v="1290"/>
    <x v="8"/>
    <x v="20"/>
    <x v="11"/>
    <x v="1783"/>
  </r>
  <r>
    <x v="1364"/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x v="1"/>
    <n v="108"/>
    <x v="1"/>
    <s v="photography/photobooks"/>
    <x v="1291"/>
    <x v="8"/>
    <x v="20"/>
    <x v="8"/>
    <x v="1784"/>
  </r>
  <r>
    <x v="1365"/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x v="1"/>
    <n v="29"/>
    <x v="1"/>
    <s v="photography/photobooks"/>
    <x v="1292"/>
    <x v="8"/>
    <x v="20"/>
    <x v="4"/>
    <x v="1785"/>
  </r>
  <r>
    <x v="1366"/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x v="1"/>
    <n v="24"/>
    <x v="1"/>
    <s v="photography/photobooks"/>
    <x v="1293"/>
    <x v="8"/>
    <x v="20"/>
    <x v="7"/>
    <x v="1786"/>
  </r>
  <r>
    <x v="1367"/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x v="1"/>
    <n v="4"/>
    <x v="1"/>
    <s v="photography/photobooks"/>
    <x v="1090"/>
    <x v="8"/>
    <x v="20"/>
    <x v="9"/>
    <x v="1787"/>
  </r>
  <r>
    <x v="724"/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x v="1"/>
    <n v="4"/>
    <x v="1"/>
    <s v="photography/photobooks"/>
    <x v="119"/>
    <x v="8"/>
    <x v="20"/>
    <x v="4"/>
    <x v="1788"/>
  </r>
  <r>
    <x v="1368"/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x v="1"/>
    <n v="15"/>
    <x v="1"/>
    <s v="photography/photobooks"/>
    <x v="1294"/>
    <x v="8"/>
    <x v="20"/>
    <x v="1"/>
    <x v="1789"/>
  </r>
  <r>
    <x v="1369"/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x v="1"/>
    <n v="4"/>
    <x v="1"/>
    <s v="photography/photobooks"/>
    <x v="1295"/>
    <x v="8"/>
    <x v="20"/>
    <x v="4"/>
    <x v="1790"/>
  </r>
  <r>
    <x v="1370"/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x v="1"/>
    <n v="139"/>
    <x v="1"/>
    <s v="photography/photobooks"/>
    <x v="1296"/>
    <x v="8"/>
    <x v="20"/>
    <x v="3"/>
    <x v="1791"/>
  </r>
  <r>
    <x v="843"/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x v="1"/>
    <n v="2"/>
    <x v="1"/>
    <s v="photography/photobooks"/>
    <x v="135"/>
    <x v="8"/>
    <x v="20"/>
    <x v="9"/>
    <x v="1792"/>
  </r>
  <r>
    <x v="1371"/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x v="1"/>
    <n v="18"/>
    <x v="1"/>
    <s v="photography/photobooks"/>
    <x v="1297"/>
    <x v="8"/>
    <x v="20"/>
    <x v="1"/>
    <x v="1793"/>
  </r>
  <r>
    <x v="1372"/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x v="1"/>
    <n v="81"/>
    <x v="1"/>
    <s v="photography/photobooks"/>
    <x v="1298"/>
    <x v="8"/>
    <x v="20"/>
    <x v="8"/>
    <x v="1794"/>
  </r>
  <r>
    <x v="1373"/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x v="1"/>
    <n v="86"/>
    <x v="1"/>
    <s v="photography/photobooks"/>
    <x v="1299"/>
    <x v="8"/>
    <x v="20"/>
    <x v="5"/>
    <x v="1795"/>
  </r>
  <r>
    <x v="697"/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x v="1"/>
    <n v="140"/>
    <x v="1"/>
    <s v="photography/photobooks"/>
    <x v="1300"/>
    <x v="8"/>
    <x v="20"/>
    <x v="4"/>
    <x v="1796"/>
  </r>
  <r>
    <x v="1374"/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x v="1"/>
    <n v="37"/>
    <x v="1"/>
    <s v="photography/photobooks"/>
    <x v="1301"/>
    <x v="8"/>
    <x v="20"/>
    <x v="11"/>
    <x v="1797"/>
  </r>
  <r>
    <x v="1375"/>
    <n v="1799"/>
    <s v="The UnDiscovered Image"/>
    <s v="The UnDiscovered Image, a monthly publication dedicated to photographers."/>
    <n v="4000"/>
    <x v="1227"/>
    <x v="2"/>
    <x v="1"/>
    <x v="1"/>
    <n v="1415740408"/>
    <n v="1414008808"/>
    <x v="1"/>
    <n v="6"/>
    <x v="1"/>
    <s v="photography/photobooks"/>
    <x v="1302"/>
    <x v="8"/>
    <x v="20"/>
    <x v="9"/>
    <x v="1798"/>
  </r>
  <r>
    <x v="1376"/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x v="1"/>
    <n v="113"/>
    <x v="1"/>
    <s v="photography/photobooks"/>
    <x v="1303"/>
    <x v="8"/>
    <x v="20"/>
    <x v="8"/>
    <x v="1799"/>
  </r>
  <r>
    <x v="1377"/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x v="1"/>
    <n v="37"/>
    <x v="1"/>
    <s v="photography/photobooks"/>
    <x v="1304"/>
    <x v="8"/>
    <x v="20"/>
    <x v="4"/>
    <x v="1800"/>
  </r>
  <r>
    <x v="1378"/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x v="1"/>
    <n v="18"/>
    <x v="1"/>
    <s v="photography/photobooks"/>
    <x v="1305"/>
    <x v="8"/>
    <x v="20"/>
    <x v="0"/>
    <x v="1801"/>
  </r>
  <r>
    <x v="1379"/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x v="1"/>
    <n v="75"/>
    <x v="1"/>
    <s v="photography/photobooks"/>
    <x v="1306"/>
    <x v="8"/>
    <x v="20"/>
    <x v="1"/>
    <x v="1802"/>
  </r>
  <r>
    <x v="1380"/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x v="1"/>
    <n v="52"/>
    <x v="1"/>
    <s v="photography/photobooks"/>
    <x v="1307"/>
    <x v="8"/>
    <x v="20"/>
    <x v="9"/>
    <x v="1803"/>
  </r>
  <r>
    <x v="1381"/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x v="1"/>
    <n v="122"/>
    <x v="1"/>
    <s v="photography/photobooks"/>
    <x v="1308"/>
    <x v="8"/>
    <x v="20"/>
    <x v="10"/>
    <x v="1804"/>
  </r>
  <r>
    <x v="1382"/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x v="1"/>
    <n v="8"/>
    <x v="1"/>
    <s v="photography/photobooks"/>
    <x v="1309"/>
    <x v="8"/>
    <x v="20"/>
    <x v="10"/>
    <x v="1805"/>
  </r>
  <r>
    <x v="1383"/>
    <n v="1807"/>
    <s v="Anywhere but Here"/>
    <s v="I want to explore alternative cultures and lifestyles in America."/>
    <n v="5000"/>
    <x v="503"/>
    <x v="2"/>
    <x v="0"/>
    <x v="0"/>
    <n v="1411868313"/>
    <n v="1409276313"/>
    <x v="1"/>
    <n v="8"/>
    <x v="1"/>
    <s v="photography/photobooks"/>
    <x v="1310"/>
    <x v="8"/>
    <x v="20"/>
    <x v="10"/>
    <x v="1806"/>
  </r>
  <r>
    <x v="1384"/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x v="1"/>
    <n v="96"/>
    <x v="1"/>
    <s v="photography/photobooks"/>
    <x v="1311"/>
    <x v="8"/>
    <x v="20"/>
    <x v="1"/>
    <x v="1807"/>
  </r>
  <r>
    <x v="1385"/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x v="1"/>
    <n v="9"/>
    <x v="1"/>
    <s v="photography/photobooks"/>
    <x v="1312"/>
    <x v="8"/>
    <x v="20"/>
    <x v="1"/>
    <x v="1808"/>
  </r>
  <r>
    <x v="422"/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x v="0"/>
    <n v="2"/>
    <x v="1"/>
    <s v="photography/photobooks"/>
    <x v="507"/>
    <x v="8"/>
    <x v="20"/>
    <x v="10"/>
    <x v="1809"/>
  </r>
  <r>
    <x v="1386"/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x v="0"/>
    <n v="26"/>
    <x v="1"/>
    <s v="photography/photobooks"/>
    <x v="1313"/>
    <x v="8"/>
    <x v="20"/>
    <x v="10"/>
    <x v="1810"/>
  </r>
  <r>
    <x v="1387"/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x v="0"/>
    <n v="23"/>
    <x v="1"/>
    <s v="photography/photobooks"/>
    <x v="1314"/>
    <x v="8"/>
    <x v="20"/>
    <x v="0"/>
    <x v="1811"/>
  </r>
  <r>
    <x v="109"/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x v="0"/>
    <n v="0"/>
    <x v="1"/>
    <s v="photography/photobooks"/>
    <x v="121"/>
    <x v="8"/>
    <x v="20"/>
    <x v="3"/>
    <x v="1812"/>
  </r>
  <r>
    <x v="1388"/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x v="0"/>
    <n v="140"/>
    <x v="1"/>
    <s v="photography/photobooks"/>
    <x v="1315"/>
    <x v="8"/>
    <x v="20"/>
    <x v="1"/>
    <x v="1813"/>
  </r>
  <r>
    <x v="109"/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x v="0"/>
    <n v="0"/>
    <x v="1"/>
    <s v="photography/photobooks"/>
    <x v="121"/>
    <x v="8"/>
    <x v="20"/>
    <x v="0"/>
    <x v="1814"/>
  </r>
  <r>
    <x v="1389"/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x v="0"/>
    <n v="6"/>
    <x v="1"/>
    <s v="photography/photobooks"/>
    <x v="1316"/>
    <x v="8"/>
    <x v="20"/>
    <x v="0"/>
    <x v="1815"/>
  </r>
  <r>
    <x v="1390"/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x v="0"/>
    <n v="100"/>
    <x v="1"/>
    <s v="photography/photobooks"/>
    <x v="1317"/>
    <x v="8"/>
    <x v="20"/>
    <x v="11"/>
    <x v="1816"/>
  </r>
  <r>
    <x v="109"/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x v="0"/>
    <n v="0"/>
    <x v="1"/>
    <s v="photography/photobooks"/>
    <x v="121"/>
    <x v="8"/>
    <x v="20"/>
    <x v="7"/>
    <x v="1817"/>
  </r>
  <r>
    <x v="1391"/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x v="0"/>
    <n v="4"/>
    <x v="1"/>
    <s v="photography/photobooks"/>
    <x v="1318"/>
    <x v="8"/>
    <x v="20"/>
    <x v="0"/>
    <x v="1818"/>
  </r>
  <r>
    <x v="1392"/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x v="0"/>
    <n v="8"/>
    <x v="1"/>
    <s v="photography/photobooks"/>
    <x v="1319"/>
    <x v="8"/>
    <x v="20"/>
    <x v="7"/>
    <x v="1819"/>
  </r>
  <r>
    <x v="1393"/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x v="0"/>
    <n v="57"/>
    <x v="0"/>
    <s v="music/rock"/>
    <x v="1320"/>
    <x v="4"/>
    <x v="11"/>
    <x v="1"/>
    <x v="1820"/>
  </r>
  <r>
    <x v="31"/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x v="0"/>
    <n v="11"/>
    <x v="0"/>
    <s v="music/rock"/>
    <x v="50"/>
    <x v="4"/>
    <x v="11"/>
    <x v="11"/>
    <x v="1821"/>
  </r>
  <r>
    <x v="1394"/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x v="0"/>
    <n v="33"/>
    <x v="0"/>
    <s v="music/rock"/>
    <x v="1321"/>
    <x v="4"/>
    <x v="11"/>
    <x v="8"/>
    <x v="1822"/>
  </r>
  <r>
    <x v="1395"/>
    <n v="1824"/>
    <s v="Tin Man's Broken Wisdom Fund"/>
    <s v="cd fund raiser"/>
    <n v="3000"/>
    <x v="1243"/>
    <x v="0"/>
    <x v="0"/>
    <x v="0"/>
    <n v="1389146880"/>
    <n v="1387403967"/>
    <x v="0"/>
    <n v="40"/>
    <x v="0"/>
    <s v="music/rock"/>
    <x v="1322"/>
    <x v="4"/>
    <x v="11"/>
    <x v="11"/>
    <x v="1823"/>
  </r>
  <r>
    <x v="1396"/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x v="0"/>
    <n v="50"/>
    <x v="0"/>
    <s v="music/rock"/>
    <x v="1323"/>
    <x v="4"/>
    <x v="11"/>
    <x v="0"/>
    <x v="1824"/>
  </r>
  <r>
    <x v="50"/>
    <n v="1826"/>
    <s v="BEAR GHOST! Professional Recording! Yay!"/>
    <s v="Hear your favorite Bear Ghost in eargasmic quality!"/>
    <n v="2000"/>
    <x v="895"/>
    <x v="0"/>
    <x v="0"/>
    <x v="0"/>
    <n v="1392675017"/>
    <n v="1390083017"/>
    <x v="0"/>
    <n v="38"/>
    <x v="0"/>
    <s v="music/rock"/>
    <x v="1324"/>
    <x v="4"/>
    <x v="11"/>
    <x v="1"/>
    <x v="1825"/>
  </r>
  <r>
    <x v="1397"/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x v="0"/>
    <n v="96"/>
    <x v="0"/>
    <s v="music/rock"/>
    <x v="1325"/>
    <x v="4"/>
    <x v="11"/>
    <x v="1"/>
    <x v="1826"/>
  </r>
  <r>
    <x v="1398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x v="0"/>
    <n v="48"/>
    <x v="0"/>
    <s v="music/rock"/>
    <x v="1326"/>
    <x v="4"/>
    <x v="11"/>
    <x v="6"/>
    <x v="1827"/>
  </r>
  <r>
    <x v="1399"/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x v="0"/>
    <n v="33"/>
    <x v="0"/>
    <s v="music/rock"/>
    <x v="1327"/>
    <x v="4"/>
    <x v="11"/>
    <x v="11"/>
    <x v="1828"/>
  </r>
  <r>
    <x v="1400"/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x v="0"/>
    <n v="226"/>
    <x v="0"/>
    <s v="music/rock"/>
    <x v="1328"/>
    <x v="4"/>
    <x v="11"/>
    <x v="1"/>
    <x v="1829"/>
  </r>
  <r>
    <x v="288"/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x v="0"/>
    <n v="14"/>
    <x v="0"/>
    <s v="music/rock"/>
    <x v="1329"/>
    <x v="4"/>
    <x v="11"/>
    <x v="6"/>
    <x v="1830"/>
  </r>
  <r>
    <x v="1401"/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x v="0"/>
    <n v="20"/>
    <x v="0"/>
    <s v="music/rock"/>
    <x v="384"/>
    <x v="4"/>
    <x v="11"/>
    <x v="2"/>
    <x v="1831"/>
  </r>
  <r>
    <x v="1402"/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x v="0"/>
    <n v="25"/>
    <x v="0"/>
    <s v="music/rock"/>
    <x v="840"/>
    <x v="4"/>
    <x v="11"/>
    <x v="1"/>
    <x v="1832"/>
  </r>
  <r>
    <x v="1403"/>
    <n v="1834"/>
    <s v="TDJ - All Part of the Plan EP/Tour"/>
    <s v="Help us fund our first tour and promote our new EP!"/>
    <n v="10000"/>
    <x v="1250"/>
    <x v="0"/>
    <x v="0"/>
    <x v="0"/>
    <n v="1422140895"/>
    <n v="1418684895"/>
    <x v="0"/>
    <n v="90"/>
    <x v="0"/>
    <s v="music/rock"/>
    <x v="1330"/>
    <x v="4"/>
    <x v="11"/>
    <x v="11"/>
    <x v="1833"/>
  </r>
  <r>
    <x v="87"/>
    <n v="1835"/>
    <s v="DIRTY LITTLE REBEL EP"/>
    <s v="WE ARE A HARD ROCK/PUNK BAND SEEKING FUNDS TO RECORD A NEW EP. _x000d__x000d_https://www.reverbnation.com/dirtylittlerebel"/>
    <n v="500"/>
    <x v="624"/>
    <x v="0"/>
    <x v="1"/>
    <x v="1"/>
    <n v="1459439471"/>
    <n v="1456851071"/>
    <x v="0"/>
    <n v="11"/>
    <x v="0"/>
    <s v="music/rock"/>
    <x v="1331"/>
    <x v="4"/>
    <x v="11"/>
    <x v="7"/>
    <x v="1834"/>
  </r>
  <r>
    <x v="1404"/>
    <n v="1836"/>
    <s v="KICKSTART OUR &lt;+3"/>
    <s v="Help fund our 2013 Sound &amp; Lighting Touring rig!"/>
    <n v="5000"/>
    <x v="1251"/>
    <x v="0"/>
    <x v="0"/>
    <x v="0"/>
    <n v="1361129129"/>
    <n v="1359660329"/>
    <x v="0"/>
    <n v="55"/>
    <x v="0"/>
    <s v="music/rock"/>
    <x v="1332"/>
    <x v="4"/>
    <x v="11"/>
    <x v="1"/>
    <x v="1835"/>
  </r>
  <r>
    <x v="1405"/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x v="0"/>
    <n v="30"/>
    <x v="0"/>
    <s v="music/rock"/>
    <x v="1333"/>
    <x v="4"/>
    <x v="11"/>
    <x v="1"/>
    <x v="1836"/>
  </r>
  <r>
    <x v="1406"/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x v="0"/>
    <n v="28"/>
    <x v="0"/>
    <s v="music/rock"/>
    <x v="1334"/>
    <x v="4"/>
    <x v="11"/>
    <x v="8"/>
    <x v="1837"/>
  </r>
  <r>
    <x v="1407"/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x v="0"/>
    <n v="45"/>
    <x v="0"/>
    <s v="music/rock"/>
    <x v="1335"/>
    <x v="4"/>
    <x v="11"/>
    <x v="8"/>
    <x v="1838"/>
  </r>
  <r>
    <x v="1408"/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x v="0"/>
    <n v="13"/>
    <x v="0"/>
    <s v="music/rock"/>
    <x v="1336"/>
    <x v="4"/>
    <x v="11"/>
    <x v="6"/>
    <x v="1839"/>
  </r>
  <r>
    <x v="1409"/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x v="0"/>
    <n v="40"/>
    <x v="0"/>
    <s v="music/rock"/>
    <x v="1337"/>
    <x v="4"/>
    <x v="11"/>
    <x v="6"/>
    <x v="1840"/>
  </r>
  <r>
    <x v="1410"/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x v="0"/>
    <n v="21"/>
    <x v="0"/>
    <s v="music/rock"/>
    <x v="1338"/>
    <x v="4"/>
    <x v="11"/>
    <x v="1"/>
    <x v="1841"/>
  </r>
  <r>
    <x v="141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x v="0"/>
    <n v="134"/>
    <x v="0"/>
    <s v="music/rock"/>
    <x v="1339"/>
    <x v="4"/>
    <x v="11"/>
    <x v="1"/>
    <x v="1842"/>
  </r>
  <r>
    <x v="578"/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x v="0"/>
    <n v="20"/>
    <x v="0"/>
    <s v="music/rock"/>
    <x v="1340"/>
    <x v="4"/>
    <x v="11"/>
    <x v="5"/>
    <x v="1843"/>
  </r>
  <r>
    <x v="31"/>
    <n v="1845"/>
    <s v="GIVE ME &quot;One More&quot; The Single Release!"/>
    <s v="OH MY JOSH! _x000d__x000d_Our Kickstarter Supporters get FIRST DIBS!_x000d__x000d_Here's our latest single release and a package deal you cannot ignore!"/>
    <n v="1000"/>
    <x v="325"/>
    <x v="0"/>
    <x v="0"/>
    <x v="0"/>
    <n v="1466139300"/>
    <n v="1464854398"/>
    <x v="0"/>
    <n v="19"/>
    <x v="0"/>
    <s v="music/rock"/>
    <x v="1341"/>
    <x v="4"/>
    <x v="11"/>
    <x v="0"/>
    <x v="1844"/>
  </r>
  <r>
    <x v="1412"/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x v="0"/>
    <n v="209"/>
    <x v="0"/>
    <s v="music/rock"/>
    <x v="1342"/>
    <x v="4"/>
    <x v="11"/>
    <x v="4"/>
    <x v="1845"/>
  </r>
  <r>
    <x v="1413"/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x v="0"/>
    <n v="38"/>
    <x v="0"/>
    <s v="music/rock"/>
    <x v="1343"/>
    <x v="4"/>
    <x v="11"/>
    <x v="7"/>
    <x v="1846"/>
  </r>
  <r>
    <x v="1414"/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x v="0"/>
    <n v="24"/>
    <x v="0"/>
    <s v="music/rock"/>
    <x v="1344"/>
    <x v="4"/>
    <x v="11"/>
    <x v="5"/>
    <x v="1847"/>
  </r>
  <r>
    <x v="1415"/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x v="0"/>
    <n v="8"/>
    <x v="0"/>
    <s v="music/rock"/>
    <x v="1345"/>
    <x v="4"/>
    <x v="11"/>
    <x v="8"/>
    <x v="1848"/>
  </r>
  <r>
    <x v="1416"/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x v="0"/>
    <n v="179"/>
    <x v="0"/>
    <s v="music/rock"/>
    <x v="1346"/>
    <x v="4"/>
    <x v="11"/>
    <x v="0"/>
    <x v="1849"/>
  </r>
  <r>
    <x v="1417"/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x v="0"/>
    <n v="26"/>
    <x v="0"/>
    <s v="music/rock"/>
    <x v="1347"/>
    <x v="4"/>
    <x v="11"/>
    <x v="3"/>
    <x v="1850"/>
  </r>
  <r>
    <x v="1418"/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x v="0"/>
    <n v="131"/>
    <x v="0"/>
    <s v="music/rock"/>
    <x v="1348"/>
    <x v="4"/>
    <x v="11"/>
    <x v="7"/>
    <x v="1851"/>
  </r>
  <r>
    <x v="1419"/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x v="0"/>
    <n v="14"/>
    <x v="0"/>
    <s v="music/rock"/>
    <x v="1349"/>
    <x v="4"/>
    <x v="11"/>
    <x v="8"/>
    <x v="1852"/>
  </r>
  <r>
    <x v="1420"/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x v="0"/>
    <n v="174"/>
    <x v="0"/>
    <s v="music/rock"/>
    <x v="1350"/>
    <x v="4"/>
    <x v="11"/>
    <x v="6"/>
    <x v="1853"/>
  </r>
  <r>
    <x v="1421"/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x v="0"/>
    <n v="191"/>
    <x v="0"/>
    <s v="music/rock"/>
    <x v="1351"/>
    <x v="4"/>
    <x v="11"/>
    <x v="4"/>
    <x v="1854"/>
  </r>
  <r>
    <x v="982"/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x v="0"/>
    <n v="38"/>
    <x v="0"/>
    <s v="music/rock"/>
    <x v="1352"/>
    <x v="4"/>
    <x v="11"/>
    <x v="0"/>
    <x v="1855"/>
  </r>
  <r>
    <x v="31"/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x v="0"/>
    <n v="22"/>
    <x v="0"/>
    <s v="music/rock"/>
    <x v="1353"/>
    <x v="4"/>
    <x v="11"/>
    <x v="10"/>
    <x v="1856"/>
  </r>
  <r>
    <x v="1422"/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x v="0"/>
    <n v="149"/>
    <x v="0"/>
    <s v="music/rock"/>
    <x v="1354"/>
    <x v="4"/>
    <x v="11"/>
    <x v="9"/>
    <x v="1857"/>
  </r>
  <r>
    <x v="1423"/>
    <n v="1859"/>
    <s v="Queen Kwong Tour to London and Paris"/>
    <s v="Queen Kwong is going ON TOUR to London and Paris!"/>
    <n v="3000"/>
    <x v="1270"/>
    <x v="0"/>
    <x v="0"/>
    <x v="0"/>
    <n v="1316716129"/>
    <n v="1314124129"/>
    <x v="0"/>
    <n v="56"/>
    <x v="0"/>
    <s v="music/rock"/>
    <x v="1355"/>
    <x v="4"/>
    <x v="11"/>
    <x v="10"/>
    <x v="1858"/>
  </r>
  <r>
    <x v="1424"/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x v="0"/>
    <n v="19"/>
    <x v="0"/>
    <s v="music/rock"/>
    <x v="1356"/>
    <x v="4"/>
    <x v="11"/>
    <x v="1"/>
    <x v="1859"/>
  </r>
  <r>
    <x v="109"/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x v="0"/>
    <n v="0"/>
    <x v="1"/>
    <s v="games/mobile games"/>
    <x v="121"/>
    <x v="6"/>
    <x v="18"/>
    <x v="11"/>
    <x v="1860"/>
  </r>
  <r>
    <x v="1425"/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x v="0"/>
    <n v="16"/>
    <x v="1"/>
    <s v="games/mobile games"/>
    <x v="1357"/>
    <x v="6"/>
    <x v="18"/>
    <x v="1"/>
    <x v="1861"/>
  </r>
  <r>
    <x v="177"/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x v="0"/>
    <n v="2"/>
    <x v="1"/>
    <s v="games/mobile games"/>
    <x v="144"/>
    <x v="6"/>
    <x v="18"/>
    <x v="5"/>
    <x v="1862"/>
  </r>
  <r>
    <x v="1426"/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x v="0"/>
    <n v="48"/>
    <x v="1"/>
    <s v="games/mobile games"/>
    <x v="1358"/>
    <x v="6"/>
    <x v="18"/>
    <x v="6"/>
    <x v="1863"/>
  </r>
  <r>
    <x v="1427"/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x v="0"/>
    <n v="2"/>
    <x v="1"/>
    <s v="games/mobile games"/>
    <x v="453"/>
    <x v="6"/>
    <x v="18"/>
    <x v="9"/>
    <x v="1864"/>
  </r>
  <r>
    <x v="724"/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x v="0"/>
    <n v="2"/>
    <x v="1"/>
    <s v="games/mobile games"/>
    <x v="372"/>
    <x v="6"/>
    <x v="18"/>
    <x v="1"/>
    <x v="1865"/>
  </r>
  <r>
    <x v="833"/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x v="0"/>
    <n v="1"/>
    <x v="1"/>
    <s v="games/mobile games"/>
    <x v="119"/>
    <x v="6"/>
    <x v="18"/>
    <x v="9"/>
    <x v="1866"/>
  </r>
  <r>
    <x v="1428"/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x v="0"/>
    <n v="17"/>
    <x v="1"/>
    <s v="games/mobile games"/>
    <x v="1359"/>
    <x v="6"/>
    <x v="18"/>
    <x v="4"/>
    <x v="1867"/>
  </r>
  <r>
    <x v="109"/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x v="0"/>
    <n v="0"/>
    <x v="1"/>
    <s v="games/mobile games"/>
    <x v="121"/>
    <x v="6"/>
    <x v="18"/>
    <x v="11"/>
    <x v="1868"/>
  </r>
  <r>
    <x v="1429"/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x v="0"/>
    <n v="11"/>
    <x v="1"/>
    <s v="games/mobile games"/>
    <x v="1360"/>
    <x v="6"/>
    <x v="18"/>
    <x v="1"/>
    <x v="1869"/>
  </r>
  <r>
    <x v="1430"/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x v="0"/>
    <n v="95"/>
    <x v="1"/>
    <s v="games/mobile games"/>
    <x v="1361"/>
    <x v="6"/>
    <x v="18"/>
    <x v="9"/>
    <x v="1870"/>
  </r>
  <r>
    <x v="550"/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x v="0"/>
    <n v="13"/>
    <x v="1"/>
    <s v="games/mobile games"/>
    <x v="1362"/>
    <x v="6"/>
    <x v="18"/>
    <x v="5"/>
    <x v="1871"/>
  </r>
  <r>
    <x v="871"/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x v="0"/>
    <n v="2"/>
    <x v="1"/>
    <s v="games/mobile games"/>
    <x v="666"/>
    <x v="6"/>
    <x v="18"/>
    <x v="0"/>
    <x v="1872"/>
  </r>
  <r>
    <x v="1431"/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x v="0"/>
    <n v="2"/>
    <x v="1"/>
    <s v="games/mobile games"/>
    <x v="31"/>
    <x v="6"/>
    <x v="18"/>
    <x v="0"/>
    <x v="1873"/>
  </r>
  <r>
    <x v="872"/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x v="0"/>
    <n v="3"/>
    <x v="1"/>
    <s v="games/mobile games"/>
    <x v="1363"/>
    <x v="6"/>
    <x v="18"/>
    <x v="0"/>
    <x v="1874"/>
  </r>
  <r>
    <x v="109"/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x v="0"/>
    <n v="0"/>
    <x v="1"/>
    <s v="games/mobile games"/>
    <x v="121"/>
    <x v="6"/>
    <x v="18"/>
    <x v="5"/>
    <x v="1875"/>
  </r>
  <r>
    <x v="109"/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x v="0"/>
    <n v="0"/>
    <x v="1"/>
    <s v="games/mobile games"/>
    <x v="121"/>
    <x v="6"/>
    <x v="18"/>
    <x v="1"/>
    <x v="1876"/>
  </r>
  <r>
    <x v="109"/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x v="0"/>
    <n v="0"/>
    <x v="1"/>
    <s v="games/mobile games"/>
    <x v="121"/>
    <x v="6"/>
    <x v="18"/>
    <x v="5"/>
    <x v="1877"/>
  </r>
  <r>
    <x v="154"/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x v="0"/>
    <n v="2"/>
    <x v="1"/>
    <s v="games/mobile games"/>
    <x v="366"/>
    <x v="6"/>
    <x v="18"/>
    <x v="2"/>
    <x v="1878"/>
  </r>
  <r>
    <x v="1432"/>
    <n v="1880"/>
    <s v="Sim Betting Football"/>
    <s v="Sim Betting Football is the only football (soccer) betting simulation  game."/>
    <n v="5000"/>
    <x v="1276"/>
    <x v="2"/>
    <x v="1"/>
    <x v="1"/>
    <n v="1459341380"/>
    <n v="1456839380"/>
    <x v="0"/>
    <n v="24"/>
    <x v="1"/>
    <s v="games/mobile games"/>
    <x v="1364"/>
    <x v="6"/>
    <x v="18"/>
    <x v="7"/>
    <x v="1879"/>
  </r>
  <r>
    <x v="1433"/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x v="0"/>
    <n v="70"/>
    <x v="0"/>
    <s v="music/indie rock"/>
    <x v="1365"/>
    <x v="4"/>
    <x v="14"/>
    <x v="2"/>
    <x v="1880"/>
  </r>
  <r>
    <x v="1434"/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x v="0"/>
    <n v="81"/>
    <x v="0"/>
    <s v="music/indie rock"/>
    <x v="1366"/>
    <x v="4"/>
    <x v="14"/>
    <x v="0"/>
    <x v="1881"/>
  </r>
  <r>
    <x v="1435"/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x v="0"/>
    <n v="32"/>
    <x v="0"/>
    <s v="music/indie rock"/>
    <x v="1367"/>
    <x v="4"/>
    <x v="14"/>
    <x v="7"/>
    <x v="1882"/>
  </r>
  <r>
    <x v="1436"/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x v="0"/>
    <n v="26"/>
    <x v="0"/>
    <s v="music/indie rock"/>
    <x v="1368"/>
    <x v="4"/>
    <x v="14"/>
    <x v="9"/>
    <x v="1883"/>
  </r>
  <r>
    <x v="1437"/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x v="0"/>
    <n v="105"/>
    <x v="0"/>
    <s v="music/indie rock"/>
    <x v="1369"/>
    <x v="4"/>
    <x v="14"/>
    <x v="3"/>
    <x v="1884"/>
  </r>
  <r>
    <x v="1438"/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x v="0"/>
    <n v="29"/>
    <x v="0"/>
    <s v="music/indie rock"/>
    <x v="1370"/>
    <x v="4"/>
    <x v="14"/>
    <x v="9"/>
    <x v="1885"/>
  </r>
  <r>
    <x v="1439"/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x v="0"/>
    <n v="8"/>
    <x v="0"/>
    <s v="music/indie rock"/>
    <x v="1371"/>
    <x v="4"/>
    <x v="14"/>
    <x v="4"/>
    <x v="1886"/>
  </r>
  <r>
    <x v="1440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x v="0"/>
    <n v="89"/>
    <x v="0"/>
    <s v="music/indie rock"/>
    <x v="1372"/>
    <x v="4"/>
    <x v="14"/>
    <x v="6"/>
    <x v="1887"/>
  </r>
  <r>
    <x v="15"/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x v="0"/>
    <n v="44"/>
    <x v="0"/>
    <s v="music/indie rock"/>
    <x v="1373"/>
    <x v="4"/>
    <x v="14"/>
    <x v="1"/>
    <x v="1888"/>
  </r>
  <r>
    <x v="1441"/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x v="0"/>
    <n v="246"/>
    <x v="0"/>
    <s v="music/indie rock"/>
    <x v="1374"/>
    <x v="4"/>
    <x v="14"/>
    <x v="4"/>
    <x v="1889"/>
  </r>
  <r>
    <x v="1442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x v="0"/>
    <n v="120"/>
    <x v="0"/>
    <s v="music/indie rock"/>
    <x v="1375"/>
    <x v="4"/>
    <x v="14"/>
    <x v="0"/>
    <x v="1890"/>
  </r>
  <r>
    <x v="1443"/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x v="0"/>
    <n v="26"/>
    <x v="0"/>
    <s v="music/indie rock"/>
    <x v="1376"/>
    <x v="4"/>
    <x v="14"/>
    <x v="5"/>
    <x v="1891"/>
  </r>
  <r>
    <x v="87"/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x v="0"/>
    <n v="45"/>
    <x v="0"/>
    <s v="music/indie rock"/>
    <x v="1377"/>
    <x v="4"/>
    <x v="14"/>
    <x v="7"/>
    <x v="1892"/>
  </r>
  <r>
    <x v="1444"/>
    <n v="1894"/>
    <s v="Help me release my first 3 song EP!!"/>
    <s v="Im trying to raise $1000 for a 3 song EP in a studio!"/>
    <n v="1000"/>
    <x v="1288"/>
    <x v="0"/>
    <x v="0"/>
    <x v="0"/>
    <n v="1329082983"/>
    <n v="1326404583"/>
    <x v="0"/>
    <n v="20"/>
    <x v="0"/>
    <s v="music/indie rock"/>
    <x v="1378"/>
    <x v="4"/>
    <x v="14"/>
    <x v="1"/>
    <x v="1893"/>
  </r>
  <r>
    <x v="1445"/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x v="0"/>
    <n v="47"/>
    <x v="0"/>
    <s v="music/indie rock"/>
    <x v="1379"/>
    <x v="4"/>
    <x v="14"/>
    <x v="8"/>
    <x v="1894"/>
  </r>
  <r>
    <x v="1446"/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x v="0"/>
    <n v="13"/>
    <x v="0"/>
    <s v="music/indie rock"/>
    <x v="1380"/>
    <x v="4"/>
    <x v="14"/>
    <x v="7"/>
    <x v="1895"/>
  </r>
  <r>
    <x v="1447"/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x v="0"/>
    <n v="183"/>
    <x v="0"/>
    <s v="music/indie rock"/>
    <x v="1381"/>
    <x v="4"/>
    <x v="14"/>
    <x v="2"/>
    <x v="1896"/>
  </r>
  <r>
    <x v="1448"/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x v="0"/>
    <n v="21"/>
    <x v="0"/>
    <s v="music/indie rock"/>
    <x v="1382"/>
    <x v="4"/>
    <x v="14"/>
    <x v="11"/>
    <x v="1897"/>
  </r>
  <r>
    <x v="25"/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x v="0"/>
    <n v="42"/>
    <x v="0"/>
    <s v="music/indie rock"/>
    <x v="1383"/>
    <x v="4"/>
    <x v="14"/>
    <x v="2"/>
    <x v="1898"/>
  </r>
  <r>
    <x v="1449"/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x v="0"/>
    <n v="54"/>
    <x v="0"/>
    <s v="music/indie rock"/>
    <x v="1384"/>
    <x v="4"/>
    <x v="14"/>
    <x v="8"/>
    <x v="1899"/>
  </r>
  <r>
    <x v="1450"/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x v="0"/>
    <n v="25"/>
    <x v="1"/>
    <s v="technology/gadgets"/>
    <x v="1385"/>
    <x v="2"/>
    <x v="29"/>
    <x v="6"/>
    <x v="1900"/>
  </r>
  <r>
    <x v="444"/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x v="0"/>
    <n v="3"/>
    <x v="1"/>
    <s v="technology/gadgets"/>
    <x v="143"/>
    <x v="2"/>
    <x v="29"/>
    <x v="2"/>
    <x v="1901"/>
  </r>
  <r>
    <x v="1451"/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x v="0"/>
    <n v="41"/>
    <x v="1"/>
    <s v="technology/gadgets"/>
    <x v="1386"/>
    <x v="2"/>
    <x v="29"/>
    <x v="4"/>
    <x v="1902"/>
  </r>
  <r>
    <x v="370"/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x v="0"/>
    <n v="2"/>
    <x v="1"/>
    <s v="technology/gadgets"/>
    <x v="384"/>
    <x v="2"/>
    <x v="29"/>
    <x v="4"/>
    <x v="1903"/>
  </r>
  <r>
    <x v="1452"/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x v="0"/>
    <n v="4"/>
    <x v="1"/>
    <s v="technology/gadgets"/>
    <x v="689"/>
    <x v="2"/>
    <x v="29"/>
    <x v="10"/>
    <x v="1904"/>
  </r>
  <r>
    <x v="1453"/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x v="0"/>
    <n v="99"/>
    <x v="1"/>
    <s v="technology/gadgets"/>
    <x v="1387"/>
    <x v="2"/>
    <x v="29"/>
    <x v="5"/>
    <x v="1905"/>
  </r>
  <r>
    <x v="1454"/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x v="0"/>
    <n v="4"/>
    <x v="1"/>
    <s v="technology/gadgets"/>
    <x v="1241"/>
    <x v="2"/>
    <x v="29"/>
    <x v="5"/>
    <x v="1906"/>
  </r>
  <r>
    <x v="1455"/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x v="0"/>
    <n v="4"/>
    <x v="1"/>
    <s v="technology/gadgets"/>
    <x v="1388"/>
    <x v="2"/>
    <x v="29"/>
    <x v="4"/>
    <x v="1907"/>
  </r>
  <r>
    <x v="1456"/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x v="0"/>
    <n v="38"/>
    <x v="1"/>
    <s v="technology/gadgets"/>
    <x v="1389"/>
    <x v="2"/>
    <x v="29"/>
    <x v="8"/>
    <x v="1908"/>
  </r>
  <r>
    <x v="1457"/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x v="0"/>
    <n v="285"/>
    <x v="1"/>
    <s v="technology/gadgets"/>
    <x v="1390"/>
    <x v="2"/>
    <x v="29"/>
    <x v="8"/>
    <x v="1909"/>
  </r>
  <r>
    <x v="1458"/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x v="0"/>
    <n v="1"/>
    <x v="1"/>
    <s v="technology/gadgets"/>
    <x v="119"/>
    <x v="2"/>
    <x v="29"/>
    <x v="3"/>
    <x v="1910"/>
  </r>
  <r>
    <x v="1459"/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x v="0"/>
    <n v="42"/>
    <x v="1"/>
    <s v="technology/gadgets"/>
    <x v="1391"/>
    <x v="2"/>
    <x v="29"/>
    <x v="5"/>
    <x v="1911"/>
  </r>
  <r>
    <x v="1460"/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x v="0"/>
    <n v="26"/>
    <x v="1"/>
    <s v="technology/gadgets"/>
    <x v="1392"/>
    <x v="2"/>
    <x v="29"/>
    <x v="8"/>
    <x v="1912"/>
  </r>
  <r>
    <x v="1461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x v="0"/>
    <n v="2"/>
    <x v="1"/>
    <s v="technology/gadgets"/>
    <x v="180"/>
    <x v="2"/>
    <x v="29"/>
    <x v="9"/>
    <x v="1913"/>
  </r>
  <r>
    <x v="1462"/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x v="0"/>
    <n v="4"/>
    <x v="1"/>
    <s v="technology/gadgets"/>
    <x v="453"/>
    <x v="2"/>
    <x v="29"/>
    <x v="10"/>
    <x v="1914"/>
  </r>
  <r>
    <x v="872"/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x v="0"/>
    <n v="6"/>
    <x v="1"/>
    <s v="technology/gadgets"/>
    <x v="1363"/>
    <x v="2"/>
    <x v="29"/>
    <x v="9"/>
    <x v="1915"/>
  </r>
  <r>
    <x v="1463"/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x v="0"/>
    <n v="70"/>
    <x v="1"/>
    <s v="technology/gadgets"/>
    <x v="1393"/>
    <x v="2"/>
    <x v="29"/>
    <x v="1"/>
    <x v="1916"/>
  </r>
  <r>
    <x v="1464"/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x v="0"/>
    <n v="9"/>
    <x v="1"/>
    <s v="technology/gadgets"/>
    <x v="684"/>
    <x v="2"/>
    <x v="29"/>
    <x v="3"/>
    <x v="1917"/>
  </r>
  <r>
    <x v="1465"/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x v="0"/>
    <n v="8"/>
    <x v="1"/>
    <s v="technology/gadgets"/>
    <x v="1394"/>
    <x v="2"/>
    <x v="29"/>
    <x v="6"/>
    <x v="1918"/>
  </r>
  <r>
    <x v="1466"/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x v="0"/>
    <n v="105"/>
    <x v="1"/>
    <s v="technology/gadgets"/>
    <x v="1395"/>
    <x v="2"/>
    <x v="29"/>
    <x v="8"/>
    <x v="1919"/>
  </r>
  <r>
    <x v="346"/>
    <n v="1921"/>
    <s v="The Fine Spirits are making an album!"/>
    <s v="The Fine Spirits are making an album, but we need your help!"/>
    <n v="1500"/>
    <x v="1305"/>
    <x v="0"/>
    <x v="0"/>
    <x v="0"/>
    <n v="1342243143"/>
    <n v="1339651143"/>
    <x v="0"/>
    <n v="38"/>
    <x v="0"/>
    <s v="music/indie rock"/>
    <x v="1237"/>
    <x v="4"/>
    <x v="14"/>
    <x v="0"/>
    <x v="1920"/>
  </r>
  <r>
    <x v="1467"/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x v="0"/>
    <n v="64"/>
    <x v="0"/>
    <s v="music/indie rock"/>
    <x v="1396"/>
    <x v="4"/>
    <x v="14"/>
    <x v="4"/>
    <x v="1921"/>
  </r>
  <r>
    <x v="1468"/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x v="0"/>
    <n v="13"/>
    <x v="0"/>
    <s v="music/indie rock"/>
    <x v="1397"/>
    <x v="4"/>
    <x v="14"/>
    <x v="10"/>
    <x v="1922"/>
  </r>
  <r>
    <x v="316"/>
    <n v="1924"/>
    <s v="The 'Songs from the Bookmark' Sessions"/>
    <s v="We are recording a cd of Songs- About life and love_x000d_from the perspective a conscious country girl_x000d_living in the city."/>
    <n v="3000"/>
    <x v="1307"/>
    <x v="0"/>
    <x v="0"/>
    <x v="0"/>
    <n v="1389814380"/>
    <n v="1387390555"/>
    <x v="0"/>
    <n v="33"/>
    <x v="0"/>
    <s v="music/indie rock"/>
    <x v="1398"/>
    <x v="4"/>
    <x v="14"/>
    <x v="11"/>
    <x v="1923"/>
  </r>
  <r>
    <x v="1469"/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x v="0"/>
    <n v="52"/>
    <x v="0"/>
    <s v="music/indie rock"/>
    <x v="1399"/>
    <x v="4"/>
    <x v="14"/>
    <x v="8"/>
    <x v="1924"/>
  </r>
  <r>
    <x v="1470"/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x v="0"/>
    <n v="107"/>
    <x v="0"/>
    <s v="music/indie rock"/>
    <x v="1400"/>
    <x v="4"/>
    <x v="14"/>
    <x v="9"/>
    <x v="1925"/>
  </r>
  <r>
    <x v="101"/>
    <n v="1927"/>
    <s v="GBS Detroit Presents Hampshire"/>
    <s v="Hampshire is headed to GBS Detroit."/>
    <n v="600"/>
    <x v="972"/>
    <x v="0"/>
    <x v="0"/>
    <x v="0"/>
    <n v="1331182740"/>
    <n v="1329856839"/>
    <x v="0"/>
    <n v="11"/>
    <x v="0"/>
    <s v="music/indie rock"/>
    <x v="1401"/>
    <x v="4"/>
    <x v="14"/>
    <x v="2"/>
    <x v="1926"/>
  </r>
  <r>
    <x v="1471"/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x v="0"/>
    <n v="34"/>
    <x v="0"/>
    <s v="music/indie rock"/>
    <x v="1402"/>
    <x v="4"/>
    <x v="14"/>
    <x v="6"/>
    <x v="1927"/>
  </r>
  <r>
    <x v="1472"/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x v="0"/>
    <n v="75"/>
    <x v="0"/>
    <s v="music/indie rock"/>
    <x v="1403"/>
    <x v="4"/>
    <x v="14"/>
    <x v="5"/>
    <x v="1928"/>
  </r>
  <r>
    <x v="74"/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x v="0"/>
    <n v="26"/>
    <x v="0"/>
    <s v="music/indie rock"/>
    <x v="1404"/>
    <x v="4"/>
    <x v="14"/>
    <x v="5"/>
    <x v="1929"/>
  </r>
  <r>
    <x v="1473"/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x v="0"/>
    <n v="50"/>
    <x v="0"/>
    <s v="music/indie rock"/>
    <x v="1405"/>
    <x v="4"/>
    <x v="14"/>
    <x v="5"/>
    <x v="1930"/>
  </r>
  <r>
    <x v="1474"/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x v="0"/>
    <n v="80"/>
    <x v="0"/>
    <s v="music/indie rock"/>
    <x v="1406"/>
    <x v="4"/>
    <x v="14"/>
    <x v="1"/>
    <x v="1931"/>
  </r>
  <r>
    <x v="1475"/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x v="0"/>
    <n v="110"/>
    <x v="0"/>
    <s v="music/indie rock"/>
    <x v="1407"/>
    <x v="4"/>
    <x v="14"/>
    <x v="10"/>
    <x v="1932"/>
  </r>
  <r>
    <x v="1476"/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x v="0"/>
    <n v="77"/>
    <x v="0"/>
    <s v="music/indie rock"/>
    <x v="1408"/>
    <x v="4"/>
    <x v="14"/>
    <x v="4"/>
    <x v="1933"/>
  </r>
  <r>
    <x v="1477"/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x v="0"/>
    <n v="50"/>
    <x v="0"/>
    <s v="music/indie rock"/>
    <x v="1409"/>
    <x v="4"/>
    <x v="14"/>
    <x v="5"/>
    <x v="1934"/>
  </r>
  <r>
    <x v="1478"/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x v="0"/>
    <n v="145"/>
    <x v="0"/>
    <s v="music/indie rock"/>
    <x v="1410"/>
    <x v="4"/>
    <x v="14"/>
    <x v="4"/>
    <x v="1935"/>
  </r>
  <r>
    <x v="1479"/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x v="0"/>
    <n v="29"/>
    <x v="0"/>
    <s v="music/indie rock"/>
    <x v="1411"/>
    <x v="4"/>
    <x v="14"/>
    <x v="5"/>
    <x v="1936"/>
  </r>
  <r>
    <x v="1480"/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x v="0"/>
    <n v="114"/>
    <x v="0"/>
    <s v="music/indie rock"/>
    <x v="1412"/>
    <x v="4"/>
    <x v="14"/>
    <x v="5"/>
    <x v="1937"/>
  </r>
  <r>
    <x v="1076"/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x v="0"/>
    <n v="96"/>
    <x v="0"/>
    <s v="music/indie rock"/>
    <x v="1413"/>
    <x v="4"/>
    <x v="14"/>
    <x v="2"/>
    <x v="1938"/>
  </r>
  <r>
    <x v="1481"/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x v="0"/>
    <n v="31"/>
    <x v="0"/>
    <s v="music/indie rock"/>
    <x v="1414"/>
    <x v="4"/>
    <x v="14"/>
    <x v="5"/>
    <x v="1939"/>
  </r>
  <r>
    <x v="1482"/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x v="1"/>
    <n v="4883"/>
    <x v="0"/>
    <s v="technology/hardware"/>
    <x v="1415"/>
    <x v="2"/>
    <x v="30"/>
    <x v="6"/>
    <x v="1940"/>
  </r>
  <r>
    <x v="1483"/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x v="1"/>
    <n v="95"/>
    <x v="0"/>
    <s v="technology/hardware"/>
    <x v="1416"/>
    <x v="2"/>
    <x v="30"/>
    <x v="6"/>
    <x v="1941"/>
  </r>
  <r>
    <x v="1484"/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x v="1"/>
    <n v="2478"/>
    <x v="0"/>
    <s v="technology/hardware"/>
    <x v="1417"/>
    <x v="2"/>
    <x v="30"/>
    <x v="0"/>
    <x v="1942"/>
  </r>
  <r>
    <x v="148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x v="1"/>
    <n v="1789"/>
    <x v="0"/>
    <s v="technology/hardware"/>
    <x v="1418"/>
    <x v="2"/>
    <x v="30"/>
    <x v="6"/>
    <x v="1943"/>
  </r>
  <r>
    <x v="1486"/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x v="1"/>
    <n v="680"/>
    <x v="0"/>
    <s v="technology/hardware"/>
    <x v="1419"/>
    <x v="2"/>
    <x v="30"/>
    <x v="0"/>
    <x v="1944"/>
  </r>
  <r>
    <x v="1487"/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x v="1"/>
    <n v="70"/>
    <x v="0"/>
    <s v="technology/hardware"/>
    <x v="1420"/>
    <x v="2"/>
    <x v="30"/>
    <x v="2"/>
    <x v="1945"/>
  </r>
  <r>
    <x v="1488"/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x v="1"/>
    <n v="23"/>
    <x v="0"/>
    <s v="technology/hardware"/>
    <x v="1421"/>
    <x v="2"/>
    <x v="30"/>
    <x v="9"/>
    <x v="1946"/>
  </r>
  <r>
    <x v="1489"/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x v="1"/>
    <n v="4245"/>
    <x v="0"/>
    <s v="technology/hardware"/>
    <x v="1422"/>
    <x v="2"/>
    <x v="30"/>
    <x v="6"/>
    <x v="1947"/>
  </r>
  <r>
    <x v="1490"/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x v="1"/>
    <n v="943"/>
    <x v="0"/>
    <s v="technology/hardware"/>
    <x v="1423"/>
    <x v="2"/>
    <x v="30"/>
    <x v="0"/>
    <x v="1948"/>
  </r>
  <r>
    <x v="1491"/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x v="1"/>
    <n v="1876"/>
    <x v="0"/>
    <s v="technology/hardware"/>
    <x v="1424"/>
    <x v="2"/>
    <x v="30"/>
    <x v="7"/>
    <x v="1949"/>
  </r>
  <r>
    <x v="1492"/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x v="1"/>
    <n v="834"/>
    <x v="0"/>
    <s v="technology/hardware"/>
    <x v="1425"/>
    <x v="2"/>
    <x v="30"/>
    <x v="9"/>
    <x v="1950"/>
  </r>
  <r>
    <x v="1493"/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x v="1"/>
    <n v="682"/>
    <x v="0"/>
    <s v="technology/hardware"/>
    <x v="1426"/>
    <x v="2"/>
    <x v="30"/>
    <x v="8"/>
    <x v="1951"/>
  </r>
  <r>
    <x v="1494"/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x v="1"/>
    <n v="147"/>
    <x v="0"/>
    <s v="technology/hardware"/>
    <x v="1427"/>
    <x v="2"/>
    <x v="30"/>
    <x v="2"/>
    <x v="1952"/>
  </r>
  <r>
    <x v="1495"/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x v="1"/>
    <n v="415"/>
    <x v="0"/>
    <s v="technology/hardware"/>
    <x v="1428"/>
    <x v="2"/>
    <x v="30"/>
    <x v="1"/>
    <x v="1953"/>
  </r>
  <r>
    <x v="1496"/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x v="1"/>
    <n v="290"/>
    <x v="0"/>
    <s v="technology/hardware"/>
    <x v="1429"/>
    <x v="2"/>
    <x v="30"/>
    <x v="6"/>
    <x v="1954"/>
  </r>
  <r>
    <x v="1497"/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x v="1"/>
    <n v="365"/>
    <x v="0"/>
    <s v="technology/hardware"/>
    <x v="1430"/>
    <x v="2"/>
    <x v="30"/>
    <x v="7"/>
    <x v="1955"/>
  </r>
  <r>
    <x v="1498"/>
    <n v="1957"/>
    <s v="freeSoC and freeSoC Mini"/>
    <s v="An open hardware platform for the best microcontroller in the world."/>
    <n v="30000"/>
    <x v="1339"/>
    <x v="0"/>
    <x v="0"/>
    <x v="0"/>
    <n v="1351304513"/>
    <n v="1348712513"/>
    <x v="1"/>
    <n v="660"/>
    <x v="0"/>
    <s v="technology/hardware"/>
    <x v="1431"/>
    <x v="2"/>
    <x v="30"/>
    <x v="8"/>
    <x v="1956"/>
  </r>
  <r>
    <x v="1499"/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x v="1"/>
    <n v="1356"/>
    <x v="0"/>
    <s v="technology/hardware"/>
    <x v="1432"/>
    <x v="2"/>
    <x v="30"/>
    <x v="2"/>
    <x v="1957"/>
  </r>
  <r>
    <x v="1500"/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x v="1"/>
    <n v="424"/>
    <x v="0"/>
    <s v="technology/hardware"/>
    <x v="1433"/>
    <x v="2"/>
    <x v="30"/>
    <x v="10"/>
    <x v="1958"/>
  </r>
  <r>
    <x v="1501"/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x v="1"/>
    <n v="33"/>
    <x v="0"/>
    <s v="technology/hardware"/>
    <x v="1434"/>
    <x v="2"/>
    <x v="30"/>
    <x v="4"/>
    <x v="1959"/>
  </r>
  <r>
    <x v="1502"/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x v="1"/>
    <n v="1633"/>
    <x v="0"/>
    <s v="technology/hardware"/>
    <x v="1435"/>
    <x v="2"/>
    <x v="30"/>
    <x v="10"/>
    <x v="1960"/>
  </r>
  <r>
    <x v="1503"/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x v="1"/>
    <n v="306"/>
    <x v="0"/>
    <s v="technology/hardware"/>
    <x v="1436"/>
    <x v="2"/>
    <x v="30"/>
    <x v="6"/>
    <x v="1961"/>
  </r>
  <r>
    <x v="1504"/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x v="1"/>
    <n v="205"/>
    <x v="0"/>
    <s v="technology/hardware"/>
    <x v="1437"/>
    <x v="2"/>
    <x v="30"/>
    <x v="10"/>
    <x v="1962"/>
  </r>
  <r>
    <x v="1505"/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x v="1"/>
    <n v="1281"/>
    <x v="0"/>
    <s v="technology/hardware"/>
    <x v="1438"/>
    <x v="2"/>
    <x v="30"/>
    <x v="7"/>
    <x v="1963"/>
  </r>
  <r>
    <x v="1506"/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x v="1"/>
    <n v="103"/>
    <x v="0"/>
    <s v="technology/hardware"/>
    <x v="1439"/>
    <x v="2"/>
    <x v="30"/>
    <x v="11"/>
    <x v="1964"/>
  </r>
  <r>
    <x v="1507"/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x v="1"/>
    <n v="1513"/>
    <x v="0"/>
    <s v="technology/hardware"/>
    <x v="1440"/>
    <x v="2"/>
    <x v="30"/>
    <x v="3"/>
    <x v="1965"/>
  </r>
  <r>
    <x v="1508"/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x v="1"/>
    <n v="405"/>
    <x v="0"/>
    <s v="technology/hardware"/>
    <x v="1441"/>
    <x v="2"/>
    <x v="30"/>
    <x v="6"/>
    <x v="1966"/>
  </r>
  <r>
    <x v="1509"/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x v="1"/>
    <n v="510"/>
    <x v="0"/>
    <s v="technology/hardware"/>
    <x v="1442"/>
    <x v="2"/>
    <x v="30"/>
    <x v="4"/>
    <x v="1967"/>
  </r>
  <r>
    <x v="1510"/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x v="1"/>
    <n v="1887"/>
    <x v="0"/>
    <s v="technology/hardware"/>
    <x v="1443"/>
    <x v="2"/>
    <x v="30"/>
    <x v="3"/>
    <x v="1968"/>
  </r>
  <r>
    <x v="1511"/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x v="1"/>
    <n v="701"/>
    <x v="0"/>
    <s v="technology/hardware"/>
    <x v="1444"/>
    <x v="2"/>
    <x v="30"/>
    <x v="2"/>
    <x v="1969"/>
  </r>
  <r>
    <x v="1512"/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x v="1"/>
    <n v="3863"/>
    <x v="0"/>
    <s v="technology/hardware"/>
    <x v="1445"/>
    <x v="2"/>
    <x v="30"/>
    <x v="9"/>
    <x v="1970"/>
  </r>
  <r>
    <x v="1513"/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x v="1"/>
    <n v="238"/>
    <x v="0"/>
    <s v="technology/hardware"/>
    <x v="1446"/>
    <x v="2"/>
    <x v="30"/>
    <x v="9"/>
    <x v="1971"/>
  </r>
  <r>
    <x v="1514"/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x v="1"/>
    <n v="2051"/>
    <x v="0"/>
    <s v="technology/hardware"/>
    <x v="1447"/>
    <x v="2"/>
    <x v="30"/>
    <x v="0"/>
    <x v="1972"/>
  </r>
  <r>
    <x v="1515"/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x v="1"/>
    <n v="402"/>
    <x v="0"/>
    <s v="technology/hardware"/>
    <x v="1448"/>
    <x v="2"/>
    <x v="30"/>
    <x v="0"/>
    <x v="1973"/>
  </r>
  <r>
    <x v="1516"/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x v="1"/>
    <n v="253"/>
    <x v="0"/>
    <s v="technology/hardware"/>
    <x v="1449"/>
    <x v="2"/>
    <x v="30"/>
    <x v="2"/>
    <x v="1974"/>
  </r>
  <r>
    <x v="1517"/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x v="1"/>
    <n v="473"/>
    <x v="0"/>
    <s v="technology/hardware"/>
    <x v="1450"/>
    <x v="2"/>
    <x v="30"/>
    <x v="0"/>
    <x v="1975"/>
  </r>
  <r>
    <x v="1518"/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x v="1"/>
    <n v="821"/>
    <x v="0"/>
    <s v="technology/hardware"/>
    <x v="1451"/>
    <x v="2"/>
    <x v="30"/>
    <x v="4"/>
    <x v="1976"/>
  </r>
  <r>
    <x v="1519"/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x v="1"/>
    <n v="388"/>
    <x v="0"/>
    <s v="technology/hardware"/>
    <x v="1452"/>
    <x v="2"/>
    <x v="30"/>
    <x v="5"/>
    <x v="1977"/>
  </r>
  <r>
    <x v="1520"/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x v="1"/>
    <n v="813"/>
    <x v="0"/>
    <s v="technology/hardware"/>
    <x v="1453"/>
    <x v="2"/>
    <x v="30"/>
    <x v="9"/>
    <x v="1978"/>
  </r>
  <r>
    <x v="1521"/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x v="1"/>
    <n v="1945"/>
    <x v="0"/>
    <s v="technology/hardware"/>
    <x v="1454"/>
    <x v="2"/>
    <x v="30"/>
    <x v="2"/>
    <x v="1979"/>
  </r>
  <r>
    <x v="1522"/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x v="0"/>
    <n v="12"/>
    <x v="1"/>
    <s v="photography/people"/>
    <x v="1455"/>
    <x v="8"/>
    <x v="31"/>
    <x v="0"/>
    <x v="1980"/>
  </r>
  <r>
    <x v="109"/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x v="0"/>
    <n v="0"/>
    <x v="1"/>
    <s v="photography/people"/>
    <x v="121"/>
    <x v="8"/>
    <x v="31"/>
    <x v="4"/>
    <x v="1981"/>
  </r>
  <r>
    <x v="1523"/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x v="0"/>
    <n v="16"/>
    <x v="1"/>
    <s v="photography/people"/>
    <x v="1456"/>
    <x v="8"/>
    <x v="31"/>
    <x v="10"/>
    <x v="1982"/>
  </r>
  <r>
    <x v="1524"/>
    <n v="1984"/>
    <s v="Love Locks - a photographic journey"/>
    <s v="Does love lasts longer than &quot;Love Locks&quot; ?_x000d__x000d_A photographic journey into the lives of these 'love-locked' couples."/>
    <n v="15000"/>
    <x v="1365"/>
    <x v="2"/>
    <x v="0"/>
    <x v="0"/>
    <n v="1417377481"/>
    <n v="1412189881"/>
    <x v="0"/>
    <n v="7"/>
    <x v="1"/>
    <s v="photography/people"/>
    <x v="1457"/>
    <x v="8"/>
    <x v="31"/>
    <x v="9"/>
    <x v="1983"/>
  </r>
  <r>
    <x v="1525"/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x v="0"/>
    <n v="4"/>
    <x v="1"/>
    <s v="photography/people"/>
    <x v="800"/>
    <x v="8"/>
    <x v="31"/>
    <x v="3"/>
    <x v="1984"/>
  </r>
  <r>
    <x v="833"/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x v="0"/>
    <n v="1"/>
    <x v="1"/>
    <s v="photography/people"/>
    <x v="120"/>
    <x v="8"/>
    <x v="31"/>
    <x v="2"/>
    <x v="1985"/>
  </r>
  <r>
    <x v="1526"/>
    <n v="1987"/>
    <s v="Ethiopia: Beheld"/>
    <s v="A collection of images that depicts the beauty and diversity within Ethiopia"/>
    <n v="5500"/>
    <x v="1366"/>
    <x v="2"/>
    <x v="1"/>
    <x v="1"/>
    <n v="1425223276"/>
    <n v="1422631276"/>
    <x v="0"/>
    <n v="28"/>
    <x v="1"/>
    <s v="photography/people"/>
    <x v="1458"/>
    <x v="8"/>
    <x v="31"/>
    <x v="1"/>
    <x v="1986"/>
  </r>
  <r>
    <x v="151"/>
    <n v="1988"/>
    <s v="Phillip Michael Photography"/>
    <s v="Expressing art in an image!"/>
    <n v="6000"/>
    <x v="379"/>
    <x v="2"/>
    <x v="0"/>
    <x v="0"/>
    <n v="1440094742"/>
    <n v="1437502742"/>
    <x v="0"/>
    <n v="1"/>
    <x v="1"/>
    <s v="photography/people"/>
    <x v="384"/>
    <x v="8"/>
    <x v="31"/>
    <x v="3"/>
    <x v="1987"/>
  </r>
  <r>
    <x v="460"/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x v="0"/>
    <n v="1"/>
    <x v="1"/>
    <s v="photography/people"/>
    <x v="73"/>
    <x v="8"/>
    <x v="31"/>
    <x v="4"/>
    <x v="1988"/>
  </r>
  <r>
    <x v="1527"/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x v="0"/>
    <n v="5"/>
    <x v="1"/>
    <s v="photography/people"/>
    <x v="1459"/>
    <x v="8"/>
    <x v="31"/>
    <x v="1"/>
    <x v="1989"/>
  </r>
  <r>
    <x v="1528"/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x v="0"/>
    <n v="3"/>
    <x v="1"/>
    <s v="photography/people"/>
    <x v="1460"/>
    <x v="8"/>
    <x v="31"/>
    <x v="0"/>
    <x v="1990"/>
  </r>
  <r>
    <x v="1529"/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x v="0"/>
    <n v="2"/>
    <x v="1"/>
    <s v="photography/people"/>
    <x v="120"/>
    <x v="8"/>
    <x v="31"/>
    <x v="1"/>
    <x v="1991"/>
  </r>
  <r>
    <x v="109"/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x v="0"/>
    <n v="0"/>
    <x v="1"/>
    <s v="photography/people"/>
    <x v="121"/>
    <x v="8"/>
    <x v="31"/>
    <x v="4"/>
    <x v="1992"/>
  </r>
  <r>
    <x v="109"/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x v="0"/>
    <n v="0"/>
    <x v="1"/>
    <s v="photography/people"/>
    <x v="121"/>
    <x v="8"/>
    <x v="31"/>
    <x v="9"/>
    <x v="1993"/>
  </r>
  <r>
    <x v="1530"/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x v="0"/>
    <n v="3"/>
    <x v="1"/>
    <s v="photography/people"/>
    <x v="438"/>
    <x v="8"/>
    <x v="31"/>
    <x v="0"/>
    <x v="1994"/>
  </r>
  <r>
    <x v="109"/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x v="0"/>
    <n v="0"/>
    <x v="1"/>
    <s v="photography/people"/>
    <x v="121"/>
    <x v="8"/>
    <x v="31"/>
    <x v="0"/>
    <x v="1995"/>
  </r>
  <r>
    <x v="109"/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x v="0"/>
    <n v="0"/>
    <x v="1"/>
    <s v="photography/people"/>
    <x v="121"/>
    <x v="8"/>
    <x v="31"/>
    <x v="3"/>
    <x v="1996"/>
  </r>
  <r>
    <x v="1531"/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x v="0"/>
    <n v="3"/>
    <x v="1"/>
    <s v="photography/people"/>
    <x v="1461"/>
    <x v="8"/>
    <x v="31"/>
    <x v="0"/>
    <x v="1997"/>
  </r>
  <r>
    <x v="1532"/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x v="0"/>
    <n v="7"/>
    <x v="1"/>
    <s v="photography/people"/>
    <x v="1462"/>
    <x v="8"/>
    <x v="31"/>
    <x v="9"/>
    <x v="1998"/>
  </r>
  <r>
    <x v="856"/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x v="0"/>
    <n v="25"/>
    <x v="1"/>
    <s v="photography/people"/>
    <x v="384"/>
    <x v="8"/>
    <x v="31"/>
    <x v="11"/>
    <x v="1999"/>
  </r>
  <r>
    <x v="1533"/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x v="1"/>
    <n v="1637"/>
    <x v="0"/>
    <s v="technology/hardware"/>
    <x v="1463"/>
    <x v="2"/>
    <x v="30"/>
    <x v="5"/>
    <x v="2000"/>
  </r>
  <r>
    <x v="1534"/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x v="1"/>
    <n v="1375"/>
    <x v="0"/>
    <s v="technology/hardware"/>
    <x v="1464"/>
    <x v="2"/>
    <x v="30"/>
    <x v="11"/>
    <x v="2001"/>
  </r>
  <r>
    <x v="1535"/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x v="1"/>
    <n v="17"/>
    <x v="0"/>
    <s v="technology/hardware"/>
    <x v="1465"/>
    <x v="2"/>
    <x v="30"/>
    <x v="0"/>
    <x v="2002"/>
  </r>
  <r>
    <x v="1536"/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x v="1"/>
    <n v="354"/>
    <x v="0"/>
    <s v="technology/hardware"/>
    <x v="1466"/>
    <x v="2"/>
    <x v="30"/>
    <x v="0"/>
    <x v="2003"/>
  </r>
  <r>
    <x v="1537"/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x v="1"/>
    <n v="191"/>
    <x v="0"/>
    <s v="technology/hardware"/>
    <x v="1467"/>
    <x v="2"/>
    <x v="30"/>
    <x v="8"/>
    <x v="2004"/>
  </r>
  <r>
    <x v="1538"/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x v="1"/>
    <n v="303"/>
    <x v="0"/>
    <s v="technology/hardware"/>
    <x v="1468"/>
    <x v="2"/>
    <x v="30"/>
    <x v="9"/>
    <x v="2005"/>
  </r>
  <r>
    <x v="1539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x v="1"/>
    <n v="137"/>
    <x v="0"/>
    <s v="technology/hardware"/>
    <x v="1469"/>
    <x v="2"/>
    <x v="30"/>
    <x v="0"/>
    <x v="2006"/>
  </r>
  <r>
    <x v="1540"/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x v="1"/>
    <n v="41"/>
    <x v="0"/>
    <s v="technology/hardware"/>
    <x v="1470"/>
    <x v="2"/>
    <x v="30"/>
    <x v="10"/>
    <x v="2007"/>
  </r>
  <r>
    <x v="1541"/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x v="1"/>
    <n v="398"/>
    <x v="0"/>
    <s v="technology/hardware"/>
    <x v="1471"/>
    <x v="2"/>
    <x v="30"/>
    <x v="9"/>
    <x v="2008"/>
  </r>
  <r>
    <x v="1542"/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x v="1"/>
    <n v="1737"/>
    <x v="0"/>
    <s v="technology/hardware"/>
    <x v="1472"/>
    <x v="2"/>
    <x v="30"/>
    <x v="3"/>
    <x v="2009"/>
  </r>
  <r>
    <x v="1543"/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x v="1"/>
    <n v="971"/>
    <x v="0"/>
    <s v="technology/hardware"/>
    <x v="1473"/>
    <x v="2"/>
    <x v="30"/>
    <x v="11"/>
    <x v="2010"/>
  </r>
  <r>
    <x v="1544"/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x v="1"/>
    <n v="183"/>
    <x v="0"/>
    <s v="technology/hardware"/>
    <x v="1474"/>
    <x v="2"/>
    <x v="30"/>
    <x v="1"/>
    <x v="2011"/>
  </r>
  <r>
    <x v="1545"/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x v="1"/>
    <n v="4562"/>
    <x v="0"/>
    <s v="technology/hardware"/>
    <x v="1475"/>
    <x v="2"/>
    <x v="30"/>
    <x v="5"/>
    <x v="2012"/>
  </r>
  <r>
    <x v="1546"/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x v="1"/>
    <n v="26457"/>
    <x v="0"/>
    <s v="technology/hardware"/>
    <x v="1476"/>
    <x v="2"/>
    <x v="30"/>
    <x v="2"/>
    <x v="2013"/>
  </r>
  <r>
    <x v="1547"/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x v="1"/>
    <n v="162"/>
    <x v="0"/>
    <s v="technology/hardware"/>
    <x v="1477"/>
    <x v="2"/>
    <x v="30"/>
    <x v="10"/>
    <x v="2014"/>
  </r>
  <r>
    <x v="1548"/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x v="1"/>
    <n v="479"/>
    <x v="0"/>
    <s v="technology/hardware"/>
    <x v="1478"/>
    <x v="2"/>
    <x v="30"/>
    <x v="2"/>
    <x v="2015"/>
  </r>
  <r>
    <x v="1549"/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x v="1"/>
    <n v="426"/>
    <x v="0"/>
    <s v="technology/hardware"/>
    <x v="1479"/>
    <x v="2"/>
    <x v="30"/>
    <x v="2"/>
    <x v="2016"/>
  </r>
  <r>
    <x v="1550"/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x v="1"/>
    <n v="450"/>
    <x v="0"/>
    <s v="technology/hardware"/>
    <x v="1480"/>
    <x v="2"/>
    <x v="30"/>
    <x v="3"/>
    <x v="2017"/>
  </r>
  <r>
    <x v="1551"/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x v="1"/>
    <n v="1780"/>
    <x v="0"/>
    <s v="technology/hardware"/>
    <x v="1481"/>
    <x v="2"/>
    <x v="30"/>
    <x v="10"/>
    <x v="2018"/>
  </r>
  <r>
    <x v="1552"/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x v="1"/>
    <n v="122"/>
    <x v="0"/>
    <s v="technology/hardware"/>
    <x v="1482"/>
    <x v="2"/>
    <x v="30"/>
    <x v="6"/>
    <x v="2019"/>
  </r>
  <r>
    <x v="1553"/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x v="1"/>
    <n v="95"/>
    <x v="0"/>
    <s v="technology/hardware"/>
    <x v="1483"/>
    <x v="2"/>
    <x v="30"/>
    <x v="10"/>
    <x v="2020"/>
  </r>
  <r>
    <x v="1554"/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x v="1"/>
    <n v="325"/>
    <x v="0"/>
    <s v="technology/hardware"/>
    <x v="1484"/>
    <x v="2"/>
    <x v="30"/>
    <x v="5"/>
    <x v="2021"/>
  </r>
  <r>
    <x v="1555"/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x v="1"/>
    <n v="353"/>
    <x v="0"/>
    <s v="technology/hardware"/>
    <x v="1485"/>
    <x v="2"/>
    <x v="30"/>
    <x v="5"/>
    <x v="2022"/>
  </r>
  <r>
    <x v="1556"/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x v="1"/>
    <n v="105"/>
    <x v="0"/>
    <s v="technology/hardware"/>
    <x v="1486"/>
    <x v="2"/>
    <x v="30"/>
    <x v="3"/>
    <x v="2023"/>
  </r>
  <r>
    <x v="1557"/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x v="1"/>
    <n v="729"/>
    <x v="0"/>
    <s v="technology/hardware"/>
    <x v="1487"/>
    <x v="2"/>
    <x v="30"/>
    <x v="5"/>
    <x v="2024"/>
  </r>
  <r>
    <x v="1558"/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x v="1"/>
    <n v="454"/>
    <x v="0"/>
    <s v="technology/hardware"/>
    <x v="1488"/>
    <x v="2"/>
    <x v="30"/>
    <x v="7"/>
    <x v="2025"/>
  </r>
  <r>
    <x v="1559"/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x v="1"/>
    <n v="539"/>
    <x v="0"/>
    <s v="technology/hardware"/>
    <x v="1489"/>
    <x v="2"/>
    <x v="30"/>
    <x v="2"/>
    <x v="2026"/>
  </r>
  <r>
    <x v="1560"/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x v="1"/>
    <n v="79"/>
    <x v="0"/>
    <s v="technology/hardware"/>
    <x v="1490"/>
    <x v="2"/>
    <x v="30"/>
    <x v="2"/>
    <x v="2027"/>
  </r>
  <r>
    <x v="1561"/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x v="1"/>
    <n v="94"/>
    <x v="0"/>
    <s v="technology/hardware"/>
    <x v="1491"/>
    <x v="2"/>
    <x v="30"/>
    <x v="3"/>
    <x v="2028"/>
  </r>
  <r>
    <x v="1562"/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x v="1"/>
    <n v="625"/>
    <x v="0"/>
    <s v="technology/hardware"/>
    <x v="1492"/>
    <x v="2"/>
    <x v="30"/>
    <x v="9"/>
    <x v="2029"/>
  </r>
  <r>
    <x v="1563"/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x v="1"/>
    <n v="508"/>
    <x v="0"/>
    <s v="technology/hardware"/>
    <x v="1493"/>
    <x v="2"/>
    <x v="30"/>
    <x v="11"/>
    <x v="2030"/>
  </r>
  <r>
    <x v="1564"/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x v="1"/>
    <n v="531"/>
    <x v="0"/>
    <s v="technology/hardware"/>
    <x v="1494"/>
    <x v="2"/>
    <x v="30"/>
    <x v="4"/>
    <x v="2031"/>
  </r>
  <r>
    <x v="1565"/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x v="1"/>
    <n v="158"/>
    <x v="0"/>
    <s v="technology/hardware"/>
    <x v="1495"/>
    <x v="2"/>
    <x v="30"/>
    <x v="7"/>
    <x v="2032"/>
  </r>
  <r>
    <x v="1566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x v="1"/>
    <n v="508"/>
    <x v="0"/>
    <s v="technology/hardware"/>
    <x v="1496"/>
    <x v="2"/>
    <x v="30"/>
    <x v="7"/>
    <x v="2033"/>
  </r>
  <r>
    <x v="1567"/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x v="1"/>
    <n v="644"/>
    <x v="0"/>
    <s v="technology/hardware"/>
    <x v="1497"/>
    <x v="2"/>
    <x v="30"/>
    <x v="4"/>
    <x v="2034"/>
  </r>
  <r>
    <x v="1568"/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x v="1"/>
    <n v="848"/>
    <x v="0"/>
    <s v="technology/hardware"/>
    <x v="1498"/>
    <x v="2"/>
    <x v="30"/>
    <x v="6"/>
    <x v="2035"/>
  </r>
  <r>
    <x v="1569"/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x v="1"/>
    <n v="429"/>
    <x v="0"/>
    <s v="technology/hardware"/>
    <x v="1499"/>
    <x v="2"/>
    <x v="30"/>
    <x v="9"/>
    <x v="2036"/>
  </r>
  <r>
    <x v="1570"/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x v="1"/>
    <n v="204"/>
    <x v="0"/>
    <s v="technology/hardware"/>
    <x v="1500"/>
    <x v="2"/>
    <x v="30"/>
    <x v="5"/>
    <x v="2037"/>
  </r>
  <r>
    <x v="1571"/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x v="1"/>
    <n v="379"/>
    <x v="0"/>
    <s v="technology/hardware"/>
    <x v="1501"/>
    <x v="2"/>
    <x v="30"/>
    <x v="4"/>
    <x v="2038"/>
  </r>
  <r>
    <x v="1572"/>
    <n v="2040"/>
    <s v="Programmable Capacitor"/>
    <s v="4.29 Billion+ Capacitor Combinations._x000d_No Coding Required."/>
    <n v="3000"/>
    <x v="1410"/>
    <x v="0"/>
    <x v="0"/>
    <x v="0"/>
    <n v="1384557303"/>
    <n v="1383257703"/>
    <x v="1"/>
    <n v="271"/>
    <x v="0"/>
    <s v="technology/hardware"/>
    <x v="1502"/>
    <x v="2"/>
    <x v="30"/>
    <x v="9"/>
    <x v="2039"/>
  </r>
  <r>
    <x v="1573"/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x v="0"/>
    <n v="120"/>
    <x v="0"/>
    <s v="technology/hardware"/>
    <x v="1503"/>
    <x v="2"/>
    <x v="30"/>
    <x v="9"/>
    <x v="2040"/>
  </r>
  <r>
    <x v="1574"/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x v="0"/>
    <n v="140"/>
    <x v="0"/>
    <s v="technology/hardware"/>
    <x v="1504"/>
    <x v="2"/>
    <x v="30"/>
    <x v="4"/>
    <x v="2041"/>
  </r>
  <r>
    <x v="1575"/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x v="0"/>
    <n v="193"/>
    <x v="0"/>
    <s v="technology/hardware"/>
    <x v="1505"/>
    <x v="2"/>
    <x v="30"/>
    <x v="9"/>
    <x v="2042"/>
  </r>
  <r>
    <x v="1576"/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x v="0"/>
    <n v="180"/>
    <x v="0"/>
    <s v="technology/hardware"/>
    <x v="1506"/>
    <x v="2"/>
    <x v="30"/>
    <x v="5"/>
    <x v="2043"/>
  </r>
  <r>
    <x v="1577"/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x v="0"/>
    <n v="263"/>
    <x v="0"/>
    <s v="technology/hardware"/>
    <x v="1507"/>
    <x v="2"/>
    <x v="30"/>
    <x v="0"/>
    <x v="2044"/>
  </r>
  <r>
    <x v="1578"/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x v="0"/>
    <n v="217"/>
    <x v="0"/>
    <s v="technology/hardware"/>
    <x v="1508"/>
    <x v="2"/>
    <x v="30"/>
    <x v="6"/>
    <x v="2045"/>
  </r>
  <r>
    <x v="1579"/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x v="0"/>
    <n v="443"/>
    <x v="0"/>
    <s v="technology/hardware"/>
    <x v="1509"/>
    <x v="2"/>
    <x v="30"/>
    <x v="7"/>
    <x v="2046"/>
  </r>
  <r>
    <x v="1580"/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x v="0"/>
    <n v="1373"/>
    <x v="0"/>
    <s v="technology/hardware"/>
    <x v="1510"/>
    <x v="2"/>
    <x v="30"/>
    <x v="6"/>
    <x v="2047"/>
  </r>
  <r>
    <x v="1581"/>
    <n v="2049"/>
    <s v="LOCK8 - the World's First Smart Bike Lock"/>
    <s v="Keyless. Alarm secured. GPS tracking."/>
    <n v="50000"/>
    <x v="1419"/>
    <x v="0"/>
    <x v="1"/>
    <x v="1"/>
    <n v="1386025140"/>
    <n v="1382963963"/>
    <x v="0"/>
    <n v="742"/>
    <x v="0"/>
    <s v="technology/hardware"/>
    <x v="1511"/>
    <x v="2"/>
    <x v="30"/>
    <x v="9"/>
    <x v="2048"/>
  </r>
  <r>
    <x v="1582"/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x v="0"/>
    <n v="170"/>
    <x v="0"/>
    <s v="technology/hardware"/>
    <x v="1512"/>
    <x v="2"/>
    <x v="30"/>
    <x v="6"/>
    <x v="2049"/>
  </r>
  <r>
    <x v="1583"/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x v="0"/>
    <n v="242"/>
    <x v="0"/>
    <s v="technology/hardware"/>
    <x v="1513"/>
    <x v="2"/>
    <x v="30"/>
    <x v="4"/>
    <x v="2050"/>
  </r>
  <r>
    <x v="1584"/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x v="0"/>
    <n v="541"/>
    <x v="0"/>
    <s v="technology/hardware"/>
    <x v="1514"/>
    <x v="2"/>
    <x v="30"/>
    <x v="1"/>
    <x v="2051"/>
  </r>
  <r>
    <x v="1585"/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x v="0"/>
    <n v="121"/>
    <x v="0"/>
    <s v="technology/hardware"/>
    <x v="1515"/>
    <x v="2"/>
    <x v="30"/>
    <x v="9"/>
    <x v="2052"/>
  </r>
  <r>
    <x v="1586"/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x v="0"/>
    <n v="621"/>
    <x v="0"/>
    <s v="technology/hardware"/>
    <x v="1516"/>
    <x v="2"/>
    <x v="30"/>
    <x v="6"/>
    <x v="2053"/>
  </r>
  <r>
    <x v="1587"/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x v="0"/>
    <n v="101"/>
    <x v="0"/>
    <s v="technology/hardware"/>
    <x v="1517"/>
    <x v="2"/>
    <x v="30"/>
    <x v="4"/>
    <x v="2054"/>
  </r>
  <r>
    <x v="1588"/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x v="0"/>
    <n v="554"/>
    <x v="0"/>
    <s v="technology/hardware"/>
    <x v="1518"/>
    <x v="2"/>
    <x v="30"/>
    <x v="7"/>
    <x v="2055"/>
  </r>
  <r>
    <x v="1589"/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x v="0"/>
    <n v="666"/>
    <x v="0"/>
    <s v="technology/hardware"/>
    <x v="1519"/>
    <x v="2"/>
    <x v="30"/>
    <x v="1"/>
    <x v="2056"/>
  </r>
  <r>
    <x v="1590"/>
    <n v="2058"/>
    <s v="Raspberry Pi Debug Clip"/>
    <s v="Making using the serial terminal on the Raspberry Pi as easy as Pi!"/>
    <n v="2560"/>
    <x v="1427"/>
    <x v="0"/>
    <x v="1"/>
    <x v="1"/>
    <n v="1425326400"/>
    <n v="1421916830"/>
    <x v="0"/>
    <n v="410"/>
    <x v="0"/>
    <s v="technology/hardware"/>
    <x v="1520"/>
    <x v="2"/>
    <x v="30"/>
    <x v="1"/>
    <x v="2057"/>
  </r>
  <r>
    <x v="1591"/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x v="0"/>
    <n v="375"/>
    <x v="0"/>
    <s v="technology/hardware"/>
    <x v="1521"/>
    <x v="2"/>
    <x v="30"/>
    <x v="11"/>
    <x v="2058"/>
  </r>
  <r>
    <x v="1592"/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x v="0"/>
    <n v="1364"/>
    <x v="0"/>
    <s v="technology/hardware"/>
    <x v="1522"/>
    <x v="2"/>
    <x v="30"/>
    <x v="5"/>
    <x v="2059"/>
  </r>
  <r>
    <x v="1593"/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x v="0"/>
    <n v="35"/>
    <x v="0"/>
    <s v="technology/hardware"/>
    <x v="1523"/>
    <x v="2"/>
    <x v="30"/>
    <x v="11"/>
    <x v="2060"/>
  </r>
  <r>
    <x v="1594"/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x v="0"/>
    <n v="203"/>
    <x v="0"/>
    <s v="technology/hardware"/>
    <x v="1524"/>
    <x v="2"/>
    <x v="30"/>
    <x v="2"/>
    <x v="2061"/>
  </r>
  <r>
    <x v="1595"/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x v="0"/>
    <n v="49"/>
    <x v="0"/>
    <s v="technology/hardware"/>
    <x v="1525"/>
    <x v="2"/>
    <x v="30"/>
    <x v="6"/>
    <x v="2062"/>
  </r>
  <r>
    <x v="1596"/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x v="0"/>
    <n v="5812"/>
    <x v="0"/>
    <s v="technology/hardware"/>
    <x v="1526"/>
    <x v="2"/>
    <x v="30"/>
    <x v="6"/>
    <x v="2063"/>
  </r>
  <r>
    <x v="1597"/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x v="0"/>
    <n v="1556"/>
    <x v="0"/>
    <s v="technology/hardware"/>
    <x v="1527"/>
    <x v="2"/>
    <x v="30"/>
    <x v="4"/>
    <x v="2064"/>
  </r>
  <r>
    <x v="1598"/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x v="0"/>
    <n v="65"/>
    <x v="0"/>
    <s v="technology/hardware"/>
    <x v="1528"/>
    <x v="2"/>
    <x v="30"/>
    <x v="3"/>
    <x v="2065"/>
  </r>
  <r>
    <x v="1599"/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x v="0"/>
    <n v="10"/>
    <x v="0"/>
    <s v="technology/hardware"/>
    <x v="1529"/>
    <x v="2"/>
    <x v="30"/>
    <x v="6"/>
    <x v="2066"/>
  </r>
  <r>
    <x v="1600"/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x v="0"/>
    <n v="76"/>
    <x v="0"/>
    <s v="technology/hardware"/>
    <x v="1530"/>
    <x v="2"/>
    <x v="30"/>
    <x v="8"/>
    <x v="2067"/>
  </r>
  <r>
    <x v="1601"/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x v="0"/>
    <n v="263"/>
    <x v="0"/>
    <s v="technology/hardware"/>
    <x v="1531"/>
    <x v="2"/>
    <x v="30"/>
    <x v="11"/>
    <x v="2068"/>
  </r>
  <r>
    <x v="1602"/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x v="0"/>
    <n v="1530"/>
    <x v="0"/>
    <s v="technology/hardware"/>
    <x v="1532"/>
    <x v="2"/>
    <x v="30"/>
    <x v="5"/>
    <x v="2069"/>
  </r>
  <r>
    <x v="1603"/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x v="0"/>
    <n v="278"/>
    <x v="0"/>
    <s v="technology/hardware"/>
    <x v="1533"/>
    <x v="2"/>
    <x v="30"/>
    <x v="10"/>
    <x v="2070"/>
  </r>
  <r>
    <x v="1604"/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x v="0"/>
    <n v="350"/>
    <x v="0"/>
    <s v="technology/hardware"/>
    <x v="1534"/>
    <x v="2"/>
    <x v="30"/>
    <x v="6"/>
    <x v="2071"/>
  </r>
  <r>
    <x v="1605"/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x v="0"/>
    <n v="470"/>
    <x v="0"/>
    <s v="technology/hardware"/>
    <x v="1535"/>
    <x v="2"/>
    <x v="30"/>
    <x v="7"/>
    <x v="2072"/>
  </r>
  <r>
    <x v="78"/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x v="0"/>
    <n v="3"/>
    <x v="0"/>
    <s v="technology/hardware"/>
    <x v="1536"/>
    <x v="2"/>
    <x v="30"/>
    <x v="6"/>
    <x v="2073"/>
  </r>
  <r>
    <x v="1606"/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x v="0"/>
    <n v="8200"/>
    <x v="0"/>
    <s v="technology/hardware"/>
    <x v="1537"/>
    <x v="2"/>
    <x v="30"/>
    <x v="0"/>
    <x v="2074"/>
  </r>
  <r>
    <x v="1607"/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x v="0"/>
    <n v="8359"/>
    <x v="0"/>
    <s v="technology/hardware"/>
    <x v="1538"/>
    <x v="2"/>
    <x v="30"/>
    <x v="0"/>
    <x v="2075"/>
  </r>
  <r>
    <x v="1608"/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x v="0"/>
    <n v="188"/>
    <x v="0"/>
    <s v="technology/hardware"/>
    <x v="1539"/>
    <x v="2"/>
    <x v="30"/>
    <x v="6"/>
    <x v="2076"/>
  </r>
  <r>
    <x v="1609"/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x v="0"/>
    <n v="48"/>
    <x v="0"/>
    <s v="technology/hardware"/>
    <x v="1540"/>
    <x v="2"/>
    <x v="30"/>
    <x v="4"/>
    <x v="2077"/>
  </r>
  <r>
    <x v="1610"/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x v="0"/>
    <n v="607"/>
    <x v="0"/>
    <s v="technology/hardware"/>
    <x v="1541"/>
    <x v="2"/>
    <x v="30"/>
    <x v="5"/>
    <x v="2078"/>
  </r>
  <r>
    <x v="1611"/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x v="0"/>
    <n v="50"/>
    <x v="0"/>
    <s v="technology/hardware"/>
    <x v="1542"/>
    <x v="2"/>
    <x v="30"/>
    <x v="9"/>
    <x v="2079"/>
  </r>
  <r>
    <x v="1612"/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x v="0"/>
    <n v="55"/>
    <x v="0"/>
    <s v="music/indie rock"/>
    <x v="1543"/>
    <x v="4"/>
    <x v="14"/>
    <x v="6"/>
    <x v="2080"/>
  </r>
  <r>
    <x v="1613"/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x v="0"/>
    <n v="38"/>
    <x v="0"/>
    <s v="music/indie rock"/>
    <x v="1544"/>
    <x v="4"/>
    <x v="14"/>
    <x v="8"/>
    <x v="2081"/>
  </r>
  <r>
    <x v="1614"/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x v="0"/>
    <n v="25"/>
    <x v="0"/>
    <s v="music/indie rock"/>
    <x v="447"/>
    <x v="4"/>
    <x v="14"/>
    <x v="5"/>
    <x v="2082"/>
  </r>
  <r>
    <x v="1002"/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x v="0"/>
    <n v="46"/>
    <x v="0"/>
    <s v="music/indie rock"/>
    <x v="1545"/>
    <x v="4"/>
    <x v="14"/>
    <x v="6"/>
    <x v="2083"/>
  </r>
  <r>
    <x v="1615"/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x v="0"/>
    <n v="83"/>
    <x v="0"/>
    <s v="music/indie rock"/>
    <x v="1546"/>
    <x v="4"/>
    <x v="14"/>
    <x v="0"/>
    <x v="2084"/>
  </r>
  <r>
    <x v="1616"/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x v="0"/>
    <n v="35"/>
    <x v="0"/>
    <s v="music/indie rock"/>
    <x v="1547"/>
    <x v="4"/>
    <x v="14"/>
    <x v="4"/>
    <x v="2085"/>
  </r>
  <r>
    <x v="1617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x v="0"/>
    <n v="25"/>
    <x v="0"/>
    <s v="music/indie rock"/>
    <x v="1548"/>
    <x v="4"/>
    <x v="14"/>
    <x v="10"/>
    <x v="2086"/>
  </r>
  <r>
    <x v="1618"/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x v="0"/>
    <n v="75"/>
    <x v="0"/>
    <s v="music/indie rock"/>
    <x v="1549"/>
    <x v="4"/>
    <x v="14"/>
    <x v="10"/>
    <x v="2087"/>
  </r>
  <r>
    <x v="1619"/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x v="0"/>
    <n v="62"/>
    <x v="0"/>
    <s v="music/indie rock"/>
    <x v="1550"/>
    <x v="4"/>
    <x v="14"/>
    <x v="0"/>
    <x v="2088"/>
  </r>
  <r>
    <x v="1620"/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x v="0"/>
    <n v="160"/>
    <x v="0"/>
    <s v="music/indie rock"/>
    <x v="1551"/>
    <x v="4"/>
    <x v="14"/>
    <x v="1"/>
    <x v="2089"/>
  </r>
  <r>
    <x v="1621"/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x v="0"/>
    <n v="246"/>
    <x v="0"/>
    <s v="music/indie rock"/>
    <x v="1552"/>
    <x v="4"/>
    <x v="14"/>
    <x v="1"/>
    <x v="2090"/>
  </r>
  <r>
    <x v="1622"/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x v="0"/>
    <n v="55"/>
    <x v="0"/>
    <s v="music/indie rock"/>
    <x v="1553"/>
    <x v="4"/>
    <x v="14"/>
    <x v="10"/>
    <x v="2091"/>
  </r>
  <r>
    <x v="95"/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x v="0"/>
    <n v="23"/>
    <x v="0"/>
    <s v="music/indie rock"/>
    <x v="1554"/>
    <x v="4"/>
    <x v="14"/>
    <x v="9"/>
    <x v="2092"/>
  </r>
  <r>
    <x v="1623"/>
    <n v="2094"/>
    <s v="Seashell Radio: Slick Machine album and US tour!"/>
    <s v="We've got a new record, Slick Machine._x000d_We want to release it and tour the US to support it, but we need your help to make it happen."/>
    <n v="3500"/>
    <x v="1462"/>
    <x v="0"/>
    <x v="0"/>
    <x v="0"/>
    <n v="1330916400"/>
    <n v="1327969730"/>
    <x v="0"/>
    <n v="72"/>
    <x v="0"/>
    <s v="music/indie rock"/>
    <x v="1555"/>
    <x v="4"/>
    <x v="14"/>
    <x v="1"/>
    <x v="2093"/>
  </r>
  <r>
    <x v="31"/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x v="0"/>
    <n v="22"/>
    <x v="0"/>
    <s v="music/indie rock"/>
    <x v="386"/>
    <x v="4"/>
    <x v="14"/>
    <x v="10"/>
    <x v="2094"/>
  </r>
  <r>
    <x v="658"/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x v="0"/>
    <n v="14"/>
    <x v="0"/>
    <s v="music/indie rock"/>
    <x v="1556"/>
    <x v="4"/>
    <x v="14"/>
    <x v="9"/>
    <x v="2095"/>
  </r>
  <r>
    <x v="31"/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x v="0"/>
    <n v="38"/>
    <x v="0"/>
    <s v="music/indie rock"/>
    <x v="1557"/>
    <x v="4"/>
    <x v="14"/>
    <x v="9"/>
    <x v="2096"/>
  </r>
  <r>
    <x v="1415"/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x v="0"/>
    <n v="32"/>
    <x v="0"/>
    <s v="music/indie rock"/>
    <x v="1558"/>
    <x v="4"/>
    <x v="14"/>
    <x v="2"/>
    <x v="2097"/>
  </r>
  <r>
    <x v="1624"/>
    <n v="2099"/>
    <s v="Roosevelt Died."/>
    <s v="Our tour van died, we need help!"/>
    <n v="3000"/>
    <x v="1464"/>
    <x v="0"/>
    <x v="0"/>
    <x v="0"/>
    <n v="1435808400"/>
    <n v="1434650084"/>
    <x v="0"/>
    <n v="63"/>
    <x v="0"/>
    <s v="music/indie rock"/>
    <x v="1559"/>
    <x v="4"/>
    <x v="14"/>
    <x v="0"/>
    <x v="2098"/>
  </r>
  <r>
    <x v="1625"/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x v="0"/>
    <n v="27"/>
    <x v="0"/>
    <s v="music/indie rock"/>
    <x v="1560"/>
    <x v="4"/>
    <x v="14"/>
    <x v="0"/>
    <x v="2099"/>
  </r>
  <r>
    <x v="1626"/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x v="0"/>
    <n v="44"/>
    <x v="0"/>
    <s v="music/indie rock"/>
    <x v="1561"/>
    <x v="4"/>
    <x v="14"/>
    <x v="11"/>
    <x v="2100"/>
  </r>
  <r>
    <x v="1627"/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x v="0"/>
    <n v="38"/>
    <x v="0"/>
    <s v="music/indie rock"/>
    <x v="1562"/>
    <x v="4"/>
    <x v="14"/>
    <x v="6"/>
    <x v="2101"/>
  </r>
  <r>
    <x v="1628"/>
    <n v="2103"/>
    <s v="Matthew Moon's New Album"/>
    <s v="Indie rocker, Matthew Moon, has something to share with you..."/>
    <n v="7777"/>
    <x v="1468"/>
    <x v="0"/>
    <x v="0"/>
    <x v="0"/>
    <n v="1352488027"/>
    <n v="1349892427"/>
    <x v="0"/>
    <n v="115"/>
    <x v="0"/>
    <s v="music/indie rock"/>
    <x v="1563"/>
    <x v="4"/>
    <x v="14"/>
    <x v="9"/>
    <x v="2102"/>
  </r>
  <r>
    <x v="1629"/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x v="0"/>
    <n v="37"/>
    <x v="0"/>
    <s v="music/indie rock"/>
    <x v="138"/>
    <x v="4"/>
    <x v="14"/>
    <x v="6"/>
    <x v="2103"/>
  </r>
  <r>
    <x v="1630"/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x v="0"/>
    <n v="99"/>
    <x v="0"/>
    <s v="music/indie rock"/>
    <x v="1564"/>
    <x v="4"/>
    <x v="14"/>
    <x v="4"/>
    <x v="2104"/>
  </r>
  <r>
    <x v="1631"/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x v="0"/>
    <n v="44"/>
    <x v="0"/>
    <s v="music/indie rock"/>
    <x v="1565"/>
    <x v="4"/>
    <x v="14"/>
    <x v="11"/>
    <x v="2105"/>
  </r>
  <r>
    <x v="1632"/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x v="0"/>
    <n v="58"/>
    <x v="0"/>
    <s v="music/indie rock"/>
    <x v="1566"/>
    <x v="4"/>
    <x v="14"/>
    <x v="9"/>
    <x v="2106"/>
  </r>
  <r>
    <x v="1633"/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x v="0"/>
    <n v="191"/>
    <x v="0"/>
    <s v="music/indie rock"/>
    <x v="1567"/>
    <x v="4"/>
    <x v="14"/>
    <x v="10"/>
    <x v="2107"/>
  </r>
  <r>
    <x v="1634"/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x v="0"/>
    <n v="40"/>
    <x v="0"/>
    <s v="music/indie rock"/>
    <x v="1568"/>
    <x v="4"/>
    <x v="14"/>
    <x v="0"/>
    <x v="2108"/>
  </r>
  <r>
    <x v="28"/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x v="0"/>
    <n v="38"/>
    <x v="0"/>
    <s v="music/indie rock"/>
    <x v="1569"/>
    <x v="4"/>
    <x v="14"/>
    <x v="6"/>
    <x v="2109"/>
  </r>
  <r>
    <x v="1635"/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x v="0"/>
    <n v="39"/>
    <x v="0"/>
    <s v="music/indie rock"/>
    <x v="1570"/>
    <x v="4"/>
    <x v="14"/>
    <x v="0"/>
    <x v="2110"/>
  </r>
  <r>
    <x v="31"/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x v="0"/>
    <n v="11"/>
    <x v="0"/>
    <s v="music/indie rock"/>
    <x v="50"/>
    <x v="4"/>
    <x v="14"/>
    <x v="6"/>
    <x v="2111"/>
  </r>
  <r>
    <x v="1636"/>
    <n v="2113"/>
    <s v="Summer Underground // Honeycomb LP"/>
    <s v="Help us fund our second full-length album Honeycomb!"/>
    <n v="7000"/>
    <x v="1475"/>
    <x v="0"/>
    <x v="0"/>
    <x v="0"/>
    <n v="1411505176"/>
    <n v="1408481176"/>
    <x v="0"/>
    <n v="107"/>
    <x v="0"/>
    <s v="music/indie rock"/>
    <x v="1571"/>
    <x v="4"/>
    <x v="14"/>
    <x v="10"/>
    <x v="2112"/>
  </r>
  <r>
    <x v="1637"/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x v="0"/>
    <n v="147"/>
    <x v="0"/>
    <s v="music/indie rock"/>
    <x v="1572"/>
    <x v="4"/>
    <x v="14"/>
    <x v="9"/>
    <x v="2113"/>
  </r>
  <r>
    <x v="1638"/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x v="0"/>
    <n v="36"/>
    <x v="0"/>
    <s v="music/indie rock"/>
    <x v="1573"/>
    <x v="4"/>
    <x v="14"/>
    <x v="1"/>
    <x v="2114"/>
  </r>
  <r>
    <x v="1639"/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x v="0"/>
    <n v="92"/>
    <x v="0"/>
    <s v="music/indie rock"/>
    <x v="1574"/>
    <x v="4"/>
    <x v="14"/>
    <x v="10"/>
    <x v="2115"/>
  </r>
  <r>
    <x v="1640"/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x v="0"/>
    <n v="35"/>
    <x v="0"/>
    <s v="music/indie rock"/>
    <x v="1575"/>
    <x v="4"/>
    <x v="14"/>
    <x v="9"/>
    <x v="2116"/>
  </r>
  <r>
    <x v="1641"/>
    <n v="2118"/>
    <s v="PORCHES. vs. THE U.S.A."/>
    <s v="PORCHES.  and Documentarians tour from New York to San Francisco and back."/>
    <n v="1000"/>
    <x v="1480"/>
    <x v="0"/>
    <x v="0"/>
    <x v="0"/>
    <n v="1311538136"/>
    <n v="1308946136"/>
    <x v="0"/>
    <n v="17"/>
    <x v="0"/>
    <s v="music/indie rock"/>
    <x v="1576"/>
    <x v="4"/>
    <x v="14"/>
    <x v="0"/>
    <x v="2117"/>
  </r>
  <r>
    <x v="1266"/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x v="0"/>
    <n v="22"/>
    <x v="0"/>
    <s v="music/indie rock"/>
    <x v="1577"/>
    <x v="4"/>
    <x v="14"/>
    <x v="3"/>
    <x v="2118"/>
  </r>
  <r>
    <x v="1642"/>
    <n v="2120"/>
    <s v="Hearty Har Full Length Album"/>
    <s v="&lt;3_x000d_Coming in from outer space. Help Hearty Har record their 1st album!!"/>
    <n v="8000"/>
    <x v="1481"/>
    <x v="0"/>
    <x v="0"/>
    <x v="0"/>
    <n v="1388617736"/>
    <n v="1384384136"/>
    <x v="0"/>
    <n v="69"/>
    <x v="0"/>
    <s v="music/indie rock"/>
    <x v="1578"/>
    <x v="4"/>
    <x v="14"/>
    <x v="4"/>
    <x v="2119"/>
  </r>
  <r>
    <x v="1643"/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x v="0"/>
    <n v="10"/>
    <x v="1"/>
    <s v="games/video games"/>
    <x v="1579"/>
    <x v="6"/>
    <x v="17"/>
    <x v="11"/>
    <x v="2120"/>
  </r>
  <r>
    <x v="1644"/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x v="0"/>
    <n v="3"/>
    <x v="1"/>
    <s v="games/video games"/>
    <x v="1580"/>
    <x v="6"/>
    <x v="17"/>
    <x v="11"/>
    <x v="2121"/>
  </r>
  <r>
    <x v="709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x v="0"/>
    <n v="5"/>
    <x v="1"/>
    <s v="games/video games"/>
    <x v="119"/>
    <x v="6"/>
    <x v="17"/>
    <x v="1"/>
    <x v="2122"/>
  </r>
  <r>
    <x v="1645"/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x v="0"/>
    <n v="5"/>
    <x v="1"/>
    <s v="games/video games"/>
    <x v="1581"/>
    <x v="6"/>
    <x v="17"/>
    <x v="9"/>
    <x v="2123"/>
  </r>
  <r>
    <x v="1646"/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x v="0"/>
    <n v="27"/>
    <x v="1"/>
    <s v="games/video games"/>
    <x v="1582"/>
    <x v="6"/>
    <x v="17"/>
    <x v="3"/>
    <x v="2124"/>
  </r>
  <r>
    <x v="833"/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x v="0"/>
    <n v="2"/>
    <x v="1"/>
    <s v="games/video games"/>
    <x v="144"/>
    <x v="6"/>
    <x v="17"/>
    <x v="4"/>
    <x v="2125"/>
  </r>
  <r>
    <x v="1647"/>
    <n v="2127"/>
    <s v="Three Monkeys - Part 1: Into the Abyss"/>
    <s v="Three Monkeys is an audio adventure game for PC."/>
    <n v="28000"/>
    <x v="1484"/>
    <x v="2"/>
    <x v="1"/>
    <x v="1"/>
    <n v="1426158463"/>
    <n v="1423570063"/>
    <x v="0"/>
    <n v="236"/>
    <x v="1"/>
    <s v="games/video games"/>
    <x v="1583"/>
    <x v="6"/>
    <x v="17"/>
    <x v="2"/>
    <x v="2126"/>
  </r>
  <r>
    <x v="874"/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x v="0"/>
    <n v="1"/>
    <x v="1"/>
    <s v="games/video games"/>
    <x v="384"/>
    <x v="6"/>
    <x v="17"/>
    <x v="3"/>
    <x v="2127"/>
  </r>
  <r>
    <x v="1648"/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x v="0"/>
    <n v="12"/>
    <x v="1"/>
    <s v="games/video games"/>
    <x v="1584"/>
    <x v="6"/>
    <x v="17"/>
    <x v="2"/>
    <x v="2128"/>
  </r>
  <r>
    <x v="1649"/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x v="0"/>
    <n v="4"/>
    <x v="1"/>
    <s v="games/video games"/>
    <x v="1241"/>
    <x v="6"/>
    <x v="17"/>
    <x v="3"/>
    <x v="2129"/>
  </r>
  <r>
    <x v="152"/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x v="0"/>
    <n v="3"/>
    <x v="1"/>
    <s v="games/video games"/>
    <x v="1585"/>
    <x v="6"/>
    <x v="17"/>
    <x v="0"/>
    <x v="2130"/>
  </r>
  <r>
    <x v="1650"/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x v="0"/>
    <n v="99"/>
    <x v="1"/>
    <s v="games/video games"/>
    <x v="1586"/>
    <x v="6"/>
    <x v="17"/>
    <x v="1"/>
    <x v="2131"/>
  </r>
  <r>
    <x v="1462"/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x v="0"/>
    <n v="3"/>
    <x v="1"/>
    <s v="games/video games"/>
    <x v="1587"/>
    <x v="6"/>
    <x v="17"/>
    <x v="7"/>
    <x v="2132"/>
  </r>
  <r>
    <x v="1651"/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x v="0"/>
    <n v="3"/>
    <x v="1"/>
    <s v="games/video games"/>
    <x v="1588"/>
    <x v="6"/>
    <x v="17"/>
    <x v="7"/>
    <x v="2133"/>
  </r>
  <r>
    <x v="1652"/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x v="0"/>
    <n v="22"/>
    <x v="1"/>
    <s v="games/video games"/>
    <x v="1589"/>
    <x v="6"/>
    <x v="17"/>
    <x v="8"/>
    <x v="2134"/>
  </r>
  <r>
    <x v="1653"/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x v="0"/>
    <n v="4"/>
    <x v="1"/>
    <s v="games/video games"/>
    <x v="1590"/>
    <x v="6"/>
    <x v="17"/>
    <x v="8"/>
    <x v="2135"/>
  </r>
  <r>
    <x v="1654"/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x v="0"/>
    <n v="534"/>
    <x v="1"/>
    <s v="games/video games"/>
    <x v="1591"/>
    <x v="6"/>
    <x v="17"/>
    <x v="4"/>
    <x v="2136"/>
  </r>
  <r>
    <x v="1655"/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x v="0"/>
    <n v="12"/>
    <x v="1"/>
    <s v="games/video games"/>
    <x v="1592"/>
    <x v="6"/>
    <x v="17"/>
    <x v="9"/>
    <x v="2137"/>
  </r>
  <r>
    <x v="1656"/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x v="0"/>
    <n v="56"/>
    <x v="1"/>
    <s v="games/video games"/>
    <x v="1593"/>
    <x v="6"/>
    <x v="17"/>
    <x v="9"/>
    <x v="2138"/>
  </r>
  <r>
    <x v="1657"/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x v="0"/>
    <n v="11"/>
    <x v="1"/>
    <s v="games/video games"/>
    <x v="1594"/>
    <x v="6"/>
    <x v="17"/>
    <x v="11"/>
    <x v="2139"/>
  </r>
  <r>
    <x v="109"/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x v="0"/>
    <n v="0"/>
    <x v="1"/>
    <s v="games/video games"/>
    <x v="121"/>
    <x v="6"/>
    <x v="17"/>
    <x v="9"/>
    <x v="2140"/>
  </r>
  <r>
    <x v="1658"/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x v="0"/>
    <n v="12"/>
    <x v="1"/>
    <s v="games/video games"/>
    <x v="1595"/>
    <x v="6"/>
    <x v="17"/>
    <x v="11"/>
    <x v="2141"/>
  </r>
  <r>
    <x v="1659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x v="0"/>
    <n v="5"/>
    <x v="1"/>
    <s v="games/video games"/>
    <x v="834"/>
    <x v="6"/>
    <x v="17"/>
    <x v="0"/>
    <x v="2142"/>
  </r>
  <r>
    <x v="1660"/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x v="0"/>
    <n v="24"/>
    <x v="1"/>
    <s v="games/video games"/>
    <x v="1596"/>
    <x v="6"/>
    <x v="17"/>
    <x v="10"/>
    <x v="2143"/>
  </r>
  <r>
    <x v="1661"/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x v="0"/>
    <n v="89"/>
    <x v="1"/>
    <s v="games/video games"/>
    <x v="1597"/>
    <x v="6"/>
    <x v="17"/>
    <x v="9"/>
    <x v="2144"/>
  </r>
  <r>
    <x v="459"/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x v="0"/>
    <n v="1"/>
    <x v="1"/>
    <s v="games/video games"/>
    <x v="120"/>
    <x v="6"/>
    <x v="17"/>
    <x v="1"/>
    <x v="2145"/>
  </r>
  <r>
    <x v="1662"/>
    <n v="2147"/>
    <s v="Johnny Rocketfingers 3"/>
    <s v="A Point and Click Adventure on Steroids."/>
    <n v="390000"/>
    <x v="1495"/>
    <x v="2"/>
    <x v="0"/>
    <x v="0"/>
    <n v="1416125148"/>
    <n v="1413356748"/>
    <x v="0"/>
    <n v="55"/>
    <x v="1"/>
    <s v="games/video games"/>
    <x v="1598"/>
    <x v="6"/>
    <x v="17"/>
    <x v="9"/>
    <x v="2146"/>
  </r>
  <r>
    <x v="172"/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x v="0"/>
    <n v="2"/>
    <x v="1"/>
    <s v="games/video games"/>
    <x v="120"/>
    <x v="6"/>
    <x v="17"/>
    <x v="7"/>
    <x v="2147"/>
  </r>
  <r>
    <x v="109"/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x v="0"/>
    <n v="0"/>
    <x v="1"/>
    <s v="games/video games"/>
    <x v="121"/>
    <x v="6"/>
    <x v="17"/>
    <x v="0"/>
    <x v="2148"/>
  </r>
  <r>
    <x v="1663"/>
    <n v="2150"/>
    <s v="The Unknown Door"/>
    <s v="A pixel styled open world detective game."/>
    <n v="50000"/>
    <x v="1496"/>
    <x v="2"/>
    <x v="10"/>
    <x v="8"/>
    <n v="1468392599"/>
    <n v="1465800599"/>
    <x v="0"/>
    <n v="4"/>
    <x v="1"/>
    <s v="games/video games"/>
    <x v="1599"/>
    <x v="6"/>
    <x v="17"/>
    <x v="0"/>
    <x v="2149"/>
  </r>
  <r>
    <x v="1664"/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x v="0"/>
    <n v="6"/>
    <x v="1"/>
    <s v="games/video games"/>
    <x v="1584"/>
    <x v="6"/>
    <x v="17"/>
    <x v="5"/>
    <x v="2150"/>
  </r>
  <r>
    <x v="874"/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x v="0"/>
    <n v="4"/>
    <x v="1"/>
    <s v="games/video games"/>
    <x v="385"/>
    <x v="6"/>
    <x v="17"/>
    <x v="2"/>
    <x v="2151"/>
  </r>
  <r>
    <x v="1665"/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x v="0"/>
    <n v="4"/>
    <x v="1"/>
    <s v="games/video games"/>
    <x v="439"/>
    <x v="6"/>
    <x v="17"/>
    <x v="11"/>
    <x v="2152"/>
  </r>
  <r>
    <x v="417"/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x v="0"/>
    <n v="2"/>
    <x v="1"/>
    <s v="games/video games"/>
    <x v="120"/>
    <x v="6"/>
    <x v="17"/>
    <x v="1"/>
    <x v="2153"/>
  </r>
  <r>
    <x v="1666"/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x v="0"/>
    <n v="5"/>
    <x v="1"/>
    <s v="games/video games"/>
    <x v="1581"/>
    <x v="6"/>
    <x v="17"/>
    <x v="7"/>
    <x v="2154"/>
  </r>
  <r>
    <x v="1667"/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x v="0"/>
    <n v="83"/>
    <x v="1"/>
    <s v="games/video games"/>
    <x v="1600"/>
    <x v="6"/>
    <x v="17"/>
    <x v="10"/>
    <x v="2155"/>
  </r>
  <r>
    <x v="1668"/>
    <n v="2157"/>
    <s v="Nin"/>
    <s v="Gamers and 90's fans unite in this small tale of epic proportions!"/>
    <n v="75000"/>
    <x v="1499"/>
    <x v="2"/>
    <x v="0"/>
    <x v="0"/>
    <n v="1482479940"/>
    <n v="1479684783"/>
    <x v="0"/>
    <n v="57"/>
    <x v="1"/>
    <s v="games/video games"/>
    <x v="1601"/>
    <x v="6"/>
    <x v="17"/>
    <x v="4"/>
    <x v="2156"/>
  </r>
  <r>
    <x v="1669"/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x v="0"/>
    <n v="311"/>
    <x v="1"/>
    <s v="games/video games"/>
    <x v="1602"/>
    <x v="6"/>
    <x v="17"/>
    <x v="11"/>
    <x v="2157"/>
  </r>
  <r>
    <x v="1670"/>
    <n v="2159"/>
    <s v="DeadRealm RPG Series for Android and iOS"/>
    <s v="The world is dead, humans are nearly extinct._x000d_Vampires and Werewolves hunt the survivors. Zombies hunt us all._x000d_How will you survive?"/>
    <n v="3600"/>
    <x v="375"/>
    <x v="2"/>
    <x v="0"/>
    <x v="0"/>
    <n v="1310837574"/>
    <n v="1308245574"/>
    <x v="0"/>
    <n v="2"/>
    <x v="1"/>
    <s v="games/video games"/>
    <x v="31"/>
    <x v="6"/>
    <x v="17"/>
    <x v="0"/>
    <x v="2158"/>
  </r>
  <r>
    <x v="1671"/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x v="0"/>
    <n v="16"/>
    <x v="1"/>
    <s v="games/video games"/>
    <x v="1603"/>
    <x v="6"/>
    <x v="17"/>
    <x v="6"/>
    <x v="2159"/>
  </r>
  <r>
    <x v="1672"/>
    <n v="2161"/>
    <s v="CallMeGhost DEBUT ALBUM preorder!"/>
    <s v="We're trying to fund hard copies of our debut album!"/>
    <n v="400"/>
    <x v="1501"/>
    <x v="0"/>
    <x v="0"/>
    <x v="0"/>
    <n v="1443040059"/>
    <n v="1440448059"/>
    <x v="0"/>
    <n v="13"/>
    <x v="0"/>
    <s v="music/rock"/>
    <x v="1604"/>
    <x v="4"/>
    <x v="11"/>
    <x v="10"/>
    <x v="2160"/>
  </r>
  <r>
    <x v="1146"/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x v="0"/>
    <n v="58"/>
    <x v="0"/>
    <s v="music/rock"/>
    <x v="1605"/>
    <x v="4"/>
    <x v="11"/>
    <x v="0"/>
    <x v="2161"/>
  </r>
  <r>
    <x v="1673"/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x v="0"/>
    <n v="44"/>
    <x v="0"/>
    <s v="music/rock"/>
    <x v="1606"/>
    <x v="4"/>
    <x v="11"/>
    <x v="6"/>
    <x v="2162"/>
  </r>
  <r>
    <x v="1674"/>
    <n v="2164"/>
    <s v="Rosaline debut record"/>
    <s v="South Florida roots country/rock outfit's long awaited debut record"/>
    <n v="5500"/>
    <x v="1504"/>
    <x v="0"/>
    <x v="0"/>
    <x v="0"/>
    <n v="1466827140"/>
    <n v="1464196414"/>
    <x v="0"/>
    <n v="83"/>
    <x v="0"/>
    <s v="music/rock"/>
    <x v="1607"/>
    <x v="4"/>
    <x v="11"/>
    <x v="5"/>
    <x v="2163"/>
  </r>
  <r>
    <x v="1675"/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x v="0"/>
    <n v="117"/>
    <x v="0"/>
    <s v="music/rock"/>
    <x v="1608"/>
    <x v="4"/>
    <x v="11"/>
    <x v="7"/>
    <x v="2164"/>
  </r>
  <r>
    <x v="1676"/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x v="0"/>
    <n v="32"/>
    <x v="0"/>
    <s v="music/rock"/>
    <x v="1609"/>
    <x v="4"/>
    <x v="11"/>
    <x v="9"/>
    <x v="2165"/>
  </r>
  <r>
    <x v="43"/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x v="0"/>
    <n v="8"/>
    <x v="0"/>
    <s v="music/rock"/>
    <x v="381"/>
    <x v="4"/>
    <x v="11"/>
    <x v="10"/>
    <x v="2166"/>
  </r>
  <r>
    <x v="1677"/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x v="0"/>
    <n v="340"/>
    <x v="0"/>
    <s v="music/rock"/>
    <x v="1610"/>
    <x v="4"/>
    <x v="11"/>
    <x v="1"/>
    <x v="2167"/>
  </r>
  <r>
    <x v="31"/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x v="0"/>
    <n v="7"/>
    <x v="0"/>
    <s v="music/rock"/>
    <x v="1611"/>
    <x v="4"/>
    <x v="11"/>
    <x v="2"/>
    <x v="2168"/>
  </r>
  <r>
    <x v="1678"/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x v="0"/>
    <n v="19"/>
    <x v="0"/>
    <s v="music/rock"/>
    <x v="1612"/>
    <x v="4"/>
    <x v="11"/>
    <x v="3"/>
    <x v="2169"/>
  </r>
  <r>
    <x v="1679"/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x v="0"/>
    <n v="47"/>
    <x v="0"/>
    <s v="music/rock"/>
    <x v="1613"/>
    <x v="4"/>
    <x v="11"/>
    <x v="5"/>
    <x v="2170"/>
  </r>
  <r>
    <x v="31"/>
    <n v="2172"/>
    <s v="Hollow point 9, Sins Of Yesterday CD"/>
    <s v="hey friends. We are Hollow Point 9._x000d_We are calling on you to help us._x000d_In our journey to make our debut album."/>
    <n v="1000"/>
    <x v="325"/>
    <x v="0"/>
    <x v="0"/>
    <x v="0"/>
    <n v="1429365320"/>
    <n v="1426773320"/>
    <x v="0"/>
    <n v="13"/>
    <x v="0"/>
    <s v="music/rock"/>
    <x v="926"/>
    <x v="4"/>
    <x v="11"/>
    <x v="7"/>
    <x v="2171"/>
  </r>
  <r>
    <x v="1680"/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x v="0"/>
    <n v="90"/>
    <x v="0"/>
    <s v="music/rock"/>
    <x v="1614"/>
    <x v="4"/>
    <x v="11"/>
    <x v="10"/>
    <x v="2172"/>
  </r>
  <r>
    <x v="1681"/>
    <n v="2174"/>
    <s v="Chivo Funge and the Extensions"/>
    <s v="Chivo and his band of miscreants present their debut album _x000d_'Blind Energy' ...we think you are going to like it."/>
    <n v="4000"/>
    <x v="1511"/>
    <x v="0"/>
    <x v="1"/>
    <x v="1"/>
    <n v="1462453307"/>
    <n v="1459861307"/>
    <x v="0"/>
    <n v="63"/>
    <x v="0"/>
    <s v="music/rock"/>
    <x v="1615"/>
    <x v="4"/>
    <x v="11"/>
    <x v="6"/>
    <x v="2173"/>
  </r>
  <r>
    <x v="1682"/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x v="0"/>
    <n v="26"/>
    <x v="0"/>
    <s v="music/rock"/>
    <x v="1616"/>
    <x v="4"/>
    <x v="11"/>
    <x v="3"/>
    <x v="2174"/>
  </r>
  <r>
    <x v="1683"/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x v="0"/>
    <n v="71"/>
    <x v="0"/>
    <s v="music/rock"/>
    <x v="1617"/>
    <x v="4"/>
    <x v="11"/>
    <x v="6"/>
    <x v="2175"/>
  </r>
  <r>
    <x v="1684"/>
    <n v="2177"/>
    <s v="Nobody Rides For Free ~ Stone Horse"/>
    <s v="Stone Horse ~ _x000d_Doing what they do best, laying down honest and _x000d_proper Rock-n-Roll guaranteed to soothe your soul!"/>
    <n v="2500"/>
    <x v="1514"/>
    <x v="0"/>
    <x v="0"/>
    <x v="0"/>
    <n v="1465192867"/>
    <n v="1463032867"/>
    <x v="0"/>
    <n v="38"/>
    <x v="0"/>
    <s v="music/rock"/>
    <x v="1618"/>
    <x v="4"/>
    <x v="11"/>
    <x v="5"/>
    <x v="2176"/>
  </r>
  <r>
    <x v="1675"/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x v="0"/>
    <n v="859"/>
    <x v="0"/>
    <s v="music/rock"/>
    <x v="1619"/>
    <x v="4"/>
    <x v="11"/>
    <x v="11"/>
    <x v="2177"/>
  </r>
  <r>
    <x v="1685"/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x v="0"/>
    <n v="21"/>
    <x v="0"/>
    <s v="music/rock"/>
    <x v="1620"/>
    <x v="4"/>
    <x v="11"/>
    <x v="7"/>
    <x v="2178"/>
  </r>
  <r>
    <x v="1686"/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x v="0"/>
    <n v="78"/>
    <x v="0"/>
    <s v="music/rock"/>
    <x v="1621"/>
    <x v="4"/>
    <x v="11"/>
    <x v="9"/>
    <x v="2179"/>
  </r>
  <r>
    <x v="1687"/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x v="0"/>
    <n v="53"/>
    <x v="0"/>
    <s v="games/tabletop games"/>
    <x v="1622"/>
    <x v="6"/>
    <x v="32"/>
    <x v="2"/>
    <x v="2180"/>
  </r>
  <r>
    <x v="1688"/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x v="0"/>
    <n v="356"/>
    <x v="0"/>
    <s v="games/tabletop games"/>
    <x v="1623"/>
    <x v="6"/>
    <x v="32"/>
    <x v="10"/>
    <x v="2181"/>
  </r>
  <r>
    <x v="1689"/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x v="0"/>
    <n v="279"/>
    <x v="0"/>
    <s v="games/tabletop games"/>
    <x v="1624"/>
    <x v="6"/>
    <x v="32"/>
    <x v="1"/>
    <x v="2182"/>
  </r>
  <r>
    <x v="1690"/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x v="1"/>
    <n v="266"/>
    <x v="0"/>
    <s v="games/tabletop games"/>
    <x v="1625"/>
    <x v="6"/>
    <x v="32"/>
    <x v="1"/>
    <x v="2183"/>
  </r>
  <r>
    <x v="1691"/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x v="0"/>
    <n v="623"/>
    <x v="0"/>
    <s v="games/tabletop games"/>
    <x v="1626"/>
    <x v="6"/>
    <x v="32"/>
    <x v="2"/>
    <x v="2184"/>
  </r>
  <r>
    <x v="1692"/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x v="0"/>
    <n v="392"/>
    <x v="0"/>
    <s v="games/tabletop games"/>
    <x v="1627"/>
    <x v="6"/>
    <x v="32"/>
    <x v="10"/>
    <x v="2185"/>
  </r>
  <r>
    <x v="1693"/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x v="1"/>
    <n v="3562"/>
    <x v="0"/>
    <s v="games/tabletop games"/>
    <x v="1628"/>
    <x v="6"/>
    <x v="32"/>
    <x v="7"/>
    <x v="2186"/>
  </r>
  <r>
    <x v="1694"/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x v="0"/>
    <n v="514"/>
    <x v="0"/>
    <s v="games/tabletop games"/>
    <x v="1629"/>
    <x v="6"/>
    <x v="32"/>
    <x v="8"/>
    <x v="2187"/>
  </r>
  <r>
    <x v="1695"/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x v="0"/>
    <n v="88"/>
    <x v="0"/>
    <s v="games/tabletop games"/>
    <x v="1630"/>
    <x v="6"/>
    <x v="32"/>
    <x v="6"/>
    <x v="2188"/>
  </r>
  <r>
    <x v="1696"/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x v="0"/>
    <n v="537"/>
    <x v="0"/>
    <s v="games/tabletop games"/>
    <x v="1631"/>
    <x v="6"/>
    <x v="32"/>
    <x v="2"/>
    <x v="2189"/>
  </r>
  <r>
    <x v="1697"/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x v="0"/>
    <n v="25"/>
    <x v="0"/>
    <s v="games/tabletop games"/>
    <x v="1632"/>
    <x v="6"/>
    <x v="32"/>
    <x v="2"/>
    <x v="2190"/>
  </r>
  <r>
    <x v="1698"/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x v="0"/>
    <n v="3238"/>
    <x v="0"/>
    <s v="games/tabletop games"/>
    <x v="1633"/>
    <x v="6"/>
    <x v="32"/>
    <x v="4"/>
    <x v="2191"/>
  </r>
  <r>
    <x v="1699"/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x v="0"/>
    <n v="897"/>
    <x v="0"/>
    <s v="games/tabletop games"/>
    <x v="1634"/>
    <x v="6"/>
    <x v="32"/>
    <x v="9"/>
    <x v="2192"/>
  </r>
  <r>
    <x v="1700"/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x v="0"/>
    <n v="878"/>
    <x v="0"/>
    <s v="games/tabletop games"/>
    <x v="1635"/>
    <x v="6"/>
    <x v="32"/>
    <x v="2"/>
    <x v="2193"/>
  </r>
  <r>
    <x v="1187"/>
    <n v="2195"/>
    <s v="Purgatoria: City of Angels"/>
    <s v="A gritty, noir tabletop RPG with a fast-paced combo-based battle system."/>
    <n v="4600"/>
    <x v="968"/>
    <x v="0"/>
    <x v="0"/>
    <x v="0"/>
    <n v="1439317900"/>
    <n v="1436725900"/>
    <x v="0"/>
    <n v="115"/>
    <x v="0"/>
    <s v="games/tabletop games"/>
    <x v="1636"/>
    <x v="6"/>
    <x v="32"/>
    <x v="3"/>
    <x v="2194"/>
  </r>
  <r>
    <x v="1701"/>
    <n v="2196"/>
    <s v="LACORSA Grand Prix Game (relaunch)"/>
    <s v="Race your friends in style with this classic Grand Prix game."/>
    <n v="14000"/>
    <x v="1532"/>
    <x v="0"/>
    <x v="0"/>
    <x v="0"/>
    <n v="1480662000"/>
    <n v="1478000502"/>
    <x v="0"/>
    <n v="234"/>
    <x v="0"/>
    <s v="games/tabletop games"/>
    <x v="1637"/>
    <x v="6"/>
    <x v="32"/>
    <x v="4"/>
    <x v="2195"/>
  </r>
  <r>
    <x v="1702"/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x v="0"/>
    <n v="4330"/>
    <x v="0"/>
    <s v="games/tabletop games"/>
    <x v="1638"/>
    <x v="6"/>
    <x v="32"/>
    <x v="1"/>
    <x v="2196"/>
  </r>
  <r>
    <x v="1703"/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x v="0"/>
    <n v="651"/>
    <x v="0"/>
    <s v="games/tabletop games"/>
    <x v="1639"/>
    <x v="6"/>
    <x v="32"/>
    <x v="9"/>
    <x v="2197"/>
  </r>
  <r>
    <x v="1704"/>
    <n v="2199"/>
    <s v="Decadolo. Flip it!"/>
    <s v="A new strategic board game designed to flip out your opponent."/>
    <n v="9000"/>
    <x v="1535"/>
    <x v="0"/>
    <x v="17"/>
    <x v="3"/>
    <n v="1444903198"/>
    <n v="1442311198"/>
    <x v="1"/>
    <n v="251"/>
    <x v="0"/>
    <s v="games/tabletop games"/>
    <x v="1640"/>
    <x v="6"/>
    <x v="32"/>
    <x v="8"/>
    <x v="2198"/>
  </r>
  <r>
    <x v="1705"/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x v="0"/>
    <n v="263"/>
    <x v="0"/>
    <s v="games/tabletop games"/>
    <x v="1641"/>
    <x v="6"/>
    <x v="32"/>
    <x v="0"/>
    <x v="2199"/>
  </r>
  <r>
    <x v="1706"/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x v="0"/>
    <n v="28"/>
    <x v="0"/>
    <s v="music/electronic music"/>
    <x v="1642"/>
    <x v="4"/>
    <x v="15"/>
    <x v="1"/>
    <x v="2200"/>
  </r>
  <r>
    <x v="1707"/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x v="0"/>
    <n v="721"/>
    <x v="0"/>
    <s v="music/electronic music"/>
    <x v="1643"/>
    <x v="4"/>
    <x v="15"/>
    <x v="9"/>
    <x v="2201"/>
  </r>
  <r>
    <x v="1708"/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x v="0"/>
    <n v="50"/>
    <x v="0"/>
    <s v="music/electronic music"/>
    <x v="1644"/>
    <x v="4"/>
    <x v="15"/>
    <x v="10"/>
    <x v="2202"/>
  </r>
  <r>
    <x v="1709"/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x v="0"/>
    <n v="73"/>
    <x v="0"/>
    <s v="music/electronic music"/>
    <x v="1645"/>
    <x v="4"/>
    <x v="15"/>
    <x v="2"/>
    <x v="2203"/>
  </r>
  <r>
    <x v="1710"/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x v="0"/>
    <n v="27"/>
    <x v="0"/>
    <s v="music/electronic music"/>
    <x v="1312"/>
    <x v="4"/>
    <x v="15"/>
    <x v="5"/>
    <x v="2204"/>
  </r>
  <r>
    <x v="1711"/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x v="0"/>
    <n v="34"/>
    <x v="0"/>
    <s v="music/electronic music"/>
    <x v="1646"/>
    <x v="4"/>
    <x v="15"/>
    <x v="7"/>
    <x v="2205"/>
  </r>
  <r>
    <x v="31"/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x v="0"/>
    <n v="7"/>
    <x v="0"/>
    <s v="music/electronic music"/>
    <x v="1647"/>
    <x v="4"/>
    <x v="15"/>
    <x v="9"/>
    <x v="2206"/>
  </r>
  <r>
    <x v="264"/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x v="0"/>
    <n v="24"/>
    <x v="0"/>
    <s v="music/electronic music"/>
    <x v="1648"/>
    <x v="4"/>
    <x v="15"/>
    <x v="2"/>
    <x v="2207"/>
  </r>
  <r>
    <x v="1712"/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x v="0"/>
    <n v="15"/>
    <x v="0"/>
    <s v="music/electronic music"/>
    <x v="1649"/>
    <x v="4"/>
    <x v="15"/>
    <x v="6"/>
    <x v="2208"/>
  </r>
  <r>
    <x v="1713"/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x v="0"/>
    <n v="72"/>
    <x v="0"/>
    <s v="music/electronic music"/>
    <x v="1650"/>
    <x v="4"/>
    <x v="15"/>
    <x v="2"/>
    <x v="2209"/>
  </r>
  <r>
    <x v="1714"/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x v="0"/>
    <n v="120"/>
    <x v="0"/>
    <s v="music/electronic music"/>
    <x v="610"/>
    <x v="4"/>
    <x v="15"/>
    <x v="7"/>
    <x v="2210"/>
  </r>
  <r>
    <x v="1715"/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x v="0"/>
    <n v="123"/>
    <x v="0"/>
    <s v="music/electronic music"/>
    <x v="1651"/>
    <x v="4"/>
    <x v="15"/>
    <x v="9"/>
    <x v="2211"/>
  </r>
  <r>
    <x v="1716"/>
    <n v="2213"/>
    <s v="WINTER WALK WITH ME ~ Hasenfang Album"/>
    <s v="NOTE: THIS PROJECT IS ALREADY 100% FUNDED!!! _x000d_This is an &quot;Extended Campaign Run&quot; for anyone who wants a CD of my seventh solo album."/>
    <n v="5"/>
    <x v="115"/>
    <x v="0"/>
    <x v="0"/>
    <x v="0"/>
    <n v="1431719379"/>
    <n v="1429127379"/>
    <x v="0"/>
    <n v="1"/>
    <x v="0"/>
    <s v="music/electronic music"/>
    <x v="119"/>
    <x v="4"/>
    <x v="15"/>
    <x v="6"/>
    <x v="2212"/>
  </r>
  <r>
    <x v="1717"/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x v="0"/>
    <n v="24"/>
    <x v="0"/>
    <s v="music/electronic music"/>
    <x v="1652"/>
    <x v="4"/>
    <x v="15"/>
    <x v="1"/>
    <x v="2213"/>
  </r>
  <r>
    <x v="1718"/>
    <n v="2215"/>
    <s v="&quot;Something to See, Not to Say&quot; - Anemometer's First EP Album"/>
    <s v="Ambient Electro Grind-fest!"/>
    <n v="550"/>
    <x v="1548"/>
    <x v="0"/>
    <x v="0"/>
    <x v="0"/>
    <n v="1331621940"/>
    <n v="1329671572"/>
    <x v="0"/>
    <n v="33"/>
    <x v="0"/>
    <s v="music/electronic music"/>
    <x v="1653"/>
    <x v="4"/>
    <x v="15"/>
    <x v="2"/>
    <x v="2214"/>
  </r>
  <r>
    <x v="1719"/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x v="0"/>
    <n v="14"/>
    <x v="0"/>
    <s v="music/electronic music"/>
    <x v="1654"/>
    <x v="4"/>
    <x v="15"/>
    <x v="3"/>
    <x v="2215"/>
  </r>
  <r>
    <x v="1720"/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x v="0"/>
    <n v="9"/>
    <x v="0"/>
    <s v="music/electronic music"/>
    <x v="1655"/>
    <x v="4"/>
    <x v="15"/>
    <x v="9"/>
    <x v="2216"/>
  </r>
  <r>
    <x v="1721"/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x v="0"/>
    <n v="76"/>
    <x v="0"/>
    <s v="music/electronic music"/>
    <x v="1656"/>
    <x v="4"/>
    <x v="15"/>
    <x v="10"/>
    <x v="2217"/>
  </r>
  <r>
    <x v="1240"/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x v="0"/>
    <n v="19"/>
    <x v="0"/>
    <s v="music/electronic music"/>
    <x v="1657"/>
    <x v="4"/>
    <x v="15"/>
    <x v="3"/>
    <x v="2218"/>
  </r>
  <r>
    <x v="1722"/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x v="0"/>
    <n v="69"/>
    <x v="0"/>
    <s v="music/electronic music"/>
    <x v="1658"/>
    <x v="4"/>
    <x v="15"/>
    <x v="0"/>
    <x v="2219"/>
  </r>
  <r>
    <x v="1723"/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x v="0"/>
    <n v="218"/>
    <x v="0"/>
    <s v="games/tabletop games"/>
    <x v="1659"/>
    <x v="6"/>
    <x v="32"/>
    <x v="7"/>
    <x v="2220"/>
  </r>
  <r>
    <x v="1724"/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x v="0"/>
    <n v="30"/>
    <x v="0"/>
    <s v="games/tabletop games"/>
    <x v="1660"/>
    <x v="6"/>
    <x v="32"/>
    <x v="11"/>
    <x v="2221"/>
  </r>
  <r>
    <x v="1725"/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x v="0"/>
    <n v="100"/>
    <x v="0"/>
    <s v="games/tabletop games"/>
    <x v="1661"/>
    <x v="6"/>
    <x v="32"/>
    <x v="5"/>
    <x v="2222"/>
  </r>
  <r>
    <x v="1726"/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x v="0"/>
    <n v="296"/>
    <x v="0"/>
    <s v="games/tabletop games"/>
    <x v="1662"/>
    <x v="6"/>
    <x v="32"/>
    <x v="9"/>
    <x v="2223"/>
  </r>
  <r>
    <x v="1727"/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x v="0"/>
    <n v="1204"/>
    <x v="0"/>
    <s v="games/tabletop games"/>
    <x v="1663"/>
    <x v="6"/>
    <x v="32"/>
    <x v="10"/>
    <x v="2224"/>
  </r>
  <r>
    <x v="1728"/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x v="0"/>
    <n v="321"/>
    <x v="0"/>
    <s v="games/tabletop games"/>
    <x v="1664"/>
    <x v="6"/>
    <x v="32"/>
    <x v="1"/>
    <x v="2225"/>
  </r>
  <r>
    <x v="1729"/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x v="0"/>
    <n v="301"/>
    <x v="0"/>
    <s v="games/tabletop games"/>
    <x v="1665"/>
    <x v="6"/>
    <x v="32"/>
    <x v="9"/>
    <x v="2226"/>
  </r>
  <r>
    <x v="1730"/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x v="0"/>
    <n v="144"/>
    <x v="0"/>
    <s v="games/tabletop games"/>
    <x v="1666"/>
    <x v="6"/>
    <x v="32"/>
    <x v="3"/>
    <x v="2227"/>
  </r>
  <r>
    <x v="1731"/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x v="0"/>
    <n v="539"/>
    <x v="0"/>
    <s v="games/tabletop games"/>
    <x v="1667"/>
    <x v="6"/>
    <x v="32"/>
    <x v="3"/>
    <x v="2228"/>
  </r>
  <r>
    <x v="1732"/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x v="0"/>
    <n v="498"/>
    <x v="0"/>
    <s v="games/tabletop games"/>
    <x v="1668"/>
    <x v="6"/>
    <x v="32"/>
    <x v="7"/>
    <x v="2229"/>
  </r>
  <r>
    <x v="1733"/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x v="0"/>
    <n v="1113"/>
    <x v="0"/>
    <s v="games/tabletop games"/>
    <x v="1669"/>
    <x v="6"/>
    <x v="32"/>
    <x v="5"/>
    <x v="2230"/>
  </r>
  <r>
    <x v="1734"/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x v="0"/>
    <n v="988"/>
    <x v="0"/>
    <s v="games/tabletop games"/>
    <x v="1670"/>
    <x v="6"/>
    <x v="32"/>
    <x v="0"/>
    <x v="2231"/>
  </r>
  <r>
    <x v="1735"/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x v="0"/>
    <n v="391"/>
    <x v="0"/>
    <s v="games/tabletop games"/>
    <x v="1671"/>
    <x v="6"/>
    <x v="32"/>
    <x v="4"/>
    <x v="2232"/>
  </r>
  <r>
    <x v="1736"/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x v="0"/>
    <n v="28"/>
    <x v="0"/>
    <s v="games/tabletop games"/>
    <x v="1672"/>
    <x v="6"/>
    <x v="32"/>
    <x v="11"/>
    <x v="2233"/>
  </r>
  <r>
    <x v="1737"/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x v="0"/>
    <n v="147"/>
    <x v="0"/>
    <s v="games/tabletop games"/>
    <x v="1673"/>
    <x v="6"/>
    <x v="32"/>
    <x v="2"/>
    <x v="2234"/>
  </r>
  <r>
    <x v="1738"/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x v="0"/>
    <n v="680"/>
    <x v="0"/>
    <s v="games/tabletop games"/>
    <x v="1674"/>
    <x v="6"/>
    <x v="32"/>
    <x v="1"/>
    <x v="2235"/>
  </r>
  <r>
    <x v="1739"/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x v="0"/>
    <n v="983"/>
    <x v="0"/>
    <s v="games/tabletop games"/>
    <x v="1675"/>
    <x v="6"/>
    <x v="32"/>
    <x v="9"/>
    <x v="2236"/>
  </r>
  <r>
    <x v="1740"/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x v="0"/>
    <n v="79"/>
    <x v="0"/>
    <s v="games/tabletop games"/>
    <x v="1676"/>
    <x v="6"/>
    <x v="32"/>
    <x v="2"/>
    <x v="2237"/>
  </r>
  <r>
    <x v="1741"/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x v="0"/>
    <n v="426"/>
    <x v="0"/>
    <s v="games/tabletop games"/>
    <x v="1677"/>
    <x v="6"/>
    <x v="32"/>
    <x v="9"/>
    <x v="2238"/>
  </r>
  <r>
    <x v="1742"/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x v="0"/>
    <n v="96"/>
    <x v="0"/>
    <s v="games/tabletop games"/>
    <x v="1678"/>
    <x v="6"/>
    <x v="32"/>
    <x v="7"/>
    <x v="2239"/>
  </r>
  <r>
    <x v="1743"/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x v="0"/>
    <n v="163"/>
    <x v="0"/>
    <s v="games/tabletop games"/>
    <x v="1679"/>
    <x v="6"/>
    <x v="32"/>
    <x v="1"/>
    <x v="2240"/>
  </r>
  <r>
    <x v="1744"/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x v="0"/>
    <n v="2525"/>
    <x v="0"/>
    <s v="games/tabletop games"/>
    <x v="1680"/>
    <x v="6"/>
    <x v="32"/>
    <x v="9"/>
    <x v="2241"/>
  </r>
  <r>
    <x v="1745"/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x v="0"/>
    <n v="2035"/>
    <x v="0"/>
    <s v="games/tabletop games"/>
    <x v="1681"/>
    <x v="6"/>
    <x v="32"/>
    <x v="7"/>
    <x v="2242"/>
  </r>
  <r>
    <x v="1746"/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x v="0"/>
    <n v="290"/>
    <x v="0"/>
    <s v="games/tabletop games"/>
    <x v="1682"/>
    <x v="6"/>
    <x v="32"/>
    <x v="9"/>
    <x v="2243"/>
  </r>
  <r>
    <x v="1747"/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x v="0"/>
    <n v="1980"/>
    <x v="0"/>
    <s v="games/tabletop games"/>
    <x v="1683"/>
    <x v="6"/>
    <x v="32"/>
    <x v="1"/>
    <x v="2244"/>
  </r>
  <r>
    <x v="1684"/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x v="0"/>
    <n v="57"/>
    <x v="0"/>
    <s v="games/tabletop games"/>
    <x v="1684"/>
    <x v="6"/>
    <x v="32"/>
    <x v="10"/>
    <x v="2245"/>
  </r>
  <r>
    <x v="1748"/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x v="0"/>
    <n v="380"/>
    <x v="0"/>
    <s v="games/tabletop games"/>
    <x v="1685"/>
    <x v="6"/>
    <x v="32"/>
    <x v="3"/>
    <x v="2246"/>
  </r>
  <r>
    <x v="1749"/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x v="0"/>
    <n v="128"/>
    <x v="0"/>
    <s v="games/tabletop games"/>
    <x v="1686"/>
    <x v="6"/>
    <x v="32"/>
    <x v="4"/>
    <x v="2247"/>
  </r>
  <r>
    <x v="1750"/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x v="0"/>
    <n v="180"/>
    <x v="0"/>
    <s v="games/tabletop games"/>
    <x v="1687"/>
    <x v="6"/>
    <x v="32"/>
    <x v="7"/>
    <x v="2248"/>
  </r>
  <r>
    <x v="1751"/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x v="0"/>
    <n v="571"/>
    <x v="0"/>
    <s v="games/tabletop games"/>
    <x v="1688"/>
    <x v="6"/>
    <x v="32"/>
    <x v="4"/>
    <x v="2249"/>
  </r>
  <r>
    <x v="1752"/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x v="0"/>
    <n v="480"/>
    <x v="0"/>
    <s v="games/tabletop games"/>
    <x v="1689"/>
    <x v="6"/>
    <x v="32"/>
    <x v="3"/>
    <x v="2250"/>
  </r>
  <r>
    <x v="1753"/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x v="0"/>
    <n v="249"/>
    <x v="0"/>
    <s v="games/tabletop games"/>
    <x v="1690"/>
    <x v="6"/>
    <x v="32"/>
    <x v="3"/>
    <x v="2251"/>
  </r>
  <r>
    <x v="1754"/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x v="0"/>
    <n v="84"/>
    <x v="0"/>
    <s v="games/tabletop games"/>
    <x v="1691"/>
    <x v="6"/>
    <x v="32"/>
    <x v="9"/>
    <x v="2252"/>
  </r>
  <r>
    <x v="1755"/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x v="0"/>
    <n v="197"/>
    <x v="0"/>
    <s v="games/tabletop games"/>
    <x v="1692"/>
    <x v="6"/>
    <x v="32"/>
    <x v="1"/>
    <x v="2253"/>
  </r>
  <r>
    <x v="1756"/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x v="0"/>
    <n v="271"/>
    <x v="0"/>
    <s v="games/tabletop games"/>
    <x v="1693"/>
    <x v="6"/>
    <x v="32"/>
    <x v="6"/>
    <x v="2254"/>
  </r>
  <r>
    <x v="1757"/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x v="0"/>
    <n v="50"/>
    <x v="0"/>
    <s v="games/tabletop games"/>
    <x v="1694"/>
    <x v="6"/>
    <x v="32"/>
    <x v="4"/>
    <x v="2255"/>
  </r>
  <r>
    <x v="1758"/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x v="0"/>
    <n v="169"/>
    <x v="0"/>
    <s v="games/tabletop games"/>
    <x v="1695"/>
    <x v="6"/>
    <x v="32"/>
    <x v="5"/>
    <x v="2256"/>
  </r>
  <r>
    <x v="1759"/>
    <n v="2258"/>
    <s v="A Sundered World"/>
    <s v="A Dungeon World campaign setting that takes place after the end of the worlds."/>
    <n v="2200"/>
    <x v="1588"/>
    <x v="0"/>
    <x v="0"/>
    <x v="0"/>
    <n v="1434045687"/>
    <n v="1431453687"/>
    <x v="0"/>
    <n v="205"/>
    <x v="0"/>
    <s v="games/tabletop games"/>
    <x v="1696"/>
    <x v="6"/>
    <x v="32"/>
    <x v="5"/>
    <x v="2257"/>
  </r>
  <r>
    <x v="1760"/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x v="0"/>
    <n v="206"/>
    <x v="0"/>
    <s v="games/tabletop games"/>
    <x v="1697"/>
    <x v="6"/>
    <x v="32"/>
    <x v="4"/>
    <x v="2258"/>
  </r>
  <r>
    <x v="1761"/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x v="0"/>
    <n v="84"/>
    <x v="0"/>
    <s v="games/tabletop games"/>
    <x v="1698"/>
    <x v="6"/>
    <x v="32"/>
    <x v="2"/>
    <x v="2259"/>
  </r>
  <r>
    <x v="1762"/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x v="0"/>
    <n v="210"/>
    <x v="0"/>
    <s v="games/tabletop games"/>
    <x v="1699"/>
    <x v="6"/>
    <x v="32"/>
    <x v="1"/>
    <x v="2260"/>
  </r>
  <r>
    <x v="1763"/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x v="0"/>
    <n v="181"/>
    <x v="0"/>
    <s v="games/tabletop games"/>
    <x v="1700"/>
    <x v="6"/>
    <x v="32"/>
    <x v="9"/>
    <x v="2261"/>
  </r>
  <r>
    <x v="1764"/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x v="0"/>
    <n v="60"/>
    <x v="0"/>
    <s v="games/tabletop games"/>
    <x v="1701"/>
    <x v="6"/>
    <x v="32"/>
    <x v="1"/>
    <x v="2262"/>
  </r>
  <r>
    <x v="1765"/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x v="0"/>
    <n v="445"/>
    <x v="0"/>
    <s v="games/tabletop games"/>
    <x v="1702"/>
    <x v="6"/>
    <x v="32"/>
    <x v="5"/>
    <x v="2263"/>
  </r>
  <r>
    <x v="1766"/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x v="0"/>
    <n v="17"/>
    <x v="0"/>
    <s v="games/tabletop games"/>
    <x v="1703"/>
    <x v="6"/>
    <x v="32"/>
    <x v="4"/>
    <x v="2264"/>
  </r>
  <r>
    <x v="1767"/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x v="0"/>
    <n v="194"/>
    <x v="0"/>
    <s v="games/tabletop games"/>
    <x v="1704"/>
    <x v="6"/>
    <x v="32"/>
    <x v="6"/>
    <x v="2265"/>
  </r>
  <r>
    <x v="1768"/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x v="0"/>
    <n v="404"/>
    <x v="0"/>
    <s v="games/tabletop games"/>
    <x v="1705"/>
    <x v="6"/>
    <x v="32"/>
    <x v="4"/>
    <x v="2266"/>
  </r>
  <r>
    <x v="946"/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x v="0"/>
    <n v="194"/>
    <x v="0"/>
    <s v="games/tabletop games"/>
    <x v="1706"/>
    <x v="6"/>
    <x v="32"/>
    <x v="2"/>
    <x v="2267"/>
  </r>
  <r>
    <x v="1769"/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x v="0"/>
    <n v="902"/>
    <x v="0"/>
    <s v="games/tabletop games"/>
    <x v="1707"/>
    <x v="6"/>
    <x v="32"/>
    <x v="2"/>
    <x v="2268"/>
  </r>
  <r>
    <x v="1770"/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x v="0"/>
    <n v="1670"/>
    <x v="0"/>
    <s v="games/tabletop games"/>
    <x v="1708"/>
    <x v="6"/>
    <x v="32"/>
    <x v="11"/>
    <x v="2269"/>
  </r>
  <r>
    <x v="1771"/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x v="0"/>
    <n v="1328"/>
    <x v="0"/>
    <s v="games/tabletop games"/>
    <x v="1709"/>
    <x v="6"/>
    <x v="32"/>
    <x v="4"/>
    <x v="2270"/>
  </r>
  <r>
    <x v="1772"/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x v="0"/>
    <n v="944"/>
    <x v="0"/>
    <s v="games/tabletop games"/>
    <x v="1710"/>
    <x v="6"/>
    <x v="32"/>
    <x v="4"/>
    <x v="2271"/>
  </r>
  <r>
    <x v="1773"/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x v="0"/>
    <n v="147"/>
    <x v="0"/>
    <s v="games/tabletop games"/>
    <x v="1711"/>
    <x v="6"/>
    <x v="32"/>
    <x v="2"/>
    <x v="2272"/>
  </r>
  <r>
    <x v="1774"/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x v="0"/>
    <n v="99"/>
    <x v="0"/>
    <s v="games/tabletop games"/>
    <x v="1712"/>
    <x v="6"/>
    <x v="32"/>
    <x v="1"/>
    <x v="2273"/>
  </r>
  <r>
    <x v="1775"/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x v="0"/>
    <n v="79"/>
    <x v="0"/>
    <s v="games/tabletop games"/>
    <x v="1713"/>
    <x v="6"/>
    <x v="32"/>
    <x v="4"/>
    <x v="2274"/>
  </r>
  <r>
    <x v="1776"/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x v="0"/>
    <n v="75"/>
    <x v="0"/>
    <s v="games/tabletop games"/>
    <x v="1714"/>
    <x v="6"/>
    <x v="32"/>
    <x v="11"/>
    <x v="2275"/>
  </r>
  <r>
    <x v="1777"/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x v="0"/>
    <n v="207"/>
    <x v="0"/>
    <s v="games/tabletop games"/>
    <x v="1715"/>
    <x v="6"/>
    <x v="32"/>
    <x v="1"/>
    <x v="2276"/>
  </r>
  <r>
    <x v="1778"/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x v="0"/>
    <n v="102"/>
    <x v="0"/>
    <s v="games/tabletop games"/>
    <x v="1716"/>
    <x v="6"/>
    <x v="32"/>
    <x v="4"/>
    <x v="2277"/>
  </r>
  <r>
    <x v="1779"/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x v="0"/>
    <n v="32"/>
    <x v="0"/>
    <s v="games/tabletop games"/>
    <x v="1717"/>
    <x v="6"/>
    <x v="32"/>
    <x v="1"/>
    <x v="2278"/>
  </r>
  <r>
    <x v="1780"/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x v="0"/>
    <n v="480"/>
    <x v="0"/>
    <s v="games/tabletop games"/>
    <x v="1718"/>
    <x v="6"/>
    <x v="32"/>
    <x v="10"/>
    <x v="2279"/>
  </r>
  <r>
    <x v="1781"/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x v="0"/>
    <n v="11"/>
    <x v="0"/>
    <s v="music/rock"/>
    <x v="1719"/>
    <x v="4"/>
    <x v="11"/>
    <x v="5"/>
    <x v="2280"/>
  </r>
  <r>
    <x v="1782"/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x v="0"/>
    <n v="12"/>
    <x v="0"/>
    <s v="music/rock"/>
    <x v="1720"/>
    <x v="4"/>
    <x v="11"/>
    <x v="4"/>
    <x v="2281"/>
  </r>
  <r>
    <x v="1783"/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x v="0"/>
    <n v="48"/>
    <x v="0"/>
    <s v="music/rock"/>
    <x v="1721"/>
    <x v="4"/>
    <x v="11"/>
    <x v="7"/>
    <x v="2282"/>
  </r>
  <r>
    <x v="1784"/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x v="0"/>
    <n v="59"/>
    <x v="0"/>
    <s v="music/rock"/>
    <x v="1722"/>
    <x v="4"/>
    <x v="11"/>
    <x v="2"/>
    <x v="2283"/>
  </r>
  <r>
    <x v="1785"/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x v="0"/>
    <n v="79"/>
    <x v="0"/>
    <s v="music/rock"/>
    <x v="1723"/>
    <x v="4"/>
    <x v="11"/>
    <x v="5"/>
    <x v="2284"/>
  </r>
  <r>
    <x v="1395"/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x v="0"/>
    <n v="14"/>
    <x v="0"/>
    <s v="music/rock"/>
    <x v="1724"/>
    <x v="4"/>
    <x v="11"/>
    <x v="10"/>
    <x v="2285"/>
  </r>
  <r>
    <x v="1786"/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x v="0"/>
    <n v="106"/>
    <x v="0"/>
    <s v="music/rock"/>
    <x v="1725"/>
    <x v="4"/>
    <x v="11"/>
    <x v="0"/>
    <x v="2286"/>
  </r>
  <r>
    <x v="1787"/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x v="0"/>
    <n v="25"/>
    <x v="0"/>
    <s v="music/rock"/>
    <x v="1726"/>
    <x v="4"/>
    <x v="11"/>
    <x v="0"/>
    <x v="2287"/>
  </r>
  <r>
    <x v="202"/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x v="0"/>
    <n v="25"/>
    <x v="0"/>
    <s v="music/rock"/>
    <x v="1727"/>
    <x v="4"/>
    <x v="11"/>
    <x v="9"/>
    <x v="2288"/>
  </r>
  <r>
    <x v="1788"/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x v="0"/>
    <n v="29"/>
    <x v="0"/>
    <s v="music/rock"/>
    <x v="1728"/>
    <x v="4"/>
    <x v="11"/>
    <x v="8"/>
    <x v="2289"/>
  </r>
  <r>
    <x v="1789"/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x v="0"/>
    <n v="43"/>
    <x v="0"/>
    <s v="music/rock"/>
    <x v="1729"/>
    <x v="4"/>
    <x v="11"/>
    <x v="7"/>
    <x v="2290"/>
  </r>
  <r>
    <x v="1790"/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x v="0"/>
    <n v="46"/>
    <x v="0"/>
    <s v="music/rock"/>
    <x v="1730"/>
    <x v="4"/>
    <x v="11"/>
    <x v="7"/>
    <x v="2291"/>
  </r>
  <r>
    <x v="1791"/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x v="0"/>
    <n v="27"/>
    <x v="0"/>
    <s v="music/rock"/>
    <x v="1731"/>
    <x v="4"/>
    <x v="11"/>
    <x v="10"/>
    <x v="2292"/>
  </r>
  <r>
    <x v="1792"/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x v="0"/>
    <n v="112"/>
    <x v="0"/>
    <s v="music/rock"/>
    <x v="1732"/>
    <x v="4"/>
    <x v="11"/>
    <x v="11"/>
    <x v="2293"/>
  </r>
  <r>
    <x v="1410"/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x v="0"/>
    <n v="34"/>
    <x v="0"/>
    <s v="music/rock"/>
    <x v="1733"/>
    <x v="4"/>
    <x v="11"/>
    <x v="11"/>
    <x v="2294"/>
  </r>
  <r>
    <x v="1793"/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x v="0"/>
    <n v="145"/>
    <x v="0"/>
    <s v="music/rock"/>
    <x v="1734"/>
    <x v="4"/>
    <x v="11"/>
    <x v="1"/>
    <x v="2295"/>
  </r>
  <r>
    <x v="1794"/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x v="0"/>
    <n v="19"/>
    <x v="0"/>
    <s v="music/rock"/>
    <x v="1735"/>
    <x v="4"/>
    <x v="11"/>
    <x v="2"/>
    <x v="2296"/>
  </r>
  <r>
    <x v="1795"/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x v="0"/>
    <n v="288"/>
    <x v="0"/>
    <s v="music/rock"/>
    <x v="1736"/>
    <x v="4"/>
    <x v="11"/>
    <x v="2"/>
    <x v="2297"/>
  </r>
  <r>
    <x v="1796"/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x v="0"/>
    <n v="14"/>
    <x v="0"/>
    <s v="music/rock"/>
    <x v="1737"/>
    <x v="4"/>
    <x v="11"/>
    <x v="1"/>
    <x v="2298"/>
  </r>
  <r>
    <x v="982"/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x v="0"/>
    <n v="7"/>
    <x v="0"/>
    <s v="music/rock"/>
    <x v="1738"/>
    <x v="4"/>
    <x v="11"/>
    <x v="0"/>
    <x v="2299"/>
  </r>
  <r>
    <x v="1797"/>
    <n v="2301"/>
    <s v="Time Crash"/>
    <s v="We are America's first trock band, and we're ready to bring you our first album!"/>
    <n v="5000"/>
    <x v="1630"/>
    <x v="0"/>
    <x v="0"/>
    <x v="0"/>
    <n v="1371785496"/>
    <n v="1369193496"/>
    <x v="1"/>
    <n v="211"/>
    <x v="0"/>
    <s v="music/indie rock"/>
    <x v="1739"/>
    <x v="4"/>
    <x v="14"/>
    <x v="5"/>
    <x v="2300"/>
  </r>
  <r>
    <x v="1798"/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x v="1"/>
    <n v="85"/>
    <x v="0"/>
    <s v="music/indie rock"/>
    <x v="1740"/>
    <x v="4"/>
    <x v="14"/>
    <x v="4"/>
    <x v="2301"/>
  </r>
  <r>
    <x v="1799"/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x v="1"/>
    <n v="103"/>
    <x v="0"/>
    <s v="music/indie rock"/>
    <x v="1741"/>
    <x v="4"/>
    <x v="14"/>
    <x v="4"/>
    <x v="2302"/>
  </r>
  <r>
    <x v="1800"/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x v="1"/>
    <n v="113"/>
    <x v="0"/>
    <s v="music/indie rock"/>
    <x v="1742"/>
    <x v="4"/>
    <x v="14"/>
    <x v="4"/>
    <x v="1254"/>
  </r>
  <r>
    <x v="1801"/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x v="1"/>
    <n v="167"/>
    <x v="0"/>
    <s v="music/indie rock"/>
    <x v="1743"/>
    <x v="4"/>
    <x v="14"/>
    <x v="3"/>
    <x v="2303"/>
  </r>
  <r>
    <x v="1802"/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x v="1"/>
    <n v="73"/>
    <x v="0"/>
    <s v="music/indie rock"/>
    <x v="1744"/>
    <x v="4"/>
    <x v="14"/>
    <x v="2"/>
    <x v="2304"/>
  </r>
  <r>
    <x v="1803"/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x v="1"/>
    <n v="75"/>
    <x v="0"/>
    <s v="music/indie rock"/>
    <x v="1745"/>
    <x v="4"/>
    <x v="14"/>
    <x v="6"/>
    <x v="2305"/>
  </r>
  <r>
    <x v="1804"/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x v="1"/>
    <n v="614"/>
    <x v="0"/>
    <s v="music/indie rock"/>
    <x v="1746"/>
    <x v="4"/>
    <x v="14"/>
    <x v="3"/>
    <x v="2306"/>
  </r>
  <r>
    <x v="1805"/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x v="1"/>
    <n v="107"/>
    <x v="0"/>
    <s v="music/indie rock"/>
    <x v="1747"/>
    <x v="4"/>
    <x v="14"/>
    <x v="2"/>
    <x v="2307"/>
  </r>
  <r>
    <x v="1806"/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x v="1"/>
    <n v="1224"/>
    <x v="0"/>
    <s v="music/indie rock"/>
    <x v="1748"/>
    <x v="4"/>
    <x v="14"/>
    <x v="2"/>
    <x v="2308"/>
  </r>
  <r>
    <x v="1807"/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x v="1"/>
    <n v="104"/>
    <x v="0"/>
    <s v="music/indie rock"/>
    <x v="1749"/>
    <x v="4"/>
    <x v="14"/>
    <x v="6"/>
    <x v="2309"/>
  </r>
  <r>
    <x v="1808"/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x v="1"/>
    <n v="79"/>
    <x v="0"/>
    <s v="music/indie rock"/>
    <x v="1750"/>
    <x v="4"/>
    <x v="14"/>
    <x v="7"/>
    <x v="2310"/>
  </r>
  <r>
    <x v="1809"/>
    <n v="2313"/>
    <s v="A SUNNY DAY IN GLASGOW"/>
    <s v="A Sunny Day in Glasgow are recording a new album and we need your help!"/>
    <n v="5000"/>
    <x v="1642"/>
    <x v="0"/>
    <x v="0"/>
    <x v="0"/>
    <n v="1336086026"/>
    <n v="1333494026"/>
    <x v="1"/>
    <n v="157"/>
    <x v="0"/>
    <s v="music/indie rock"/>
    <x v="1751"/>
    <x v="4"/>
    <x v="14"/>
    <x v="6"/>
    <x v="2311"/>
  </r>
  <r>
    <x v="1810"/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x v="1"/>
    <n v="50"/>
    <x v="0"/>
    <s v="music/indie rock"/>
    <x v="1752"/>
    <x v="4"/>
    <x v="14"/>
    <x v="5"/>
    <x v="2312"/>
  </r>
  <r>
    <x v="946"/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x v="1"/>
    <n v="64"/>
    <x v="0"/>
    <s v="music/indie rock"/>
    <x v="1753"/>
    <x v="4"/>
    <x v="14"/>
    <x v="6"/>
    <x v="2313"/>
  </r>
  <r>
    <x v="1811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x v="1"/>
    <n v="200"/>
    <x v="0"/>
    <s v="music/indie rock"/>
    <x v="1754"/>
    <x v="4"/>
    <x v="14"/>
    <x v="8"/>
    <x v="2314"/>
  </r>
  <r>
    <x v="87"/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x v="1"/>
    <n v="22"/>
    <x v="0"/>
    <s v="music/indie rock"/>
    <x v="1755"/>
    <x v="4"/>
    <x v="14"/>
    <x v="1"/>
    <x v="2315"/>
  </r>
  <r>
    <x v="1812"/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x v="1"/>
    <n v="163"/>
    <x v="0"/>
    <s v="music/indie rock"/>
    <x v="1756"/>
    <x v="4"/>
    <x v="14"/>
    <x v="10"/>
    <x v="2316"/>
  </r>
  <r>
    <x v="1813"/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x v="1"/>
    <n v="77"/>
    <x v="0"/>
    <s v="music/indie rock"/>
    <x v="1757"/>
    <x v="4"/>
    <x v="14"/>
    <x v="4"/>
    <x v="2317"/>
  </r>
  <r>
    <x v="1814"/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x v="1"/>
    <n v="89"/>
    <x v="0"/>
    <s v="music/indie rock"/>
    <x v="1758"/>
    <x v="4"/>
    <x v="14"/>
    <x v="2"/>
    <x v="2318"/>
  </r>
  <r>
    <x v="1815"/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x v="0"/>
    <n v="64"/>
    <x v="1"/>
    <s v="food/small batch"/>
    <x v="1759"/>
    <x v="7"/>
    <x v="33"/>
    <x v="7"/>
    <x v="2319"/>
  </r>
  <r>
    <x v="1816"/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x v="0"/>
    <n v="4"/>
    <x v="1"/>
    <s v="food/small batch"/>
    <x v="1241"/>
    <x v="7"/>
    <x v="33"/>
    <x v="7"/>
    <x v="2320"/>
  </r>
  <r>
    <x v="1817"/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x v="0"/>
    <n v="4"/>
    <x v="1"/>
    <s v="food/small batch"/>
    <x v="180"/>
    <x v="7"/>
    <x v="33"/>
    <x v="7"/>
    <x v="2321"/>
  </r>
  <r>
    <x v="1818"/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x v="0"/>
    <n v="61"/>
    <x v="1"/>
    <s v="food/small batch"/>
    <x v="1760"/>
    <x v="7"/>
    <x v="33"/>
    <x v="2"/>
    <x v="2322"/>
  </r>
  <r>
    <x v="1819"/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x v="0"/>
    <n v="7"/>
    <x v="1"/>
    <s v="food/small batch"/>
    <x v="1761"/>
    <x v="7"/>
    <x v="33"/>
    <x v="2"/>
    <x v="2323"/>
  </r>
  <r>
    <x v="174"/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x v="0"/>
    <n v="1"/>
    <x v="1"/>
    <s v="food/small batch"/>
    <x v="1762"/>
    <x v="7"/>
    <x v="33"/>
    <x v="7"/>
    <x v="2324"/>
  </r>
  <r>
    <x v="1820"/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x v="1"/>
    <n v="3355"/>
    <x v="0"/>
    <s v="food/small batch"/>
    <x v="1763"/>
    <x v="7"/>
    <x v="33"/>
    <x v="3"/>
    <x v="2325"/>
  </r>
  <r>
    <x v="1821"/>
    <n v="2328"/>
    <s v="Bravado Spice | Bigger &amp; Bolder"/>
    <s v="Our mission: To launch our Crimson Hot Sauce &amp; introduce our Chili &amp; Garlic Pickles. _x000d__x000d_Let's change the game together!"/>
    <n v="10000"/>
    <x v="1653"/>
    <x v="0"/>
    <x v="0"/>
    <x v="0"/>
    <n v="1434307537"/>
    <n v="1431715537"/>
    <x v="1"/>
    <n v="537"/>
    <x v="0"/>
    <s v="food/small batch"/>
    <x v="1764"/>
    <x v="7"/>
    <x v="33"/>
    <x v="5"/>
    <x v="2326"/>
  </r>
  <r>
    <x v="1822"/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x v="1"/>
    <n v="125"/>
    <x v="0"/>
    <s v="food/small batch"/>
    <x v="1765"/>
    <x v="7"/>
    <x v="33"/>
    <x v="0"/>
    <x v="2327"/>
  </r>
  <r>
    <x v="1823"/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x v="1"/>
    <n v="163"/>
    <x v="0"/>
    <s v="food/small batch"/>
    <x v="1766"/>
    <x v="7"/>
    <x v="33"/>
    <x v="4"/>
    <x v="2328"/>
  </r>
  <r>
    <x v="1824"/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x v="1"/>
    <n v="283"/>
    <x v="0"/>
    <s v="food/small batch"/>
    <x v="1767"/>
    <x v="7"/>
    <x v="33"/>
    <x v="3"/>
    <x v="2329"/>
  </r>
  <r>
    <x v="1825"/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x v="1"/>
    <n v="352"/>
    <x v="0"/>
    <s v="food/small batch"/>
    <x v="1768"/>
    <x v="7"/>
    <x v="33"/>
    <x v="1"/>
    <x v="2330"/>
  </r>
  <r>
    <x v="1826"/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x v="1"/>
    <n v="94"/>
    <x v="0"/>
    <s v="food/small batch"/>
    <x v="1769"/>
    <x v="7"/>
    <x v="33"/>
    <x v="5"/>
    <x v="2331"/>
  </r>
  <r>
    <x v="1827"/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x v="1"/>
    <n v="67"/>
    <x v="0"/>
    <s v="food/small batch"/>
    <x v="1770"/>
    <x v="7"/>
    <x v="33"/>
    <x v="9"/>
    <x v="2332"/>
  </r>
  <r>
    <x v="1828"/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x v="1"/>
    <n v="221"/>
    <x v="0"/>
    <s v="food/small batch"/>
    <x v="1771"/>
    <x v="7"/>
    <x v="33"/>
    <x v="5"/>
    <x v="2333"/>
  </r>
  <r>
    <x v="1829"/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x v="1"/>
    <n v="2165"/>
    <x v="0"/>
    <s v="food/small batch"/>
    <x v="1772"/>
    <x v="7"/>
    <x v="33"/>
    <x v="1"/>
    <x v="2334"/>
  </r>
  <r>
    <x v="1830"/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x v="1"/>
    <n v="179"/>
    <x v="0"/>
    <s v="food/small batch"/>
    <x v="1773"/>
    <x v="7"/>
    <x v="33"/>
    <x v="5"/>
    <x v="2335"/>
  </r>
  <r>
    <x v="1831"/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x v="1"/>
    <n v="123"/>
    <x v="0"/>
    <s v="food/small batch"/>
    <x v="1774"/>
    <x v="7"/>
    <x v="33"/>
    <x v="5"/>
    <x v="2336"/>
  </r>
  <r>
    <x v="1832"/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x v="1"/>
    <n v="1104"/>
    <x v="0"/>
    <s v="food/small batch"/>
    <x v="1775"/>
    <x v="7"/>
    <x v="33"/>
    <x v="4"/>
    <x v="2337"/>
  </r>
  <r>
    <x v="1833"/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x v="1"/>
    <n v="403"/>
    <x v="0"/>
    <s v="food/small batch"/>
    <x v="1776"/>
    <x v="7"/>
    <x v="33"/>
    <x v="8"/>
    <x v="2338"/>
  </r>
  <r>
    <x v="109"/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x v="0"/>
    <n v="0"/>
    <x v="1"/>
    <s v="technology/web"/>
    <x v="121"/>
    <x v="2"/>
    <x v="7"/>
    <x v="0"/>
    <x v="2339"/>
  </r>
  <r>
    <x v="109"/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x v="0"/>
    <n v="0"/>
    <x v="1"/>
    <s v="technology/web"/>
    <x v="121"/>
    <x v="2"/>
    <x v="7"/>
    <x v="8"/>
    <x v="2340"/>
  </r>
  <r>
    <x v="419"/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x v="0"/>
    <n v="1"/>
    <x v="1"/>
    <s v="technology/web"/>
    <x v="468"/>
    <x v="2"/>
    <x v="7"/>
    <x v="4"/>
    <x v="2341"/>
  </r>
  <r>
    <x v="370"/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x v="0"/>
    <n v="1"/>
    <x v="1"/>
    <s v="technology/web"/>
    <x v="120"/>
    <x v="2"/>
    <x v="7"/>
    <x v="5"/>
    <x v="2342"/>
  </r>
  <r>
    <x v="109"/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x v="0"/>
    <n v="0"/>
    <x v="1"/>
    <s v="technology/web"/>
    <x v="121"/>
    <x v="2"/>
    <x v="7"/>
    <x v="2"/>
    <x v="2343"/>
  </r>
  <r>
    <x v="1834"/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x v="0"/>
    <n v="3"/>
    <x v="1"/>
    <s v="technology/web"/>
    <x v="31"/>
    <x v="2"/>
    <x v="7"/>
    <x v="8"/>
    <x v="2344"/>
  </r>
  <r>
    <x v="1835"/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x v="0"/>
    <n v="1"/>
    <x v="1"/>
    <s v="technology/web"/>
    <x v="2"/>
    <x v="2"/>
    <x v="7"/>
    <x v="3"/>
    <x v="2345"/>
  </r>
  <r>
    <x v="1836"/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x v="0"/>
    <n v="5"/>
    <x v="1"/>
    <s v="technology/web"/>
    <x v="1237"/>
    <x v="2"/>
    <x v="7"/>
    <x v="11"/>
    <x v="2346"/>
  </r>
  <r>
    <x v="109"/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x v="0"/>
    <n v="0"/>
    <x v="1"/>
    <s v="technology/web"/>
    <x v="121"/>
    <x v="2"/>
    <x v="7"/>
    <x v="3"/>
    <x v="2347"/>
  </r>
  <r>
    <x v="109"/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x v="0"/>
    <n v="0"/>
    <x v="1"/>
    <s v="technology/web"/>
    <x v="121"/>
    <x v="2"/>
    <x v="7"/>
    <x v="11"/>
    <x v="2348"/>
  </r>
  <r>
    <x v="1837"/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x v="0"/>
    <n v="7"/>
    <x v="1"/>
    <s v="technology/web"/>
    <x v="1777"/>
    <x v="2"/>
    <x v="7"/>
    <x v="7"/>
    <x v="2349"/>
  </r>
  <r>
    <x v="109"/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x v="0"/>
    <n v="0"/>
    <x v="1"/>
    <s v="technology/web"/>
    <x v="121"/>
    <x v="2"/>
    <x v="7"/>
    <x v="6"/>
    <x v="2350"/>
  </r>
  <r>
    <x v="109"/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x v="0"/>
    <n v="0"/>
    <x v="1"/>
    <s v="technology/web"/>
    <x v="121"/>
    <x v="2"/>
    <x v="7"/>
    <x v="6"/>
    <x v="2351"/>
  </r>
  <r>
    <x v="1838"/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x v="0"/>
    <n v="1"/>
    <x v="1"/>
    <s v="technology/web"/>
    <x v="384"/>
    <x v="2"/>
    <x v="7"/>
    <x v="4"/>
    <x v="2352"/>
  </r>
  <r>
    <x v="1839"/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x v="0"/>
    <n v="2"/>
    <x v="1"/>
    <s v="technology/web"/>
    <x v="446"/>
    <x v="2"/>
    <x v="7"/>
    <x v="6"/>
    <x v="2353"/>
  </r>
  <r>
    <x v="109"/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x v="0"/>
    <n v="0"/>
    <x v="1"/>
    <s v="technology/web"/>
    <x v="121"/>
    <x v="2"/>
    <x v="7"/>
    <x v="5"/>
    <x v="2354"/>
  </r>
  <r>
    <x v="109"/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x v="0"/>
    <n v="0"/>
    <x v="1"/>
    <s v="technology/web"/>
    <x v="121"/>
    <x v="2"/>
    <x v="7"/>
    <x v="8"/>
    <x v="2355"/>
  </r>
  <r>
    <x v="109"/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x v="0"/>
    <n v="0"/>
    <x v="1"/>
    <s v="technology/web"/>
    <x v="121"/>
    <x v="2"/>
    <x v="7"/>
    <x v="11"/>
    <x v="2356"/>
  </r>
  <r>
    <x v="1840"/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x v="0"/>
    <n v="3"/>
    <x v="1"/>
    <s v="technology/web"/>
    <x v="1778"/>
    <x v="2"/>
    <x v="7"/>
    <x v="0"/>
    <x v="2357"/>
  </r>
  <r>
    <x v="167"/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x v="0"/>
    <n v="1"/>
    <x v="1"/>
    <s v="technology/web"/>
    <x v="453"/>
    <x v="2"/>
    <x v="7"/>
    <x v="1"/>
    <x v="2358"/>
  </r>
  <r>
    <x v="109"/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x v="0"/>
    <n v="0"/>
    <x v="1"/>
    <s v="technology/web"/>
    <x v="121"/>
    <x v="2"/>
    <x v="7"/>
    <x v="6"/>
    <x v="2359"/>
  </r>
  <r>
    <x v="1841"/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x v="0"/>
    <n v="2"/>
    <x v="1"/>
    <s v="technology/web"/>
    <x v="88"/>
    <x v="2"/>
    <x v="7"/>
    <x v="4"/>
    <x v="2360"/>
  </r>
  <r>
    <x v="109"/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x v="0"/>
    <n v="0"/>
    <x v="1"/>
    <s v="technology/web"/>
    <x v="121"/>
    <x v="2"/>
    <x v="7"/>
    <x v="4"/>
    <x v="2361"/>
  </r>
  <r>
    <x v="109"/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x v="0"/>
    <n v="0"/>
    <x v="1"/>
    <s v="technology/web"/>
    <x v="121"/>
    <x v="2"/>
    <x v="7"/>
    <x v="8"/>
    <x v="2362"/>
  </r>
  <r>
    <x v="109"/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x v="0"/>
    <n v="0"/>
    <x v="1"/>
    <s v="technology/web"/>
    <x v="121"/>
    <x v="2"/>
    <x v="7"/>
    <x v="11"/>
    <x v="2363"/>
  </r>
  <r>
    <x v="1842"/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x v="0"/>
    <n v="27"/>
    <x v="1"/>
    <s v="technology/web"/>
    <x v="1779"/>
    <x v="2"/>
    <x v="7"/>
    <x v="8"/>
    <x v="2364"/>
  </r>
  <r>
    <x v="1843"/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x v="0"/>
    <n v="14"/>
    <x v="1"/>
    <s v="technology/web"/>
    <x v="1780"/>
    <x v="2"/>
    <x v="7"/>
    <x v="2"/>
    <x v="2365"/>
  </r>
  <r>
    <x v="1161"/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x v="0"/>
    <n v="2"/>
    <x v="1"/>
    <s v="technology/web"/>
    <x v="73"/>
    <x v="2"/>
    <x v="7"/>
    <x v="2"/>
    <x v="2366"/>
  </r>
  <r>
    <x v="109"/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x v="0"/>
    <n v="0"/>
    <x v="1"/>
    <s v="technology/web"/>
    <x v="121"/>
    <x v="2"/>
    <x v="7"/>
    <x v="1"/>
    <x v="2367"/>
  </r>
  <r>
    <x v="1844"/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x v="0"/>
    <n v="4"/>
    <x v="1"/>
    <s v="technology/web"/>
    <x v="442"/>
    <x v="2"/>
    <x v="7"/>
    <x v="4"/>
    <x v="2368"/>
  </r>
  <r>
    <x v="109"/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x v="0"/>
    <n v="0"/>
    <x v="1"/>
    <s v="technology/web"/>
    <x v="121"/>
    <x v="2"/>
    <x v="7"/>
    <x v="5"/>
    <x v="2369"/>
  </r>
  <r>
    <x v="1845"/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x v="0"/>
    <n v="6"/>
    <x v="1"/>
    <s v="technology/web"/>
    <x v="180"/>
    <x v="2"/>
    <x v="7"/>
    <x v="7"/>
    <x v="2370"/>
  </r>
  <r>
    <x v="1846"/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x v="0"/>
    <n v="1"/>
    <x v="1"/>
    <s v="technology/web"/>
    <x v="73"/>
    <x v="2"/>
    <x v="7"/>
    <x v="3"/>
    <x v="2371"/>
  </r>
  <r>
    <x v="1847"/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x v="0"/>
    <n v="1"/>
    <x v="1"/>
    <s v="technology/web"/>
    <x v="119"/>
    <x v="2"/>
    <x v="7"/>
    <x v="1"/>
    <x v="2372"/>
  </r>
  <r>
    <x v="109"/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x v="0"/>
    <n v="0"/>
    <x v="1"/>
    <s v="technology/web"/>
    <x v="121"/>
    <x v="2"/>
    <x v="7"/>
    <x v="10"/>
    <x v="2373"/>
  </r>
  <r>
    <x v="1848"/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x v="0"/>
    <n v="4"/>
    <x v="1"/>
    <s v="technology/web"/>
    <x v="1781"/>
    <x v="2"/>
    <x v="7"/>
    <x v="4"/>
    <x v="2374"/>
  </r>
  <r>
    <x v="109"/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x v="0"/>
    <n v="0"/>
    <x v="1"/>
    <s v="technology/web"/>
    <x v="121"/>
    <x v="2"/>
    <x v="7"/>
    <x v="9"/>
    <x v="2375"/>
  </r>
  <r>
    <x v="109"/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x v="0"/>
    <n v="0"/>
    <x v="1"/>
    <s v="technology/web"/>
    <x v="121"/>
    <x v="2"/>
    <x v="7"/>
    <x v="3"/>
    <x v="2376"/>
  </r>
  <r>
    <x v="109"/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x v="0"/>
    <n v="0"/>
    <x v="1"/>
    <s v="technology/web"/>
    <x v="121"/>
    <x v="2"/>
    <x v="7"/>
    <x v="10"/>
    <x v="2377"/>
  </r>
  <r>
    <x v="456"/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x v="0"/>
    <n v="3"/>
    <x v="1"/>
    <s v="technology/web"/>
    <x v="1782"/>
    <x v="2"/>
    <x v="7"/>
    <x v="8"/>
    <x v="2378"/>
  </r>
  <r>
    <x v="1849"/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x v="0"/>
    <n v="7"/>
    <x v="1"/>
    <s v="technology/web"/>
    <x v="1783"/>
    <x v="2"/>
    <x v="7"/>
    <x v="7"/>
    <x v="2379"/>
  </r>
  <r>
    <x v="453"/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x v="0"/>
    <n v="2"/>
    <x v="1"/>
    <s v="technology/web"/>
    <x v="839"/>
    <x v="2"/>
    <x v="7"/>
    <x v="3"/>
    <x v="2380"/>
  </r>
  <r>
    <x v="1850"/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x v="0"/>
    <n v="3"/>
    <x v="1"/>
    <s v="technology/web"/>
    <x v="1784"/>
    <x v="2"/>
    <x v="7"/>
    <x v="1"/>
    <x v="2381"/>
  </r>
  <r>
    <x v="417"/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x v="0"/>
    <n v="8"/>
    <x v="1"/>
    <s v="technology/web"/>
    <x v="120"/>
    <x v="2"/>
    <x v="7"/>
    <x v="9"/>
    <x v="2382"/>
  </r>
  <r>
    <x v="1851"/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x v="0"/>
    <n v="7"/>
    <x v="1"/>
    <s v="technology/web"/>
    <x v="1785"/>
    <x v="2"/>
    <x v="7"/>
    <x v="3"/>
    <x v="2383"/>
  </r>
  <r>
    <x v="109"/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x v="0"/>
    <n v="0"/>
    <x v="1"/>
    <s v="technology/web"/>
    <x v="121"/>
    <x v="2"/>
    <x v="7"/>
    <x v="4"/>
    <x v="2384"/>
  </r>
  <r>
    <x v="1852"/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x v="0"/>
    <n v="3"/>
    <x v="1"/>
    <s v="technology/web"/>
    <x v="1786"/>
    <x v="2"/>
    <x v="7"/>
    <x v="0"/>
    <x v="2385"/>
  </r>
  <r>
    <x v="1853"/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x v="0"/>
    <n v="8"/>
    <x v="1"/>
    <s v="technology/web"/>
    <x v="1787"/>
    <x v="2"/>
    <x v="7"/>
    <x v="11"/>
    <x v="2386"/>
  </r>
  <r>
    <x v="1854"/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x v="0"/>
    <n v="1"/>
    <x v="1"/>
    <s v="technology/web"/>
    <x v="180"/>
    <x v="2"/>
    <x v="7"/>
    <x v="0"/>
    <x v="2387"/>
  </r>
  <r>
    <x v="109"/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x v="0"/>
    <n v="0"/>
    <x v="1"/>
    <s v="technology/web"/>
    <x v="121"/>
    <x v="2"/>
    <x v="7"/>
    <x v="4"/>
    <x v="2388"/>
  </r>
  <r>
    <x v="415"/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x v="0"/>
    <n v="1"/>
    <x v="1"/>
    <s v="technology/web"/>
    <x v="384"/>
    <x v="2"/>
    <x v="7"/>
    <x v="7"/>
    <x v="2389"/>
  </r>
  <r>
    <x v="109"/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x v="0"/>
    <n v="0"/>
    <x v="1"/>
    <s v="technology/web"/>
    <x v="121"/>
    <x v="2"/>
    <x v="7"/>
    <x v="8"/>
    <x v="2390"/>
  </r>
  <r>
    <x v="833"/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x v="0"/>
    <n v="1"/>
    <x v="1"/>
    <s v="technology/web"/>
    <x v="73"/>
    <x v="2"/>
    <x v="7"/>
    <x v="3"/>
    <x v="2391"/>
  </r>
  <r>
    <x v="1855"/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x v="0"/>
    <n v="2"/>
    <x v="1"/>
    <s v="technology/web"/>
    <x v="1788"/>
    <x v="2"/>
    <x v="7"/>
    <x v="1"/>
    <x v="2392"/>
  </r>
  <r>
    <x v="109"/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x v="0"/>
    <n v="0"/>
    <x v="1"/>
    <s v="technology/web"/>
    <x v="121"/>
    <x v="2"/>
    <x v="7"/>
    <x v="11"/>
    <x v="2393"/>
  </r>
  <r>
    <x v="418"/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x v="0"/>
    <n v="1"/>
    <x v="1"/>
    <s v="technology/web"/>
    <x v="119"/>
    <x v="2"/>
    <x v="7"/>
    <x v="8"/>
    <x v="2394"/>
  </r>
  <r>
    <x v="109"/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x v="0"/>
    <n v="0"/>
    <x v="1"/>
    <s v="technology/web"/>
    <x v="121"/>
    <x v="2"/>
    <x v="7"/>
    <x v="11"/>
    <x v="2395"/>
  </r>
  <r>
    <x v="109"/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x v="0"/>
    <n v="0"/>
    <x v="1"/>
    <s v="technology/web"/>
    <x v="121"/>
    <x v="2"/>
    <x v="7"/>
    <x v="0"/>
    <x v="2396"/>
  </r>
  <r>
    <x v="109"/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x v="0"/>
    <n v="0"/>
    <x v="1"/>
    <s v="technology/web"/>
    <x v="121"/>
    <x v="2"/>
    <x v="7"/>
    <x v="4"/>
    <x v="2397"/>
  </r>
  <r>
    <x v="109"/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x v="0"/>
    <n v="0"/>
    <x v="1"/>
    <s v="technology/web"/>
    <x v="121"/>
    <x v="2"/>
    <x v="7"/>
    <x v="7"/>
    <x v="2398"/>
  </r>
  <r>
    <x v="1856"/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x v="0"/>
    <n v="9"/>
    <x v="1"/>
    <s v="food/food trucks"/>
    <x v="1789"/>
    <x v="7"/>
    <x v="19"/>
    <x v="1"/>
    <x v="2399"/>
  </r>
  <r>
    <x v="414"/>
    <n v="2402"/>
    <s v="Cupcake Truck Unite"/>
    <s v="Small town, delicious treats, and a mobile truck"/>
    <n v="12000"/>
    <x v="401"/>
    <x v="2"/>
    <x v="0"/>
    <x v="0"/>
    <n v="1431533931"/>
    <n v="1428941931"/>
    <x v="0"/>
    <n v="1"/>
    <x v="1"/>
    <s v="food/food trucks"/>
    <x v="368"/>
    <x v="7"/>
    <x v="19"/>
    <x v="6"/>
    <x v="2400"/>
  </r>
  <r>
    <x v="1857"/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x v="0"/>
    <n v="12"/>
    <x v="1"/>
    <s v="food/food trucks"/>
    <x v="1790"/>
    <x v="7"/>
    <x v="19"/>
    <x v="1"/>
    <x v="2401"/>
  </r>
  <r>
    <x v="109"/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x v="0"/>
    <n v="0"/>
    <x v="1"/>
    <s v="food/food trucks"/>
    <x v="121"/>
    <x v="7"/>
    <x v="19"/>
    <x v="11"/>
    <x v="2402"/>
  </r>
  <r>
    <x v="1858"/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x v="0"/>
    <n v="20"/>
    <x v="1"/>
    <s v="food/food trucks"/>
    <x v="1791"/>
    <x v="7"/>
    <x v="19"/>
    <x v="10"/>
    <x v="2403"/>
  </r>
  <r>
    <x v="1859"/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x v="0"/>
    <n v="16"/>
    <x v="1"/>
    <s v="food/food trucks"/>
    <x v="1792"/>
    <x v="7"/>
    <x v="19"/>
    <x v="11"/>
    <x v="2404"/>
  </r>
  <r>
    <x v="1860"/>
    <n v="2407"/>
    <s v="&quot;PASHUT&quot;-(Means â€˜simpleâ€™ in Hebrew)"/>
    <s v="Hummus-mediterranean diet, real food, organic, vegan, kosher._x000d_An original great health oriented street food in Santa Fe NM."/>
    <n v="22000"/>
    <x v="1675"/>
    <x v="2"/>
    <x v="0"/>
    <x v="0"/>
    <n v="1428732000"/>
    <n v="1426772928"/>
    <x v="0"/>
    <n v="33"/>
    <x v="1"/>
    <s v="food/food trucks"/>
    <x v="1793"/>
    <x v="7"/>
    <x v="19"/>
    <x v="7"/>
    <x v="2405"/>
  </r>
  <r>
    <x v="418"/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x v="0"/>
    <n v="2"/>
    <x v="1"/>
    <s v="food/food trucks"/>
    <x v="2"/>
    <x v="7"/>
    <x v="19"/>
    <x v="9"/>
    <x v="2406"/>
  </r>
  <r>
    <x v="1861"/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x v="0"/>
    <n v="6"/>
    <x v="1"/>
    <s v="food/food trucks"/>
    <x v="474"/>
    <x v="7"/>
    <x v="19"/>
    <x v="3"/>
    <x v="2407"/>
  </r>
  <r>
    <x v="109"/>
    <n v="2410"/>
    <s v="Websters grill truck       slow cooked meats"/>
    <s v="Websters grill truck the best slow cooked meats on hot coals_x000d_Beef bisket, roast Lamb, roast chicken, Ribs, burgers, sliders,"/>
    <n v="15000"/>
    <x v="117"/>
    <x v="2"/>
    <x v="2"/>
    <x v="2"/>
    <n v="1441619275"/>
    <n v="1439027275"/>
    <x v="0"/>
    <n v="0"/>
    <x v="1"/>
    <s v="food/food trucks"/>
    <x v="121"/>
    <x v="7"/>
    <x v="19"/>
    <x v="10"/>
    <x v="2408"/>
  </r>
  <r>
    <x v="1862"/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x v="0"/>
    <n v="3"/>
    <x v="1"/>
    <s v="food/food trucks"/>
    <x v="690"/>
    <x v="7"/>
    <x v="19"/>
    <x v="3"/>
    <x v="2409"/>
  </r>
  <r>
    <x v="109"/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x v="0"/>
    <n v="0"/>
    <x v="1"/>
    <s v="food/food trucks"/>
    <x v="121"/>
    <x v="7"/>
    <x v="19"/>
    <x v="9"/>
    <x v="2410"/>
  </r>
  <r>
    <x v="1863"/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x v="0"/>
    <n v="3"/>
    <x v="1"/>
    <s v="food/food trucks"/>
    <x v="1585"/>
    <x v="7"/>
    <x v="19"/>
    <x v="6"/>
    <x v="2411"/>
  </r>
  <r>
    <x v="1864"/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x v="0"/>
    <n v="13"/>
    <x v="1"/>
    <s v="food/food trucks"/>
    <x v="1794"/>
    <x v="7"/>
    <x v="19"/>
    <x v="3"/>
    <x v="2412"/>
  </r>
  <r>
    <x v="1865"/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x v="0"/>
    <n v="6"/>
    <x v="1"/>
    <s v="food/food trucks"/>
    <x v="1795"/>
    <x v="7"/>
    <x v="19"/>
    <x v="0"/>
    <x v="2413"/>
  </r>
  <r>
    <x v="1866"/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x v="0"/>
    <n v="1"/>
    <x v="1"/>
    <s v="food/food trucks"/>
    <x v="144"/>
    <x v="7"/>
    <x v="19"/>
    <x v="1"/>
    <x v="2414"/>
  </r>
  <r>
    <x v="109"/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x v="0"/>
    <n v="0"/>
    <x v="1"/>
    <s v="food/food trucks"/>
    <x v="121"/>
    <x v="7"/>
    <x v="19"/>
    <x v="3"/>
    <x v="2415"/>
  </r>
  <r>
    <x v="459"/>
    <n v="2418"/>
    <s v="Mexican food truck"/>
    <s v="I want to start my food truck business."/>
    <n v="25000"/>
    <x v="139"/>
    <x v="2"/>
    <x v="0"/>
    <x v="0"/>
    <n v="1427225644"/>
    <n v="1422045244"/>
    <x v="0"/>
    <n v="5"/>
    <x v="1"/>
    <s v="food/food trucks"/>
    <x v="120"/>
    <x v="7"/>
    <x v="19"/>
    <x v="1"/>
    <x v="2416"/>
  </r>
  <r>
    <x v="109"/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x v="0"/>
    <n v="0"/>
    <x v="1"/>
    <s v="food/food trucks"/>
    <x v="121"/>
    <x v="7"/>
    <x v="19"/>
    <x v="11"/>
    <x v="2417"/>
  </r>
  <r>
    <x v="1867"/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x v="0"/>
    <n v="36"/>
    <x v="1"/>
    <s v="food/food trucks"/>
    <x v="1796"/>
    <x v="7"/>
    <x v="19"/>
    <x v="8"/>
    <x v="2418"/>
  </r>
  <r>
    <x v="374"/>
    <n v="2421"/>
    <s v="hot dog cart"/>
    <s v="help me start Merrill's first hot dog cart in this empty lot"/>
    <n v="6000"/>
    <x v="116"/>
    <x v="2"/>
    <x v="0"/>
    <x v="0"/>
    <n v="1424536196"/>
    <n v="1421944196"/>
    <x v="0"/>
    <n v="1"/>
    <x v="1"/>
    <s v="food/food trucks"/>
    <x v="120"/>
    <x v="7"/>
    <x v="19"/>
    <x v="1"/>
    <x v="2419"/>
  </r>
  <r>
    <x v="418"/>
    <n v="2422"/>
    <s v="Help starting a family owned food truck"/>
    <s v="Family owned business serving BBQ and seafood to the public"/>
    <n v="500"/>
    <x v="116"/>
    <x v="2"/>
    <x v="0"/>
    <x v="0"/>
    <n v="1426091036"/>
    <n v="1423502636"/>
    <x v="0"/>
    <n v="1"/>
    <x v="1"/>
    <s v="food/food trucks"/>
    <x v="120"/>
    <x v="7"/>
    <x v="19"/>
    <x v="2"/>
    <x v="2420"/>
  </r>
  <r>
    <x v="473"/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x v="0"/>
    <n v="1"/>
    <x v="1"/>
    <s v="food/food trucks"/>
    <x v="1797"/>
    <x v="7"/>
    <x v="19"/>
    <x v="11"/>
    <x v="2421"/>
  </r>
  <r>
    <x v="1868"/>
    <n v="2424"/>
    <s v="Lily and Memphs"/>
    <s v="Great and creative food from the heart in the form of a sweet food truck!"/>
    <n v="25000"/>
    <x v="622"/>
    <x v="2"/>
    <x v="0"/>
    <x v="0"/>
    <n v="1414445108"/>
    <n v="1411853108"/>
    <x v="0"/>
    <n v="9"/>
    <x v="1"/>
    <s v="food/food trucks"/>
    <x v="1798"/>
    <x v="7"/>
    <x v="19"/>
    <x v="8"/>
    <x v="2422"/>
  </r>
  <r>
    <x v="1869"/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x v="0"/>
    <n v="1"/>
    <x v="1"/>
    <s v="food/food trucks"/>
    <x v="120"/>
    <x v="7"/>
    <x v="19"/>
    <x v="5"/>
    <x v="2423"/>
  </r>
  <r>
    <x v="109"/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x v="0"/>
    <n v="0"/>
    <x v="1"/>
    <s v="food/food trucks"/>
    <x v="121"/>
    <x v="7"/>
    <x v="19"/>
    <x v="0"/>
    <x v="2424"/>
  </r>
  <r>
    <x v="133"/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x v="0"/>
    <n v="1"/>
    <x v="1"/>
    <s v="food/food trucks"/>
    <x v="120"/>
    <x v="7"/>
    <x v="19"/>
    <x v="2"/>
    <x v="2425"/>
  </r>
  <r>
    <x v="1870"/>
    <n v="2428"/>
    <s v="Premium Burgers"/>
    <s v="From Moo 2 You! We want to offer premium burgers to a taco flooded environment."/>
    <n v="35000"/>
    <x v="116"/>
    <x v="2"/>
    <x v="0"/>
    <x v="0"/>
    <n v="1426182551"/>
    <n v="1423594151"/>
    <x v="0"/>
    <n v="1"/>
    <x v="1"/>
    <s v="food/food trucks"/>
    <x v="120"/>
    <x v="7"/>
    <x v="19"/>
    <x v="2"/>
    <x v="2426"/>
  </r>
  <r>
    <x v="1871"/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x v="0"/>
    <n v="4"/>
    <x v="1"/>
    <s v="food/food trucks"/>
    <x v="1799"/>
    <x v="7"/>
    <x v="19"/>
    <x v="11"/>
    <x v="2427"/>
  </r>
  <r>
    <x v="449"/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x v="0"/>
    <n v="2"/>
    <x v="1"/>
    <s v="food/food trucks"/>
    <x v="689"/>
    <x v="7"/>
    <x v="19"/>
    <x v="1"/>
    <x v="2428"/>
  </r>
  <r>
    <x v="133"/>
    <n v="2431"/>
    <s v="Murphy's good eatin'"/>
    <s v="Go to Colorado and run a food truck with homemade food of all kinds."/>
    <n v="100000"/>
    <x v="369"/>
    <x v="2"/>
    <x v="0"/>
    <x v="0"/>
    <n v="1467080613"/>
    <n v="1461896613"/>
    <x v="0"/>
    <n v="2"/>
    <x v="1"/>
    <s v="food/food trucks"/>
    <x v="120"/>
    <x v="7"/>
    <x v="19"/>
    <x v="6"/>
    <x v="2429"/>
  </r>
  <r>
    <x v="107"/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x v="0"/>
    <n v="2"/>
    <x v="1"/>
    <s v="food/food trucks"/>
    <x v="120"/>
    <x v="7"/>
    <x v="19"/>
    <x v="2"/>
    <x v="2430"/>
  </r>
  <r>
    <x v="109"/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x v="0"/>
    <n v="0"/>
    <x v="1"/>
    <s v="food/food trucks"/>
    <x v="121"/>
    <x v="7"/>
    <x v="19"/>
    <x v="1"/>
    <x v="2431"/>
  </r>
  <r>
    <x v="1872"/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x v="0"/>
    <n v="2"/>
    <x v="1"/>
    <s v="food/food trucks"/>
    <x v="31"/>
    <x v="7"/>
    <x v="19"/>
    <x v="0"/>
    <x v="2432"/>
  </r>
  <r>
    <x v="1873"/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x v="0"/>
    <n v="4"/>
    <x v="1"/>
    <s v="food/food trucks"/>
    <x v="1800"/>
    <x v="7"/>
    <x v="19"/>
    <x v="8"/>
    <x v="2433"/>
  </r>
  <r>
    <x v="1874"/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x v="0"/>
    <n v="2"/>
    <x v="1"/>
    <s v="food/food trucks"/>
    <x v="381"/>
    <x v="7"/>
    <x v="19"/>
    <x v="4"/>
    <x v="2434"/>
  </r>
  <r>
    <x v="109"/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x v="0"/>
    <n v="0"/>
    <x v="1"/>
    <s v="food/food trucks"/>
    <x v="121"/>
    <x v="7"/>
    <x v="19"/>
    <x v="1"/>
    <x v="2435"/>
  </r>
  <r>
    <x v="119"/>
    <n v="2438"/>
    <s v="FOOD|Art"/>
    <s v="I'm starting a catering and food truck business of southern comfort food. My FOOD is my Art!  _x000d_Thanks for you help!"/>
    <n v="15000"/>
    <x v="155"/>
    <x v="2"/>
    <x v="0"/>
    <x v="0"/>
    <n v="1449529062"/>
    <n v="1444341462"/>
    <x v="0"/>
    <n v="1"/>
    <x v="1"/>
    <s v="food/food trucks"/>
    <x v="73"/>
    <x v="7"/>
    <x v="19"/>
    <x v="9"/>
    <x v="2436"/>
  </r>
  <r>
    <x v="109"/>
    <n v="2439"/>
    <s v="Pillow Puffs Concessions"/>
    <s v="Expand cotton candy concession to include other foods and purchase a trailer to haul._x000d_Purchase unstuffed pets to fill with cotton candy"/>
    <n v="10000"/>
    <x v="117"/>
    <x v="2"/>
    <x v="0"/>
    <x v="0"/>
    <n v="1445197129"/>
    <n v="1442605129"/>
    <x v="0"/>
    <n v="0"/>
    <x v="1"/>
    <s v="food/food trucks"/>
    <x v="121"/>
    <x v="7"/>
    <x v="19"/>
    <x v="8"/>
    <x v="2437"/>
  </r>
  <r>
    <x v="418"/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x v="0"/>
    <n v="2"/>
    <x v="1"/>
    <s v="food/food trucks"/>
    <x v="144"/>
    <x v="7"/>
    <x v="19"/>
    <x v="1"/>
    <x v="2438"/>
  </r>
  <r>
    <x v="1875"/>
    <n v="2441"/>
    <s v="Bring Alchemy Pops to the People!"/>
    <s v="YOU can help Alchemy Pops POP up on a street near you!"/>
    <n v="7500"/>
    <x v="1678"/>
    <x v="0"/>
    <x v="0"/>
    <x v="0"/>
    <n v="1437627540"/>
    <n v="1435806054"/>
    <x v="0"/>
    <n v="109"/>
    <x v="0"/>
    <s v="food/small batch"/>
    <x v="1801"/>
    <x v="7"/>
    <x v="33"/>
    <x v="3"/>
    <x v="2439"/>
  </r>
  <r>
    <x v="1876"/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x v="0"/>
    <n v="372"/>
    <x v="0"/>
    <s v="food/small batch"/>
    <x v="1802"/>
    <x v="7"/>
    <x v="33"/>
    <x v="2"/>
    <x v="2440"/>
  </r>
  <r>
    <x v="1877"/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x v="0"/>
    <n v="311"/>
    <x v="0"/>
    <s v="food/small batch"/>
    <x v="1803"/>
    <x v="7"/>
    <x v="33"/>
    <x v="3"/>
    <x v="2441"/>
  </r>
  <r>
    <x v="1878"/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x v="0"/>
    <n v="61"/>
    <x v="0"/>
    <s v="food/small batch"/>
    <x v="1804"/>
    <x v="7"/>
    <x v="33"/>
    <x v="6"/>
    <x v="2442"/>
  </r>
  <r>
    <x v="1789"/>
    <n v="2445"/>
    <s v="Joe's Cellar Phase 1 - Sit down, shut up &amp; EAT!"/>
    <s v="Joe's Cellar is locally prepared old world Italian &quot;cellar food&quot;. _x000d_This is the stuff that makes non-Italians wish they were Italian!"/>
    <n v="5000"/>
    <x v="1682"/>
    <x v="0"/>
    <x v="0"/>
    <x v="0"/>
    <n v="1443242021"/>
    <n v="1440650021"/>
    <x v="0"/>
    <n v="115"/>
    <x v="0"/>
    <s v="food/small batch"/>
    <x v="1805"/>
    <x v="7"/>
    <x v="33"/>
    <x v="10"/>
    <x v="2443"/>
  </r>
  <r>
    <x v="1879"/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x v="0"/>
    <n v="111"/>
    <x v="0"/>
    <s v="food/small batch"/>
    <x v="1806"/>
    <x v="7"/>
    <x v="33"/>
    <x v="9"/>
    <x v="2444"/>
  </r>
  <r>
    <x v="1880"/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x v="0"/>
    <n v="337"/>
    <x v="0"/>
    <s v="food/small batch"/>
    <x v="1807"/>
    <x v="7"/>
    <x v="33"/>
    <x v="9"/>
    <x v="2445"/>
  </r>
  <r>
    <x v="1881"/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x v="0"/>
    <n v="9"/>
    <x v="0"/>
    <s v="food/small batch"/>
    <x v="1808"/>
    <x v="7"/>
    <x v="33"/>
    <x v="10"/>
    <x v="2446"/>
  </r>
  <r>
    <x v="1277"/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x v="0"/>
    <n v="120"/>
    <x v="0"/>
    <s v="food/small batch"/>
    <x v="472"/>
    <x v="7"/>
    <x v="33"/>
    <x v="9"/>
    <x v="2447"/>
  </r>
  <r>
    <x v="1882"/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x v="0"/>
    <n v="102"/>
    <x v="0"/>
    <s v="food/small batch"/>
    <x v="1809"/>
    <x v="7"/>
    <x v="33"/>
    <x v="8"/>
    <x v="2448"/>
  </r>
  <r>
    <x v="1883"/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x v="0"/>
    <n v="186"/>
    <x v="0"/>
    <s v="food/small batch"/>
    <x v="1810"/>
    <x v="7"/>
    <x v="33"/>
    <x v="2"/>
    <x v="2449"/>
  </r>
  <r>
    <x v="1884"/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x v="0"/>
    <n v="15"/>
    <x v="0"/>
    <s v="food/small batch"/>
    <x v="1811"/>
    <x v="7"/>
    <x v="33"/>
    <x v="4"/>
    <x v="2450"/>
  </r>
  <r>
    <x v="1885"/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x v="0"/>
    <n v="67"/>
    <x v="0"/>
    <s v="food/small batch"/>
    <x v="1812"/>
    <x v="7"/>
    <x v="33"/>
    <x v="1"/>
    <x v="2451"/>
  </r>
  <r>
    <x v="1886"/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x v="0"/>
    <n v="130"/>
    <x v="0"/>
    <s v="food/small batch"/>
    <x v="1813"/>
    <x v="7"/>
    <x v="33"/>
    <x v="2"/>
    <x v="2452"/>
  </r>
  <r>
    <x v="1887"/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x v="0"/>
    <n v="16"/>
    <x v="0"/>
    <s v="food/small batch"/>
    <x v="1814"/>
    <x v="7"/>
    <x v="33"/>
    <x v="7"/>
    <x v="2453"/>
  </r>
  <r>
    <x v="1888"/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x v="0"/>
    <n v="67"/>
    <x v="0"/>
    <s v="food/small batch"/>
    <x v="1815"/>
    <x v="7"/>
    <x v="33"/>
    <x v="1"/>
    <x v="2454"/>
  </r>
  <r>
    <x v="1889"/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x v="0"/>
    <n v="124"/>
    <x v="0"/>
    <s v="food/small batch"/>
    <x v="1816"/>
    <x v="7"/>
    <x v="33"/>
    <x v="2"/>
    <x v="2455"/>
  </r>
  <r>
    <x v="1890"/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x v="0"/>
    <n v="80"/>
    <x v="0"/>
    <s v="food/small batch"/>
    <x v="1817"/>
    <x v="7"/>
    <x v="33"/>
    <x v="5"/>
    <x v="2456"/>
  </r>
  <r>
    <x v="1891"/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x v="0"/>
    <n v="282"/>
    <x v="0"/>
    <s v="food/small batch"/>
    <x v="1818"/>
    <x v="7"/>
    <x v="33"/>
    <x v="2"/>
    <x v="2457"/>
  </r>
  <r>
    <x v="1892"/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x v="0"/>
    <n v="68"/>
    <x v="0"/>
    <s v="food/small batch"/>
    <x v="1819"/>
    <x v="7"/>
    <x v="33"/>
    <x v="4"/>
    <x v="2458"/>
  </r>
  <r>
    <x v="965"/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x v="0"/>
    <n v="86"/>
    <x v="0"/>
    <s v="music/indie rock"/>
    <x v="1820"/>
    <x v="4"/>
    <x v="14"/>
    <x v="10"/>
    <x v="1837"/>
  </r>
  <r>
    <x v="1893"/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x v="0"/>
    <n v="115"/>
    <x v="0"/>
    <s v="music/indie rock"/>
    <x v="1821"/>
    <x v="4"/>
    <x v="14"/>
    <x v="0"/>
    <x v="2459"/>
  </r>
  <r>
    <x v="63"/>
    <n v="2463"/>
    <s v="Emma Ate the Lion &quot;Songs Two Count Too&quot;"/>
    <s v="Emma Ate The Lion's debut full length album"/>
    <n v="2000"/>
    <x v="66"/>
    <x v="0"/>
    <x v="0"/>
    <x v="0"/>
    <n v="1366138800"/>
    <n v="1362710425"/>
    <x v="0"/>
    <n v="75"/>
    <x v="0"/>
    <s v="music/indie rock"/>
    <x v="1144"/>
    <x v="4"/>
    <x v="14"/>
    <x v="7"/>
    <x v="2460"/>
  </r>
  <r>
    <x v="206"/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x v="0"/>
    <n v="43"/>
    <x v="0"/>
    <s v="music/indie rock"/>
    <x v="1822"/>
    <x v="4"/>
    <x v="14"/>
    <x v="8"/>
    <x v="2461"/>
  </r>
  <r>
    <x v="1894"/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x v="0"/>
    <n v="48"/>
    <x v="0"/>
    <s v="music/indie rock"/>
    <x v="1823"/>
    <x v="4"/>
    <x v="14"/>
    <x v="10"/>
    <x v="2462"/>
  </r>
  <r>
    <x v="31"/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x v="0"/>
    <n v="52"/>
    <x v="0"/>
    <s v="music/indie rock"/>
    <x v="1824"/>
    <x v="4"/>
    <x v="14"/>
    <x v="6"/>
    <x v="2463"/>
  </r>
  <r>
    <x v="23"/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x v="0"/>
    <n v="43"/>
    <x v="0"/>
    <s v="music/indie rock"/>
    <x v="1825"/>
    <x v="4"/>
    <x v="14"/>
    <x v="6"/>
    <x v="2464"/>
  </r>
  <r>
    <x v="1895"/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x v="0"/>
    <n v="58"/>
    <x v="0"/>
    <s v="music/indie rock"/>
    <x v="1826"/>
    <x v="4"/>
    <x v="14"/>
    <x v="8"/>
    <x v="2465"/>
  </r>
  <r>
    <x v="981"/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x v="0"/>
    <n v="47"/>
    <x v="0"/>
    <s v="music/indie rock"/>
    <x v="1827"/>
    <x v="4"/>
    <x v="14"/>
    <x v="1"/>
    <x v="2466"/>
  </r>
  <r>
    <x v="1896"/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x v="0"/>
    <n v="36"/>
    <x v="0"/>
    <s v="music/indie rock"/>
    <x v="1828"/>
    <x v="4"/>
    <x v="14"/>
    <x v="6"/>
    <x v="2467"/>
  </r>
  <r>
    <x v="602"/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x v="0"/>
    <n v="17"/>
    <x v="0"/>
    <s v="music/indie rock"/>
    <x v="1829"/>
    <x v="4"/>
    <x v="14"/>
    <x v="11"/>
    <x v="2468"/>
  </r>
  <r>
    <x v="1897"/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x v="0"/>
    <n v="104"/>
    <x v="0"/>
    <s v="music/indie rock"/>
    <x v="1830"/>
    <x v="4"/>
    <x v="14"/>
    <x v="0"/>
    <x v="2469"/>
  </r>
  <r>
    <x v="31"/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x v="0"/>
    <n v="47"/>
    <x v="0"/>
    <s v="music/indie rock"/>
    <x v="1831"/>
    <x v="4"/>
    <x v="14"/>
    <x v="9"/>
    <x v="2470"/>
  </r>
  <r>
    <x v="1898"/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x v="0"/>
    <n v="38"/>
    <x v="0"/>
    <s v="music/indie rock"/>
    <x v="1832"/>
    <x v="4"/>
    <x v="14"/>
    <x v="10"/>
    <x v="2471"/>
  </r>
  <r>
    <x v="1262"/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x v="0"/>
    <n v="81"/>
    <x v="0"/>
    <s v="music/indie rock"/>
    <x v="1833"/>
    <x v="4"/>
    <x v="14"/>
    <x v="5"/>
    <x v="2472"/>
  </r>
  <r>
    <x v="1899"/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x v="0"/>
    <n v="55"/>
    <x v="0"/>
    <s v="music/indie rock"/>
    <x v="1834"/>
    <x v="4"/>
    <x v="14"/>
    <x v="8"/>
    <x v="2473"/>
  </r>
  <r>
    <x v="1900"/>
    <n v="2477"/>
    <s v="Debut Album"/>
    <s v="Releasing my first album in August, and I need your help in order to get it done!"/>
    <n v="750"/>
    <x v="1707"/>
    <x v="0"/>
    <x v="0"/>
    <x v="0"/>
    <n v="1344789345"/>
    <n v="1340901345"/>
    <x v="0"/>
    <n v="41"/>
    <x v="0"/>
    <s v="music/indie rock"/>
    <x v="1835"/>
    <x v="4"/>
    <x v="14"/>
    <x v="0"/>
    <x v="2474"/>
  </r>
  <r>
    <x v="1901"/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x v="0"/>
    <n v="79"/>
    <x v="0"/>
    <s v="music/indie rock"/>
    <x v="1836"/>
    <x v="4"/>
    <x v="14"/>
    <x v="11"/>
    <x v="2475"/>
  </r>
  <r>
    <x v="1902"/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x v="0"/>
    <n v="16"/>
    <x v="0"/>
    <s v="music/indie rock"/>
    <x v="1837"/>
    <x v="4"/>
    <x v="14"/>
    <x v="3"/>
    <x v="2476"/>
  </r>
  <r>
    <x v="31"/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x v="0"/>
    <n v="8"/>
    <x v="0"/>
    <s v="music/indie rock"/>
    <x v="409"/>
    <x v="4"/>
    <x v="14"/>
    <x v="10"/>
    <x v="2477"/>
  </r>
  <r>
    <x v="1903"/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x v="0"/>
    <n v="95"/>
    <x v="0"/>
    <s v="music/indie rock"/>
    <x v="1838"/>
    <x v="4"/>
    <x v="14"/>
    <x v="7"/>
    <x v="2478"/>
  </r>
  <r>
    <x v="1787"/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x v="0"/>
    <n v="25"/>
    <x v="0"/>
    <s v="music/indie rock"/>
    <x v="1726"/>
    <x v="4"/>
    <x v="14"/>
    <x v="0"/>
    <x v="2479"/>
  </r>
  <r>
    <x v="1904"/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x v="0"/>
    <n v="19"/>
    <x v="0"/>
    <s v="music/indie rock"/>
    <x v="1839"/>
    <x v="4"/>
    <x v="14"/>
    <x v="7"/>
    <x v="2480"/>
  </r>
  <r>
    <x v="1905"/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x v="0"/>
    <n v="90"/>
    <x v="0"/>
    <s v="music/indie rock"/>
    <x v="1840"/>
    <x v="4"/>
    <x v="14"/>
    <x v="10"/>
    <x v="2481"/>
  </r>
  <r>
    <x v="1906"/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x v="0"/>
    <n v="41"/>
    <x v="0"/>
    <s v="music/indie rock"/>
    <x v="1841"/>
    <x v="4"/>
    <x v="14"/>
    <x v="8"/>
    <x v="2482"/>
  </r>
  <r>
    <x v="1907"/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x v="0"/>
    <n v="30"/>
    <x v="0"/>
    <s v="music/indie rock"/>
    <x v="1842"/>
    <x v="4"/>
    <x v="14"/>
    <x v="7"/>
    <x v="2483"/>
  </r>
  <r>
    <x v="1908"/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x v="0"/>
    <n v="38"/>
    <x v="0"/>
    <s v="music/indie rock"/>
    <x v="1843"/>
    <x v="4"/>
    <x v="14"/>
    <x v="6"/>
    <x v="2484"/>
  </r>
  <r>
    <x v="1909"/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x v="0"/>
    <n v="65"/>
    <x v="0"/>
    <s v="music/indie rock"/>
    <x v="1844"/>
    <x v="4"/>
    <x v="14"/>
    <x v="9"/>
    <x v="2485"/>
  </r>
  <r>
    <x v="1910"/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x v="0"/>
    <n v="75"/>
    <x v="0"/>
    <s v="music/indie rock"/>
    <x v="1845"/>
    <x v="4"/>
    <x v="14"/>
    <x v="6"/>
    <x v="2486"/>
  </r>
  <r>
    <x v="1911"/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x v="0"/>
    <n v="16"/>
    <x v="0"/>
    <s v="music/indie rock"/>
    <x v="1846"/>
    <x v="4"/>
    <x v="14"/>
    <x v="6"/>
    <x v="2487"/>
  </r>
  <r>
    <x v="1912"/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x v="0"/>
    <n v="10"/>
    <x v="0"/>
    <s v="music/indie rock"/>
    <x v="1847"/>
    <x v="4"/>
    <x v="14"/>
    <x v="11"/>
    <x v="2488"/>
  </r>
  <r>
    <x v="1054"/>
    <n v="2492"/>
    <s v="SUPER NICE EP 2012"/>
    <s v="We're a band from Hawaii trying to produce our first EP and we need help!"/>
    <n v="600"/>
    <x v="661"/>
    <x v="0"/>
    <x v="0"/>
    <x v="0"/>
    <n v="1339840740"/>
    <n v="1335397188"/>
    <x v="0"/>
    <n v="27"/>
    <x v="0"/>
    <s v="music/indie rock"/>
    <x v="1848"/>
    <x v="4"/>
    <x v="14"/>
    <x v="6"/>
    <x v="2489"/>
  </r>
  <r>
    <x v="1913"/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x v="0"/>
    <n v="259"/>
    <x v="0"/>
    <s v="music/indie rock"/>
    <x v="1849"/>
    <x v="4"/>
    <x v="14"/>
    <x v="7"/>
    <x v="2490"/>
  </r>
  <r>
    <x v="1914"/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x v="0"/>
    <n v="39"/>
    <x v="0"/>
    <s v="music/indie rock"/>
    <x v="1850"/>
    <x v="4"/>
    <x v="14"/>
    <x v="6"/>
    <x v="2491"/>
  </r>
  <r>
    <x v="1915"/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x v="0"/>
    <n v="42"/>
    <x v="0"/>
    <s v="music/indie rock"/>
    <x v="1851"/>
    <x v="4"/>
    <x v="14"/>
    <x v="5"/>
    <x v="2492"/>
  </r>
  <r>
    <x v="31"/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x v="0"/>
    <n v="10"/>
    <x v="0"/>
    <s v="music/indie rock"/>
    <x v="1852"/>
    <x v="4"/>
    <x v="14"/>
    <x v="2"/>
    <x v="2493"/>
  </r>
  <r>
    <x v="1916"/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x v="0"/>
    <n v="56"/>
    <x v="0"/>
    <s v="music/indie rock"/>
    <x v="1853"/>
    <x v="4"/>
    <x v="14"/>
    <x v="3"/>
    <x v="2494"/>
  </r>
  <r>
    <x v="1917"/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x v="0"/>
    <n v="20"/>
    <x v="0"/>
    <s v="music/indie rock"/>
    <x v="1854"/>
    <x v="4"/>
    <x v="14"/>
    <x v="1"/>
    <x v="2495"/>
  </r>
  <r>
    <x v="1918"/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x v="0"/>
    <n v="170"/>
    <x v="0"/>
    <s v="music/indie rock"/>
    <x v="1855"/>
    <x v="4"/>
    <x v="14"/>
    <x v="4"/>
    <x v="2496"/>
  </r>
  <r>
    <x v="1614"/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x v="0"/>
    <n v="29"/>
    <x v="0"/>
    <s v="music/indie rock"/>
    <x v="1856"/>
    <x v="4"/>
    <x v="14"/>
    <x v="5"/>
    <x v="2497"/>
  </r>
  <r>
    <x v="1919"/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x v="0"/>
    <n v="7"/>
    <x v="1"/>
    <s v="food/restaurants"/>
    <x v="1857"/>
    <x v="7"/>
    <x v="34"/>
    <x v="10"/>
    <x v="2498"/>
  </r>
  <r>
    <x v="1920"/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x v="0"/>
    <n v="5"/>
    <x v="1"/>
    <s v="food/restaurants"/>
    <x v="1858"/>
    <x v="7"/>
    <x v="34"/>
    <x v="10"/>
    <x v="2499"/>
  </r>
  <r>
    <x v="109"/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x v="0"/>
    <n v="0"/>
    <x v="1"/>
    <s v="food/restaurants"/>
    <x v="121"/>
    <x v="7"/>
    <x v="34"/>
    <x v="5"/>
    <x v="2500"/>
  </r>
  <r>
    <x v="109"/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x v="0"/>
    <n v="0"/>
    <x v="1"/>
    <s v="food/restaurants"/>
    <x v="121"/>
    <x v="7"/>
    <x v="34"/>
    <x v="9"/>
    <x v="2501"/>
  </r>
  <r>
    <x v="109"/>
    <n v="2505"/>
    <s v="PASTATUTION"/>
    <s v="PASTATUTION- The act or practice of engaging in Pasta Making for money.  _x000d__x000d_Help us get the Arcobaleno Pasta Extruder!"/>
    <n v="7000"/>
    <x v="117"/>
    <x v="2"/>
    <x v="0"/>
    <x v="0"/>
    <n v="1426292416"/>
    <n v="1423704016"/>
    <x v="0"/>
    <n v="0"/>
    <x v="1"/>
    <s v="food/restaurants"/>
    <x v="121"/>
    <x v="7"/>
    <x v="34"/>
    <x v="2"/>
    <x v="2502"/>
  </r>
  <r>
    <x v="722"/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x v="0"/>
    <n v="2"/>
    <x v="1"/>
    <s v="food/restaurants"/>
    <x v="2"/>
    <x v="7"/>
    <x v="34"/>
    <x v="8"/>
    <x v="2503"/>
  </r>
  <r>
    <x v="109"/>
    <n v="2507"/>
    <s v="Help Cafe Talavera get a New Kitchen!"/>
    <s v="Unique dishes for a unique city!."/>
    <n v="42850"/>
    <x v="117"/>
    <x v="2"/>
    <x v="0"/>
    <x v="0"/>
    <n v="1431308704"/>
    <n v="1428716704"/>
    <x v="0"/>
    <n v="0"/>
    <x v="1"/>
    <s v="food/restaurants"/>
    <x v="121"/>
    <x v="7"/>
    <x v="34"/>
    <x v="6"/>
    <x v="2504"/>
  </r>
  <r>
    <x v="109"/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x v="0"/>
    <n v="0"/>
    <x v="1"/>
    <s v="food/restaurants"/>
    <x v="121"/>
    <x v="7"/>
    <x v="34"/>
    <x v="3"/>
    <x v="2505"/>
  </r>
  <r>
    <x v="1921"/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x v="0"/>
    <n v="28"/>
    <x v="1"/>
    <s v="food/restaurants"/>
    <x v="680"/>
    <x v="7"/>
    <x v="34"/>
    <x v="2"/>
    <x v="2506"/>
  </r>
  <r>
    <x v="840"/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x v="0"/>
    <n v="2"/>
    <x v="1"/>
    <s v="food/restaurants"/>
    <x v="839"/>
    <x v="7"/>
    <x v="34"/>
    <x v="7"/>
    <x v="2507"/>
  </r>
  <r>
    <x v="109"/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x v="0"/>
    <n v="0"/>
    <x v="1"/>
    <s v="food/restaurants"/>
    <x v="121"/>
    <x v="7"/>
    <x v="34"/>
    <x v="1"/>
    <x v="2508"/>
  </r>
  <r>
    <x v="109"/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x v="0"/>
    <n v="0"/>
    <x v="1"/>
    <s v="food/restaurants"/>
    <x v="121"/>
    <x v="7"/>
    <x v="34"/>
    <x v="4"/>
    <x v="2509"/>
  </r>
  <r>
    <x v="109"/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x v="0"/>
    <n v="0"/>
    <x v="1"/>
    <s v="food/restaurants"/>
    <x v="121"/>
    <x v="7"/>
    <x v="34"/>
    <x v="11"/>
    <x v="2510"/>
  </r>
  <r>
    <x v="1922"/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x v="0"/>
    <n v="4"/>
    <x v="1"/>
    <s v="food/restaurants"/>
    <x v="1859"/>
    <x v="7"/>
    <x v="34"/>
    <x v="10"/>
    <x v="2511"/>
  </r>
  <r>
    <x v="1923"/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x v="0"/>
    <n v="12"/>
    <x v="1"/>
    <s v="food/restaurants"/>
    <x v="1860"/>
    <x v="7"/>
    <x v="34"/>
    <x v="1"/>
    <x v="2512"/>
  </r>
  <r>
    <x v="109"/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x v="0"/>
    <n v="0"/>
    <x v="1"/>
    <s v="food/restaurants"/>
    <x v="121"/>
    <x v="7"/>
    <x v="34"/>
    <x v="9"/>
    <x v="2513"/>
  </r>
  <r>
    <x v="1924"/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x v="0"/>
    <n v="33"/>
    <x v="1"/>
    <s v="food/restaurants"/>
    <x v="1861"/>
    <x v="7"/>
    <x v="34"/>
    <x v="2"/>
    <x v="2514"/>
  </r>
  <r>
    <x v="109"/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x v="0"/>
    <n v="0"/>
    <x v="1"/>
    <s v="food/restaurants"/>
    <x v="121"/>
    <x v="7"/>
    <x v="34"/>
    <x v="9"/>
    <x v="2515"/>
  </r>
  <r>
    <x v="1925"/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x v="0"/>
    <n v="4"/>
    <x v="1"/>
    <s v="food/restaurants"/>
    <x v="1862"/>
    <x v="7"/>
    <x v="34"/>
    <x v="0"/>
    <x v="2516"/>
  </r>
  <r>
    <x v="109"/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x v="0"/>
    <n v="0"/>
    <x v="1"/>
    <s v="food/restaurants"/>
    <x v="121"/>
    <x v="7"/>
    <x v="34"/>
    <x v="10"/>
    <x v="2517"/>
  </r>
  <r>
    <x v="1926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x v="0"/>
    <n v="132"/>
    <x v="0"/>
    <s v="music/classical music"/>
    <x v="1863"/>
    <x v="4"/>
    <x v="35"/>
    <x v="8"/>
    <x v="2518"/>
  </r>
  <r>
    <x v="31"/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x v="0"/>
    <n v="27"/>
    <x v="0"/>
    <s v="music/classical music"/>
    <x v="1864"/>
    <x v="4"/>
    <x v="35"/>
    <x v="7"/>
    <x v="2519"/>
  </r>
  <r>
    <x v="1927"/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x v="0"/>
    <n v="26"/>
    <x v="0"/>
    <s v="music/classical music"/>
    <x v="1865"/>
    <x v="4"/>
    <x v="35"/>
    <x v="9"/>
    <x v="2520"/>
  </r>
  <r>
    <x v="264"/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x v="0"/>
    <n v="43"/>
    <x v="0"/>
    <s v="music/classical music"/>
    <x v="1866"/>
    <x v="4"/>
    <x v="35"/>
    <x v="4"/>
    <x v="2521"/>
  </r>
  <r>
    <x v="1928"/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x v="0"/>
    <n v="80"/>
    <x v="0"/>
    <s v="music/classical music"/>
    <x v="1867"/>
    <x v="4"/>
    <x v="35"/>
    <x v="5"/>
    <x v="2522"/>
  </r>
  <r>
    <x v="1929"/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x v="0"/>
    <n v="33"/>
    <x v="0"/>
    <s v="music/classical music"/>
    <x v="1868"/>
    <x v="4"/>
    <x v="35"/>
    <x v="4"/>
    <x v="2523"/>
  </r>
  <r>
    <x v="1930"/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x v="0"/>
    <n v="71"/>
    <x v="0"/>
    <s v="music/classical music"/>
    <x v="1869"/>
    <x v="4"/>
    <x v="35"/>
    <x v="8"/>
    <x v="2524"/>
  </r>
  <r>
    <x v="1931"/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x v="0"/>
    <n v="81"/>
    <x v="0"/>
    <s v="music/classical music"/>
    <x v="1870"/>
    <x v="4"/>
    <x v="35"/>
    <x v="10"/>
    <x v="2525"/>
  </r>
  <r>
    <x v="1932"/>
    <n v="2529"/>
    <s v="UrbanArias is DC's Contemporary Opera Company"/>
    <s v="Opera. Short. New."/>
    <n v="6000"/>
    <x v="1736"/>
    <x v="0"/>
    <x v="0"/>
    <x v="0"/>
    <n v="1332636975"/>
    <n v="1328752575"/>
    <x v="0"/>
    <n v="76"/>
    <x v="0"/>
    <s v="music/classical music"/>
    <x v="1871"/>
    <x v="4"/>
    <x v="35"/>
    <x v="2"/>
    <x v="2526"/>
  </r>
  <r>
    <x v="31"/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x v="0"/>
    <n v="48"/>
    <x v="0"/>
    <s v="music/classical music"/>
    <x v="1872"/>
    <x v="4"/>
    <x v="35"/>
    <x v="7"/>
    <x v="2527"/>
  </r>
  <r>
    <x v="84"/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x v="0"/>
    <n v="61"/>
    <x v="0"/>
    <s v="music/classical music"/>
    <x v="1873"/>
    <x v="4"/>
    <x v="35"/>
    <x v="3"/>
    <x v="2528"/>
  </r>
  <r>
    <x v="1933"/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x v="0"/>
    <n v="60"/>
    <x v="0"/>
    <s v="music/classical music"/>
    <x v="1874"/>
    <x v="4"/>
    <x v="35"/>
    <x v="3"/>
    <x v="2529"/>
  </r>
  <r>
    <x v="1934"/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x v="0"/>
    <n v="136"/>
    <x v="0"/>
    <s v="music/classical music"/>
    <x v="1875"/>
    <x v="4"/>
    <x v="35"/>
    <x v="1"/>
    <x v="2530"/>
  </r>
  <r>
    <x v="2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x v="0"/>
    <n v="14"/>
    <x v="0"/>
    <s v="music/classical music"/>
    <x v="1876"/>
    <x v="4"/>
    <x v="35"/>
    <x v="4"/>
    <x v="2531"/>
  </r>
  <r>
    <x v="640"/>
    <n v="2535"/>
    <s v="Mark Hayes Requiem Recording"/>
    <s v="Mark Hayes: Requiem Recording"/>
    <n v="20000"/>
    <x v="1741"/>
    <x v="0"/>
    <x v="0"/>
    <x v="0"/>
    <n v="1417463945"/>
    <n v="1414781945"/>
    <x v="0"/>
    <n v="78"/>
    <x v="0"/>
    <s v="music/classical music"/>
    <x v="1877"/>
    <x v="4"/>
    <x v="35"/>
    <x v="9"/>
    <x v="2532"/>
  </r>
  <r>
    <x v="1339"/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x v="0"/>
    <n v="4"/>
    <x v="0"/>
    <s v="music/classical music"/>
    <x v="1878"/>
    <x v="4"/>
    <x v="35"/>
    <x v="3"/>
    <x v="2533"/>
  </r>
  <r>
    <x v="1007"/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x v="0"/>
    <n v="11"/>
    <x v="0"/>
    <s v="music/classical music"/>
    <x v="101"/>
    <x v="4"/>
    <x v="35"/>
    <x v="0"/>
    <x v="2534"/>
  </r>
  <r>
    <x v="1935"/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x v="0"/>
    <n v="185"/>
    <x v="0"/>
    <s v="music/classical music"/>
    <x v="1879"/>
    <x v="4"/>
    <x v="35"/>
    <x v="1"/>
    <x v="2535"/>
  </r>
  <r>
    <x v="598"/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x v="0"/>
    <n v="59"/>
    <x v="0"/>
    <s v="music/classical music"/>
    <x v="1880"/>
    <x v="4"/>
    <x v="35"/>
    <x v="11"/>
    <x v="2536"/>
  </r>
  <r>
    <x v="1936"/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x v="0"/>
    <n v="27"/>
    <x v="0"/>
    <s v="music/classical music"/>
    <x v="1881"/>
    <x v="4"/>
    <x v="35"/>
    <x v="10"/>
    <x v="2537"/>
  </r>
  <r>
    <x v="1937"/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x v="0"/>
    <n v="63"/>
    <x v="0"/>
    <s v="music/classical music"/>
    <x v="1882"/>
    <x v="4"/>
    <x v="35"/>
    <x v="3"/>
    <x v="2538"/>
  </r>
  <r>
    <x v="1938"/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x v="0"/>
    <n v="13"/>
    <x v="0"/>
    <s v="music/classical music"/>
    <x v="1883"/>
    <x v="4"/>
    <x v="35"/>
    <x v="10"/>
    <x v="2539"/>
  </r>
  <r>
    <x v="1939"/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x v="0"/>
    <n v="13"/>
    <x v="0"/>
    <s v="music/classical music"/>
    <x v="1884"/>
    <x v="4"/>
    <x v="35"/>
    <x v="11"/>
    <x v="2540"/>
  </r>
  <r>
    <x v="1940"/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x v="0"/>
    <n v="57"/>
    <x v="0"/>
    <s v="music/classical music"/>
    <x v="1885"/>
    <x v="4"/>
    <x v="35"/>
    <x v="0"/>
    <x v="2541"/>
  </r>
  <r>
    <x v="1941"/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x v="0"/>
    <n v="61"/>
    <x v="0"/>
    <s v="music/classical music"/>
    <x v="1886"/>
    <x v="4"/>
    <x v="35"/>
    <x v="1"/>
    <x v="2542"/>
  </r>
  <r>
    <x v="1942"/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x v="0"/>
    <n v="65"/>
    <x v="0"/>
    <s v="music/classical music"/>
    <x v="1887"/>
    <x v="4"/>
    <x v="35"/>
    <x v="8"/>
    <x v="2543"/>
  </r>
  <r>
    <x v="1943"/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x v="0"/>
    <n v="134"/>
    <x v="0"/>
    <s v="music/classical music"/>
    <x v="1888"/>
    <x v="4"/>
    <x v="35"/>
    <x v="7"/>
    <x v="2544"/>
  </r>
  <r>
    <x v="1944"/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x v="0"/>
    <n v="37"/>
    <x v="0"/>
    <s v="music/classical music"/>
    <x v="1889"/>
    <x v="4"/>
    <x v="35"/>
    <x v="8"/>
    <x v="2545"/>
  </r>
  <r>
    <x v="1945"/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x v="0"/>
    <n v="37"/>
    <x v="0"/>
    <s v="music/classical music"/>
    <x v="1890"/>
    <x v="4"/>
    <x v="35"/>
    <x v="6"/>
    <x v="2546"/>
  </r>
  <r>
    <x v="1946"/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x v="0"/>
    <n v="150"/>
    <x v="0"/>
    <s v="music/classical music"/>
    <x v="1891"/>
    <x v="4"/>
    <x v="35"/>
    <x v="10"/>
    <x v="2547"/>
  </r>
  <r>
    <x v="1947"/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x v="0"/>
    <n v="56"/>
    <x v="0"/>
    <s v="music/classical music"/>
    <x v="1892"/>
    <x v="4"/>
    <x v="35"/>
    <x v="2"/>
    <x v="2548"/>
  </r>
  <r>
    <x v="1635"/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x v="0"/>
    <n v="18"/>
    <x v="0"/>
    <s v="music/classical music"/>
    <x v="1893"/>
    <x v="4"/>
    <x v="35"/>
    <x v="2"/>
    <x v="2549"/>
  </r>
  <r>
    <x v="1948"/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x v="0"/>
    <n v="60"/>
    <x v="0"/>
    <s v="music/classical music"/>
    <x v="1894"/>
    <x v="4"/>
    <x v="35"/>
    <x v="3"/>
    <x v="2550"/>
  </r>
  <r>
    <x v="1949"/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x v="0"/>
    <n v="67"/>
    <x v="0"/>
    <s v="music/classical music"/>
    <x v="1895"/>
    <x v="4"/>
    <x v="35"/>
    <x v="6"/>
    <x v="2551"/>
  </r>
  <r>
    <x v="1950"/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x v="0"/>
    <n v="35"/>
    <x v="0"/>
    <s v="music/classical music"/>
    <x v="1896"/>
    <x v="4"/>
    <x v="35"/>
    <x v="6"/>
    <x v="2552"/>
  </r>
  <r>
    <x v="1951"/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x v="0"/>
    <n v="34"/>
    <x v="0"/>
    <s v="music/classical music"/>
    <x v="1897"/>
    <x v="4"/>
    <x v="35"/>
    <x v="4"/>
    <x v="2553"/>
  </r>
  <r>
    <x v="1952"/>
    <n v="2557"/>
    <s v="European Tour"/>
    <s v="Raising money for our concert tour of Switzerland and Germany in June/July 2014"/>
    <n v="900"/>
    <x v="1761"/>
    <x v="0"/>
    <x v="1"/>
    <x v="1"/>
    <n v="1400176386"/>
    <n v="1397584386"/>
    <x v="0"/>
    <n v="36"/>
    <x v="0"/>
    <s v="music/classical music"/>
    <x v="1898"/>
    <x v="4"/>
    <x v="35"/>
    <x v="6"/>
    <x v="2554"/>
  </r>
  <r>
    <x v="1953"/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x v="0"/>
    <n v="18"/>
    <x v="0"/>
    <s v="music/classical music"/>
    <x v="1899"/>
    <x v="4"/>
    <x v="35"/>
    <x v="7"/>
    <x v="2555"/>
  </r>
  <r>
    <x v="1954"/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x v="0"/>
    <n v="25"/>
    <x v="0"/>
    <s v="music/classical music"/>
    <x v="1900"/>
    <x v="4"/>
    <x v="35"/>
    <x v="9"/>
    <x v="2556"/>
  </r>
  <r>
    <x v="1787"/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x v="0"/>
    <n v="21"/>
    <x v="0"/>
    <s v="music/classical music"/>
    <x v="1901"/>
    <x v="4"/>
    <x v="35"/>
    <x v="2"/>
    <x v="2557"/>
  </r>
  <r>
    <x v="109"/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x v="0"/>
    <n v="0"/>
    <x v="1"/>
    <s v="food/food trucks"/>
    <x v="121"/>
    <x v="7"/>
    <x v="19"/>
    <x v="8"/>
    <x v="2558"/>
  </r>
  <r>
    <x v="571"/>
    <n v="2562"/>
    <s v="Jamaican food truck in Munich in the making! (Canceled)"/>
    <s v="Hail up - Wah gwaan ?_x000d_We are creating a foodtruck that will serve typical, traditional Jamaican jerk chicken/pork and more!"/>
    <n v="10000"/>
    <x v="735"/>
    <x v="1"/>
    <x v="12"/>
    <x v="3"/>
    <n v="1476189339"/>
    <n v="1471005339"/>
    <x v="0"/>
    <n v="3"/>
    <x v="1"/>
    <s v="food/food trucks"/>
    <x v="384"/>
    <x v="7"/>
    <x v="19"/>
    <x v="10"/>
    <x v="2559"/>
  </r>
  <r>
    <x v="109"/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x v="0"/>
    <n v="0"/>
    <x v="1"/>
    <s v="food/food trucks"/>
    <x v="121"/>
    <x v="7"/>
    <x v="19"/>
    <x v="5"/>
    <x v="2560"/>
  </r>
  <r>
    <x v="109"/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x v="0"/>
    <n v="0"/>
    <x v="1"/>
    <s v="food/food trucks"/>
    <x v="121"/>
    <x v="7"/>
    <x v="19"/>
    <x v="3"/>
    <x v="2561"/>
  </r>
  <r>
    <x v="460"/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x v="0"/>
    <n v="1"/>
    <x v="1"/>
    <s v="food/food trucks"/>
    <x v="101"/>
    <x v="7"/>
    <x v="19"/>
    <x v="7"/>
    <x v="2562"/>
  </r>
  <r>
    <x v="109"/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x v="0"/>
    <n v="0"/>
    <x v="1"/>
    <s v="food/food trucks"/>
    <x v="121"/>
    <x v="7"/>
    <x v="19"/>
    <x v="3"/>
    <x v="2563"/>
  </r>
  <r>
    <x v="480"/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x v="0"/>
    <n v="2"/>
    <x v="1"/>
    <s v="food/food trucks"/>
    <x v="88"/>
    <x v="7"/>
    <x v="19"/>
    <x v="7"/>
    <x v="2564"/>
  </r>
  <r>
    <x v="724"/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x v="0"/>
    <n v="1"/>
    <x v="1"/>
    <s v="food/food trucks"/>
    <x v="73"/>
    <x v="7"/>
    <x v="19"/>
    <x v="10"/>
    <x v="2565"/>
  </r>
  <r>
    <x v="1955"/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x v="0"/>
    <n v="2"/>
    <x v="1"/>
    <s v="food/food trucks"/>
    <x v="1902"/>
    <x v="7"/>
    <x v="19"/>
    <x v="10"/>
    <x v="2566"/>
  </r>
  <r>
    <x v="1956"/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x v="0"/>
    <n v="2"/>
    <x v="1"/>
    <s v="food/food trucks"/>
    <x v="1903"/>
    <x v="7"/>
    <x v="19"/>
    <x v="1"/>
    <x v="2567"/>
  </r>
  <r>
    <x v="1161"/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x v="0"/>
    <n v="4"/>
    <x v="1"/>
    <s v="food/food trucks"/>
    <x v="372"/>
    <x v="7"/>
    <x v="19"/>
    <x v="7"/>
    <x v="2568"/>
  </r>
  <r>
    <x v="109"/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x v="0"/>
    <n v="0"/>
    <x v="1"/>
    <s v="food/food trucks"/>
    <x v="121"/>
    <x v="7"/>
    <x v="19"/>
    <x v="7"/>
    <x v="2569"/>
  </r>
  <r>
    <x v="109"/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x v="0"/>
    <n v="0"/>
    <x v="1"/>
    <s v="food/food trucks"/>
    <x v="121"/>
    <x v="7"/>
    <x v="19"/>
    <x v="3"/>
    <x v="2570"/>
  </r>
  <r>
    <x v="109"/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x v="0"/>
    <n v="0"/>
    <x v="1"/>
    <s v="food/food trucks"/>
    <x v="121"/>
    <x v="7"/>
    <x v="19"/>
    <x v="6"/>
    <x v="2571"/>
  </r>
  <r>
    <x v="109"/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x v="0"/>
    <n v="0"/>
    <x v="1"/>
    <s v="food/food trucks"/>
    <x v="121"/>
    <x v="7"/>
    <x v="19"/>
    <x v="11"/>
    <x v="2572"/>
  </r>
  <r>
    <x v="109"/>
    <n v="2576"/>
    <s v="2 Go Fast Food (Canceled)"/>
    <s v="A New Twist with an American and Philippine fast food Mobile Trailer."/>
    <n v="10000"/>
    <x v="117"/>
    <x v="1"/>
    <x v="0"/>
    <x v="0"/>
    <n v="1428707647"/>
    <n v="1424823247"/>
    <x v="0"/>
    <n v="0"/>
    <x v="1"/>
    <s v="food/food trucks"/>
    <x v="121"/>
    <x v="7"/>
    <x v="19"/>
    <x v="2"/>
    <x v="2573"/>
  </r>
  <r>
    <x v="109"/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x v="0"/>
    <n v="0"/>
    <x v="1"/>
    <s v="food/food trucks"/>
    <x v="121"/>
    <x v="7"/>
    <x v="19"/>
    <x v="3"/>
    <x v="2574"/>
  </r>
  <r>
    <x v="109"/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x v="0"/>
    <n v="0"/>
    <x v="1"/>
    <s v="food/food trucks"/>
    <x v="121"/>
    <x v="7"/>
    <x v="19"/>
    <x v="10"/>
    <x v="2575"/>
  </r>
  <r>
    <x v="1957"/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x v="0"/>
    <n v="12"/>
    <x v="1"/>
    <s v="food/food trucks"/>
    <x v="1904"/>
    <x v="7"/>
    <x v="19"/>
    <x v="3"/>
    <x v="2576"/>
  </r>
  <r>
    <x v="722"/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x v="0"/>
    <n v="2"/>
    <x v="1"/>
    <s v="food/food trucks"/>
    <x v="157"/>
    <x v="7"/>
    <x v="19"/>
    <x v="6"/>
    <x v="2577"/>
  </r>
  <r>
    <x v="1958"/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x v="0"/>
    <n v="11"/>
    <x v="1"/>
    <s v="food/food trucks"/>
    <x v="1905"/>
    <x v="7"/>
    <x v="19"/>
    <x v="9"/>
    <x v="2578"/>
  </r>
  <r>
    <x v="1959"/>
    <n v="2582"/>
    <s v="Drunken Wings"/>
    <s v="The place where chicken meets liquor for the first time!"/>
    <n v="90000"/>
    <x v="116"/>
    <x v="2"/>
    <x v="0"/>
    <x v="0"/>
    <n v="1477784634"/>
    <n v="1475192634"/>
    <x v="0"/>
    <n v="1"/>
    <x v="1"/>
    <s v="food/food trucks"/>
    <x v="120"/>
    <x v="7"/>
    <x v="19"/>
    <x v="8"/>
    <x v="2579"/>
  </r>
  <r>
    <x v="724"/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x v="0"/>
    <n v="5"/>
    <x v="1"/>
    <s v="food/food trucks"/>
    <x v="120"/>
    <x v="7"/>
    <x v="19"/>
    <x v="1"/>
    <x v="2580"/>
  </r>
  <r>
    <x v="109"/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x v="0"/>
    <n v="0"/>
    <x v="1"/>
    <s v="food/food trucks"/>
    <x v="121"/>
    <x v="7"/>
    <x v="19"/>
    <x v="5"/>
    <x v="2581"/>
  </r>
  <r>
    <x v="874"/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x v="0"/>
    <n v="1"/>
    <x v="1"/>
    <s v="food/food trucks"/>
    <x v="73"/>
    <x v="7"/>
    <x v="19"/>
    <x v="0"/>
    <x v="2582"/>
  </r>
  <r>
    <x v="874"/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x v="0"/>
    <n v="1"/>
    <x v="1"/>
    <s v="food/food trucks"/>
    <x v="144"/>
    <x v="7"/>
    <x v="19"/>
    <x v="4"/>
    <x v="2583"/>
  </r>
  <r>
    <x v="1960"/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x v="0"/>
    <n v="6"/>
    <x v="1"/>
    <s v="food/food trucks"/>
    <x v="1906"/>
    <x v="7"/>
    <x v="19"/>
    <x v="4"/>
    <x v="2584"/>
  </r>
  <r>
    <x v="1961"/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x v="0"/>
    <n v="8"/>
    <x v="1"/>
    <s v="food/food trucks"/>
    <x v="1907"/>
    <x v="7"/>
    <x v="19"/>
    <x v="2"/>
    <x v="2585"/>
  </r>
  <r>
    <x v="134"/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x v="0"/>
    <n v="1"/>
    <x v="1"/>
    <s v="food/food trucks"/>
    <x v="144"/>
    <x v="7"/>
    <x v="19"/>
    <x v="2"/>
    <x v="2586"/>
  </r>
  <r>
    <x v="109"/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x v="0"/>
    <n v="0"/>
    <x v="1"/>
    <s v="food/food trucks"/>
    <x v="121"/>
    <x v="7"/>
    <x v="19"/>
    <x v="1"/>
    <x v="2587"/>
  </r>
  <r>
    <x v="1651"/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x v="0"/>
    <n v="2"/>
    <x v="1"/>
    <s v="food/food trucks"/>
    <x v="31"/>
    <x v="7"/>
    <x v="19"/>
    <x v="1"/>
    <x v="2588"/>
  </r>
  <r>
    <x v="874"/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x v="0"/>
    <n v="1"/>
    <x v="1"/>
    <s v="food/food trucks"/>
    <x v="73"/>
    <x v="7"/>
    <x v="19"/>
    <x v="8"/>
    <x v="2589"/>
  </r>
  <r>
    <x v="109"/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x v="0"/>
    <n v="0"/>
    <x v="1"/>
    <s v="food/food trucks"/>
    <x v="121"/>
    <x v="7"/>
    <x v="19"/>
    <x v="7"/>
    <x v="2590"/>
  </r>
  <r>
    <x v="466"/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x v="0"/>
    <n v="1"/>
    <x v="1"/>
    <s v="food/food trucks"/>
    <x v="120"/>
    <x v="7"/>
    <x v="19"/>
    <x v="3"/>
    <x v="2591"/>
  </r>
  <r>
    <x v="1962"/>
    <n v="2595"/>
    <s v="Food Truck for Little Fox Bakery"/>
    <s v="Looking to put the best baked goods in Bowling Green on wheels"/>
    <n v="15000"/>
    <x v="1767"/>
    <x v="2"/>
    <x v="0"/>
    <x v="0"/>
    <n v="1487915500"/>
    <n v="1485323500"/>
    <x v="0"/>
    <n v="19"/>
    <x v="1"/>
    <s v="food/food trucks"/>
    <x v="1908"/>
    <x v="7"/>
    <x v="19"/>
    <x v="1"/>
    <x v="2592"/>
  </r>
  <r>
    <x v="1963"/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x v="0"/>
    <n v="27"/>
    <x v="1"/>
    <s v="food/food trucks"/>
    <x v="1909"/>
    <x v="7"/>
    <x v="19"/>
    <x v="3"/>
    <x v="2593"/>
  </r>
  <r>
    <x v="905"/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x v="0"/>
    <n v="7"/>
    <x v="1"/>
    <s v="food/food trucks"/>
    <x v="1910"/>
    <x v="7"/>
    <x v="19"/>
    <x v="5"/>
    <x v="2594"/>
  </r>
  <r>
    <x v="1964"/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x v="0"/>
    <n v="14"/>
    <x v="1"/>
    <s v="food/food trucks"/>
    <x v="1911"/>
    <x v="7"/>
    <x v="19"/>
    <x v="10"/>
    <x v="2595"/>
  </r>
  <r>
    <x v="1965"/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x v="0"/>
    <n v="5"/>
    <x v="1"/>
    <s v="food/food trucks"/>
    <x v="666"/>
    <x v="7"/>
    <x v="19"/>
    <x v="0"/>
    <x v="2596"/>
  </r>
  <r>
    <x v="1966"/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x v="0"/>
    <n v="30"/>
    <x v="1"/>
    <s v="food/food trucks"/>
    <x v="1912"/>
    <x v="7"/>
    <x v="19"/>
    <x v="1"/>
    <x v="2597"/>
  </r>
  <r>
    <x v="1967"/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x v="1"/>
    <n v="151"/>
    <x v="0"/>
    <s v="technology/space exploration"/>
    <x v="1913"/>
    <x v="2"/>
    <x v="36"/>
    <x v="10"/>
    <x v="2598"/>
  </r>
  <r>
    <x v="1968"/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x v="1"/>
    <n v="489"/>
    <x v="0"/>
    <s v="technology/space exploration"/>
    <x v="1914"/>
    <x v="2"/>
    <x v="36"/>
    <x v="9"/>
    <x v="2599"/>
  </r>
  <r>
    <x v="1969"/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x v="1"/>
    <n v="50"/>
    <x v="0"/>
    <s v="technology/space exploration"/>
    <x v="1915"/>
    <x v="2"/>
    <x v="36"/>
    <x v="11"/>
    <x v="2600"/>
  </r>
  <r>
    <x v="1970"/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x v="1"/>
    <n v="321"/>
    <x v="0"/>
    <s v="technology/space exploration"/>
    <x v="1916"/>
    <x v="2"/>
    <x v="36"/>
    <x v="7"/>
    <x v="2601"/>
  </r>
  <r>
    <x v="1971"/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x v="1"/>
    <n v="1762"/>
    <x v="0"/>
    <s v="technology/space exploration"/>
    <x v="1917"/>
    <x v="2"/>
    <x v="36"/>
    <x v="5"/>
    <x v="2602"/>
  </r>
  <r>
    <x v="1972"/>
    <n v="2606"/>
    <s v="2000 Student Projects to the Edge of Space"/>
    <s v="PongSat 2 !!!!!_x000d__x000d_On September 27, 2014 we are going to send 2000 student projects to the edge of space."/>
    <n v="11000"/>
    <x v="1774"/>
    <x v="0"/>
    <x v="0"/>
    <x v="0"/>
    <n v="1398791182"/>
    <n v="1396026382"/>
    <x v="1"/>
    <n v="385"/>
    <x v="0"/>
    <s v="technology/space exploration"/>
    <x v="1918"/>
    <x v="2"/>
    <x v="36"/>
    <x v="7"/>
    <x v="2603"/>
  </r>
  <r>
    <x v="1973"/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x v="1"/>
    <n v="398"/>
    <x v="0"/>
    <s v="technology/space exploration"/>
    <x v="1919"/>
    <x v="2"/>
    <x v="36"/>
    <x v="0"/>
    <x v="2604"/>
  </r>
  <r>
    <x v="1974"/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x v="1"/>
    <n v="304"/>
    <x v="0"/>
    <s v="technology/space exploration"/>
    <x v="1920"/>
    <x v="2"/>
    <x v="36"/>
    <x v="2"/>
    <x v="2605"/>
  </r>
  <r>
    <x v="1975"/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x v="1"/>
    <n v="676"/>
    <x v="0"/>
    <s v="technology/space exploration"/>
    <x v="1921"/>
    <x v="2"/>
    <x v="36"/>
    <x v="0"/>
    <x v="2606"/>
  </r>
  <r>
    <x v="1976"/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x v="1"/>
    <n v="577"/>
    <x v="0"/>
    <s v="technology/space exploration"/>
    <x v="1922"/>
    <x v="2"/>
    <x v="36"/>
    <x v="3"/>
    <x v="2607"/>
  </r>
  <r>
    <x v="1977"/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x v="1"/>
    <n v="3663"/>
    <x v="0"/>
    <s v="technology/space exploration"/>
    <x v="1923"/>
    <x v="2"/>
    <x v="36"/>
    <x v="4"/>
    <x v="2608"/>
  </r>
  <r>
    <x v="1978"/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x v="1"/>
    <n v="294"/>
    <x v="0"/>
    <s v="technology/space exploration"/>
    <x v="1924"/>
    <x v="2"/>
    <x v="36"/>
    <x v="11"/>
    <x v="2609"/>
  </r>
  <r>
    <x v="1979"/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x v="1"/>
    <n v="28"/>
    <x v="0"/>
    <s v="technology/space exploration"/>
    <x v="1925"/>
    <x v="2"/>
    <x v="36"/>
    <x v="10"/>
    <x v="2610"/>
  </r>
  <r>
    <x v="607"/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x v="1"/>
    <n v="100"/>
    <x v="0"/>
    <s v="technology/space exploration"/>
    <x v="1926"/>
    <x v="2"/>
    <x v="36"/>
    <x v="6"/>
    <x v="2611"/>
  </r>
  <r>
    <x v="1980"/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x v="0"/>
    <n v="72"/>
    <x v="0"/>
    <s v="technology/space exploration"/>
    <x v="1927"/>
    <x v="2"/>
    <x v="36"/>
    <x v="7"/>
    <x v="2612"/>
  </r>
  <r>
    <x v="1981"/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x v="1"/>
    <n v="238"/>
    <x v="0"/>
    <s v="technology/space exploration"/>
    <x v="1928"/>
    <x v="2"/>
    <x v="36"/>
    <x v="3"/>
    <x v="2613"/>
  </r>
  <r>
    <x v="1982"/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x v="1"/>
    <n v="159"/>
    <x v="0"/>
    <s v="technology/space exploration"/>
    <x v="1929"/>
    <x v="2"/>
    <x v="36"/>
    <x v="8"/>
    <x v="2614"/>
  </r>
  <r>
    <x v="1983"/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x v="1"/>
    <n v="77"/>
    <x v="0"/>
    <s v="technology/space exploration"/>
    <x v="1930"/>
    <x v="2"/>
    <x v="36"/>
    <x v="9"/>
    <x v="2615"/>
  </r>
  <r>
    <x v="1984"/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x v="1"/>
    <n v="53"/>
    <x v="0"/>
    <s v="technology/space exploration"/>
    <x v="1931"/>
    <x v="2"/>
    <x v="36"/>
    <x v="8"/>
    <x v="2616"/>
  </r>
  <r>
    <x v="1985"/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x v="1"/>
    <n v="1251"/>
    <x v="0"/>
    <s v="technology/space exploration"/>
    <x v="1932"/>
    <x v="2"/>
    <x v="36"/>
    <x v="8"/>
    <x v="2617"/>
  </r>
  <r>
    <x v="1986"/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x v="1"/>
    <n v="465"/>
    <x v="0"/>
    <s v="technology/space exploration"/>
    <x v="1933"/>
    <x v="2"/>
    <x v="36"/>
    <x v="6"/>
    <x v="2618"/>
  </r>
  <r>
    <x v="1987"/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x v="0"/>
    <n v="74"/>
    <x v="0"/>
    <s v="technology/space exploration"/>
    <x v="1934"/>
    <x v="2"/>
    <x v="36"/>
    <x v="4"/>
    <x v="2619"/>
  </r>
  <r>
    <x v="430"/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x v="0"/>
    <n v="62"/>
    <x v="0"/>
    <s v="technology/space exploration"/>
    <x v="1935"/>
    <x v="2"/>
    <x v="36"/>
    <x v="4"/>
    <x v="2620"/>
  </r>
  <r>
    <x v="1988"/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x v="0"/>
    <n v="3468"/>
    <x v="0"/>
    <s v="technology/space exploration"/>
    <x v="1936"/>
    <x v="2"/>
    <x v="36"/>
    <x v="10"/>
    <x v="2621"/>
  </r>
  <r>
    <x v="1989"/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x v="0"/>
    <n v="52"/>
    <x v="0"/>
    <s v="technology/space exploration"/>
    <x v="1937"/>
    <x v="2"/>
    <x v="36"/>
    <x v="9"/>
    <x v="2622"/>
  </r>
  <r>
    <x v="1990"/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x v="0"/>
    <n v="50"/>
    <x v="0"/>
    <s v="technology/space exploration"/>
    <x v="150"/>
    <x v="2"/>
    <x v="36"/>
    <x v="5"/>
    <x v="2623"/>
  </r>
  <r>
    <x v="1991"/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x v="0"/>
    <n v="45"/>
    <x v="0"/>
    <s v="technology/space exploration"/>
    <x v="1938"/>
    <x v="2"/>
    <x v="36"/>
    <x v="9"/>
    <x v="2624"/>
  </r>
  <r>
    <x v="1992"/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x v="0"/>
    <n v="21"/>
    <x v="0"/>
    <s v="technology/space exploration"/>
    <x v="1939"/>
    <x v="2"/>
    <x v="36"/>
    <x v="4"/>
    <x v="2625"/>
  </r>
  <r>
    <x v="1993"/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x v="0"/>
    <n v="100"/>
    <x v="0"/>
    <s v="technology/space exploration"/>
    <x v="1940"/>
    <x v="2"/>
    <x v="36"/>
    <x v="6"/>
    <x v="2626"/>
  </r>
  <r>
    <x v="1994"/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x v="0"/>
    <n v="81"/>
    <x v="0"/>
    <s v="technology/space exploration"/>
    <x v="1941"/>
    <x v="2"/>
    <x v="36"/>
    <x v="0"/>
    <x v="2627"/>
  </r>
  <r>
    <x v="1995"/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x v="0"/>
    <n v="286"/>
    <x v="0"/>
    <s v="technology/space exploration"/>
    <x v="1942"/>
    <x v="2"/>
    <x v="36"/>
    <x v="10"/>
    <x v="2628"/>
  </r>
  <r>
    <x v="1996"/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x v="0"/>
    <n v="42"/>
    <x v="0"/>
    <s v="technology/space exploration"/>
    <x v="1943"/>
    <x v="2"/>
    <x v="36"/>
    <x v="5"/>
    <x v="2629"/>
  </r>
  <r>
    <x v="1997"/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x v="0"/>
    <n v="199"/>
    <x v="0"/>
    <s v="technology/space exploration"/>
    <x v="1944"/>
    <x v="2"/>
    <x v="36"/>
    <x v="1"/>
    <x v="2630"/>
  </r>
  <r>
    <x v="1998"/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x v="0"/>
    <n v="25"/>
    <x v="0"/>
    <s v="technology/space exploration"/>
    <x v="1945"/>
    <x v="2"/>
    <x v="36"/>
    <x v="10"/>
    <x v="2631"/>
  </r>
  <r>
    <x v="31"/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x v="0"/>
    <n v="84"/>
    <x v="0"/>
    <s v="technology/space exploration"/>
    <x v="1946"/>
    <x v="2"/>
    <x v="36"/>
    <x v="2"/>
    <x v="2632"/>
  </r>
  <r>
    <x v="1999"/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x v="0"/>
    <n v="50"/>
    <x v="0"/>
    <s v="technology/space exploration"/>
    <x v="1947"/>
    <x v="2"/>
    <x v="36"/>
    <x v="8"/>
    <x v="2633"/>
  </r>
  <r>
    <x v="2000"/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x v="0"/>
    <n v="26"/>
    <x v="0"/>
    <s v="technology/space exploration"/>
    <x v="1948"/>
    <x v="2"/>
    <x v="36"/>
    <x v="8"/>
    <x v="2634"/>
  </r>
  <r>
    <x v="2001"/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x v="0"/>
    <n v="14"/>
    <x v="0"/>
    <s v="technology/space exploration"/>
    <x v="1949"/>
    <x v="2"/>
    <x v="36"/>
    <x v="11"/>
    <x v="2635"/>
  </r>
  <r>
    <x v="2002"/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x v="0"/>
    <n v="49"/>
    <x v="0"/>
    <s v="technology/space exploration"/>
    <x v="1950"/>
    <x v="2"/>
    <x v="36"/>
    <x v="1"/>
    <x v="2636"/>
  </r>
  <r>
    <x v="1719"/>
    <n v="2640"/>
    <s v="Save the Astronomy Van"/>
    <s v="Hi,_x000d_My Name is David Frey and I Provide Free Public Astronomy programs in San Francisco, Mt. Tamalpias, Yosemite and Novato CA."/>
    <n v="3000"/>
    <x v="1808"/>
    <x v="0"/>
    <x v="0"/>
    <x v="0"/>
    <n v="1433735474"/>
    <n v="1428551474"/>
    <x v="0"/>
    <n v="69"/>
    <x v="0"/>
    <s v="technology/space exploration"/>
    <x v="1951"/>
    <x v="2"/>
    <x v="36"/>
    <x v="6"/>
    <x v="2637"/>
  </r>
  <r>
    <x v="460"/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x v="0"/>
    <n v="1"/>
    <x v="1"/>
    <s v="technology/space exploration"/>
    <x v="2"/>
    <x v="2"/>
    <x v="36"/>
    <x v="10"/>
    <x v="2638"/>
  </r>
  <r>
    <x v="109"/>
    <n v="2642"/>
    <s v="Maschinenbau in ein neues Zeitalter"/>
    <s v="Innovatives MAschinenbau projekt mit verarbeitende Metalle vom Mars_x000d_Stehe mit Mars one einer hollÃ¤ndischen space company in cooperatio"/>
    <n v="500000"/>
    <x v="117"/>
    <x v="2"/>
    <x v="12"/>
    <x v="3"/>
    <n v="1468565820"/>
    <n v="1465970108"/>
    <x v="0"/>
    <n v="0"/>
    <x v="1"/>
    <s v="technology/space exploration"/>
    <x v="121"/>
    <x v="2"/>
    <x v="36"/>
    <x v="0"/>
    <x v="2639"/>
  </r>
  <r>
    <x v="2003"/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x v="1"/>
    <n v="1501"/>
    <x v="1"/>
    <s v="technology/space exploration"/>
    <x v="1952"/>
    <x v="2"/>
    <x v="36"/>
    <x v="4"/>
    <x v="323"/>
  </r>
  <r>
    <x v="2004"/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x v="1"/>
    <n v="52"/>
    <x v="1"/>
    <s v="technology/space exploration"/>
    <x v="1953"/>
    <x v="2"/>
    <x v="36"/>
    <x v="2"/>
    <x v="2640"/>
  </r>
  <r>
    <x v="1131"/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x v="1"/>
    <n v="23"/>
    <x v="1"/>
    <s v="technology/space exploration"/>
    <x v="1954"/>
    <x v="2"/>
    <x v="36"/>
    <x v="9"/>
    <x v="2641"/>
  </r>
  <r>
    <x v="2005"/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x v="1"/>
    <n v="535"/>
    <x v="1"/>
    <s v="technology/space exploration"/>
    <x v="1955"/>
    <x v="2"/>
    <x v="36"/>
    <x v="10"/>
    <x v="2642"/>
  </r>
  <r>
    <x v="2006"/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x v="0"/>
    <n v="3"/>
    <x v="1"/>
    <s v="technology/space exploration"/>
    <x v="1053"/>
    <x v="2"/>
    <x v="36"/>
    <x v="3"/>
    <x v="2643"/>
  </r>
  <r>
    <x v="2007"/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x v="0"/>
    <n v="6"/>
    <x v="1"/>
    <s v="technology/space exploration"/>
    <x v="1956"/>
    <x v="2"/>
    <x v="36"/>
    <x v="2"/>
    <x v="2644"/>
  </r>
  <r>
    <x v="2008"/>
    <n v="2649"/>
    <s v="The Mission - Please Check Back Soon (Canceled)"/>
    <s v="They have launched a Kickstarter."/>
    <n v="125000"/>
    <x v="1811"/>
    <x v="1"/>
    <x v="0"/>
    <x v="0"/>
    <n v="1454370941"/>
    <n v="1449186941"/>
    <x v="0"/>
    <n v="3"/>
    <x v="1"/>
    <s v="technology/space exploration"/>
    <x v="1957"/>
    <x v="2"/>
    <x v="36"/>
    <x v="11"/>
    <x v="2645"/>
  </r>
  <r>
    <x v="2009"/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x v="0"/>
    <n v="5"/>
    <x v="1"/>
    <s v="technology/space exploration"/>
    <x v="1958"/>
    <x v="2"/>
    <x v="36"/>
    <x v="4"/>
    <x v="2646"/>
  </r>
  <r>
    <x v="2010"/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x v="0"/>
    <n v="17"/>
    <x v="1"/>
    <s v="technology/space exploration"/>
    <x v="1959"/>
    <x v="2"/>
    <x v="36"/>
    <x v="4"/>
    <x v="2647"/>
  </r>
  <r>
    <x v="2011"/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x v="0"/>
    <n v="11"/>
    <x v="1"/>
    <s v="technology/space exploration"/>
    <x v="1960"/>
    <x v="2"/>
    <x v="36"/>
    <x v="4"/>
    <x v="2648"/>
  </r>
  <r>
    <x v="2012"/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x v="0"/>
    <n v="70"/>
    <x v="1"/>
    <s v="technology/space exploration"/>
    <x v="1961"/>
    <x v="2"/>
    <x v="36"/>
    <x v="5"/>
    <x v="2649"/>
  </r>
  <r>
    <x v="2013"/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x v="0"/>
    <n v="6"/>
    <x v="1"/>
    <s v="technology/space exploration"/>
    <x v="439"/>
    <x v="2"/>
    <x v="36"/>
    <x v="2"/>
    <x v="2650"/>
  </r>
  <r>
    <x v="2014"/>
    <n v="2655"/>
    <s v="Balloons (Canceled)"/>
    <s v="Thank you for your support!"/>
    <n v="15000"/>
    <x v="1815"/>
    <x v="1"/>
    <x v="0"/>
    <x v="0"/>
    <n v="1455048000"/>
    <n v="1452631647"/>
    <x v="0"/>
    <n v="43"/>
    <x v="1"/>
    <s v="technology/space exploration"/>
    <x v="1962"/>
    <x v="2"/>
    <x v="36"/>
    <x v="1"/>
    <x v="2651"/>
  </r>
  <r>
    <x v="2015"/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x v="0"/>
    <n v="152"/>
    <x v="1"/>
    <s v="technology/space exploration"/>
    <x v="1963"/>
    <x v="2"/>
    <x v="36"/>
    <x v="2"/>
    <x v="2652"/>
  </r>
  <r>
    <x v="2016"/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x v="0"/>
    <n v="59"/>
    <x v="1"/>
    <s v="technology/space exploration"/>
    <x v="1964"/>
    <x v="2"/>
    <x v="36"/>
    <x v="0"/>
    <x v="2653"/>
  </r>
  <r>
    <x v="2017"/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x v="0"/>
    <n v="4"/>
    <x v="1"/>
    <s v="technology/space exploration"/>
    <x v="1965"/>
    <x v="2"/>
    <x v="36"/>
    <x v="0"/>
    <x v="2654"/>
  </r>
  <r>
    <x v="2018"/>
    <n v="2659"/>
    <s v="test (Canceled)"/>
    <s v="test"/>
    <n v="49000"/>
    <x v="1819"/>
    <x v="1"/>
    <x v="0"/>
    <x v="0"/>
    <n v="1429321210"/>
    <n v="1426729210"/>
    <x v="0"/>
    <n v="10"/>
    <x v="1"/>
    <s v="technology/space exploration"/>
    <x v="1966"/>
    <x v="2"/>
    <x v="36"/>
    <x v="7"/>
    <x v="2655"/>
  </r>
  <r>
    <x v="2019"/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x v="0"/>
    <n v="5"/>
    <x v="1"/>
    <s v="technology/space exploration"/>
    <x v="1967"/>
    <x v="2"/>
    <x v="36"/>
    <x v="8"/>
    <x v="2656"/>
  </r>
  <r>
    <x v="1335"/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x v="0"/>
    <n v="60"/>
    <x v="0"/>
    <s v="technology/makerspaces"/>
    <x v="1968"/>
    <x v="2"/>
    <x v="37"/>
    <x v="8"/>
    <x v="2657"/>
  </r>
  <r>
    <x v="2020"/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x v="0"/>
    <n v="80"/>
    <x v="0"/>
    <s v="technology/makerspaces"/>
    <x v="1969"/>
    <x v="2"/>
    <x v="37"/>
    <x v="3"/>
    <x v="2658"/>
  </r>
  <r>
    <x v="2021"/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x v="0"/>
    <n v="56"/>
    <x v="0"/>
    <s v="technology/makerspaces"/>
    <x v="1970"/>
    <x v="2"/>
    <x v="37"/>
    <x v="10"/>
    <x v="2659"/>
  </r>
  <r>
    <x v="2022"/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x v="0"/>
    <n v="104"/>
    <x v="0"/>
    <s v="technology/makerspaces"/>
    <x v="1971"/>
    <x v="2"/>
    <x v="37"/>
    <x v="4"/>
    <x v="2660"/>
  </r>
  <r>
    <x v="2023"/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x v="0"/>
    <n v="46"/>
    <x v="0"/>
    <s v="technology/makerspaces"/>
    <x v="1972"/>
    <x v="2"/>
    <x v="37"/>
    <x v="7"/>
    <x v="2661"/>
  </r>
  <r>
    <x v="2024"/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x v="0"/>
    <n v="206"/>
    <x v="0"/>
    <s v="technology/makerspaces"/>
    <x v="1973"/>
    <x v="2"/>
    <x v="37"/>
    <x v="10"/>
    <x v="2662"/>
  </r>
  <r>
    <x v="1934"/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x v="0"/>
    <n v="18"/>
    <x v="0"/>
    <s v="technology/makerspaces"/>
    <x v="1974"/>
    <x v="2"/>
    <x v="37"/>
    <x v="1"/>
    <x v="2663"/>
  </r>
  <r>
    <x v="2025"/>
    <n v="2668"/>
    <s v="UOttawa Makermobile"/>
    <s v="Creativity on the go! |_x000d_CrÃ©ativitÃ© en mouvement !"/>
    <n v="1000"/>
    <x v="1240"/>
    <x v="0"/>
    <x v="5"/>
    <x v="5"/>
    <n v="1447079520"/>
    <n v="1443449265"/>
    <x v="0"/>
    <n v="28"/>
    <x v="0"/>
    <s v="technology/makerspaces"/>
    <x v="1975"/>
    <x v="2"/>
    <x v="37"/>
    <x v="8"/>
    <x v="2664"/>
  </r>
  <r>
    <x v="1239"/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x v="0"/>
    <n v="11"/>
    <x v="0"/>
    <s v="technology/makerspaces"/>
    <x v="1976"/>
    <x v="2"/>
    <x v="37"/>
    <x v="4"/>
    <x v="2665"/>
  </r>
  <r>
    <x v="2026"/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x v="1"/>
    <n v="60"/>
    <x v="1"/>
    <s v="technology/makerspaces"/>
    <x v="1977"/>
    <x v="2"/>
    <x v="37"/>
    <x v="0"/>
    <x v="2666"/>
  </r>
  <r>
    <x v="2027"/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x v="1"/>
    <n v="84"/>
    <x v="1"/>
    <s v="technology/makerspaces"/>
    <x v="1978"/>
    <x v="2"/>
    <x v="37"/>
    <x v="4"/>
    <x v="2667"/>
  </r>
  <r>
    <x v="2028"/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x v="1"/>
    <n v="47"/>
    <x v="1"/>
    <s v="technology/makerspaces"/>
    <x v="1979"/>
    <x v="2"/>
    <x v="37"/>
    <x v="11"/>
    <x v="2668"/>
  </r>
  <r>
    <x v="2029"/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x v="1"/>
    <n v="66"/>
    <x v="1"/>
    <s v="technology/makerspaces"/>
    <x v="1980"/>
    <x v="2"/>
    <x v="37"/>
    <x v="8"/>
    <x v="2669"/>
  </r>
  <r>
    <x v="2030"/>
    <n v="2674"/>
    <s v="Building the Playa Blanca Community Wind Workshop!"/>
    <s v="A project to give the people of Playa Blanca an independent, energized future - _x000d_â€œLocal de Mariposas EÃ³licas Para un Futuro Mejorâ€"/>
    <n v="35000"/>
    <x v="1832"/>
    <x v="2"/>
    <x v="0"/>
    <x v="0"/>
    <n v="1467694740"/>
    <n v="1465398670"/>
    <x v="1"/>
    <n v="171"/>
    <x v="1"/>
    <s v="technology/makerspaces"/>
    <x v="1981"/>
    <x v="2"/>
    <x v="37"/>
    <x v="0"/>
    <x v="2670"/>
  </r>
  <r>
    <x v="2031"/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x v="1"/>
    <n v="29"/>
    <x v="1"/>
    <s v="technology/makerspaces"/>
    <x v="1982"/>
    <x v="2"/>
    <x v="37"/>
    <x v="9"/>
    <x v="2671"/>
  </r>
  <r>
    <x v="2032"/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x v="0"/>
    <n v="9"/>
    <x v="1"/>
    <s v="technology/makerspaces"/>
    <x v="1983"/>
    <x v="2"/>
    <x v="37"/>
    <x v="6"/>
    <x v="2672"/>
  </r>
  <r>
    <x v="2033"/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x v="0"/>
    <n v="27"/>
    <x v="1"/>
    <s v="technology/makerspaces"/>
    <x v="1984"/>
    <x v="2"/>
    <x v="37"/>
    <x v="0"/>
    <x v="2673"/>
  </r>
  <r>
    <x v="2034"/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x v="0"/>
    <n v="2"/>
    <x v="1"/>
    <s v="technology/makerspaces"/>
    <x v="1985"/>
    <x v="2"/>
    <x v="37"/>
    <x v="10"/>
    <x v="2674"/>
  </r>
  <r>
    <x v="2035"/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x v="0"/>
    <n v="3"/>
    <x v="1"/>
    <s v="technology/makerspaces"/>
    <x v="895"/>
    <x v="2"/>
    <x v="37"/>
    <x v="1"/>
    <x v="2675"/>
  </r>
  <r>
    <x v="2036"/>
    <n v="2680"/>
    <s v="iHeart Pillow"/>
    <s v="iHeartPillow, Connecting loved ones"/>
    <n v="32000"/>
    <x v="1836"/>
    <x v="2"/>
    <x v="3"/>
    <x v="3"/>
    <n v="1459915491"/>
    <n v="1457327091"/>
    <x v="0"/>
    <n v="4"/>
    <x v="1"/>
    <s v="technology/makerspaces"/>
    <x v="160"/>
    <x v="2"/>
    <x v="37"/>
    <x v="7"/>
    <x v="2676"/>
  </r>
  <r>
    <x v="1839"/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x v="0"/>
    <n v="2"/>
    <x v="1"/>
    <s v="food/food trucks"/>
    <x v="446"/>
    <x v="7"/>
    <x v="19"/>
    <x v="0"/>
    <x v="2677"/>
  </r>
  <r>
    <x v="2037"/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x v="0"/>
    <n v="20"/>
    <x v="1"/>
    <s v="food/food trucks"/>
    <x v="1986"/>
    <x v="7"/>
    <x v="19"/>
    <x v="9"/>
    <x v="2678"/>
  </r>
  <r>
    <x v="1156"/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x v="0"/>
    <n v="3"/>
    <x v="1"/>
    <s v="food/food trucks"/>
    <x v="1053"/>
    <x v="7"/>
    <x v="19"/>
    <x v="1"/>
    <x v="2679"/>
  </r>
  <r>
    <x v="736"/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x v="0"/>
    <n v="4"/>
    <x v="1"/>
    <s v="food/food trucks"/>
    <x v="444"/>
    <x v="7"/>
    <x v="19"/>
    <x v="0"/>
    <x v="2680"/>
  </r>
  <r>
    <x v="459"/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x v="0"/>
    <n v="1"/>
    <x v="1"/>
    <s v="food/food trucks"/>
    <x v="119"/>
    <x v="7"/>
    <x v="19"/>
    <x v="2"/>
    <x v="2681"/>
  </r>
  <r>
    <x v="109"/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x v="0"/>
    <n v="0"/>
    <x v="1"/>
    <s v="food/food trucks"/>
    <x v="121"/>
    <x v="7"/>
    <x v="19"/>
    <x v="8"/>
    <x v="2682"/>
  </r>
  <r>
    <x v="109"/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x v="0"/>
    <n v="0"/>
    <x v="1"/>
    <s v="food/food trucks"/>
    <x v="121"/>
    <x v="7"/>
    <x v="19"/>
    <x v="5"/>
    <x v="2683"/>
  </r>
  <r>
    <x v="2038"/>
    <n v="2688"/>
    <s v="Mac N Cheez Food Truck"/>
    <s v="The amazing gourmet Mac N Cheez Food Truck Campaigne!"/>
    <n v="50000"/>
    <x v="1838"/>
    <x v="2"/>
    <x v="0"/>
    <x v="0"/>
    <n v="1424746800"/>
    <n v="1422067870"/>
    <x v="0"/>
    <n v="14"/>
    <x v="1"/>
    <s v="food/food trucks"/>
    <x v="1987"/>
    <x v="7"/>
    <x v="19"/>
    <x v="1"/>
    <x v="2684"/>
  </r>
  <r>
    <x v="1870"/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x v="0"/>
    <n v="1"/>
    <x v="1"/>
    <s v="food/food trucks"/>
    <x v="120"/>
    <x v="7"/>
    <x v="19"/>
    <x v="0"/>
    <x v="2685"/>
  </r>
  <r>
    <x v="2039"/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x v="0"/>
    <n v="118"/>
    <x v="1"/>
    <s v="food/food trucks"/>
    <x v="1988"/>
    <x v="7"/>
    <x v="19"/>
    <x v="6"/>
    <x v="2686"/>
  </r>
  <r>
    <x v="2040"/>
    <n v="2691"/>
    <s v="Cook"/>
    <s v="A Great New local Food Truck serving up ethnic fusion inspired eats in Ottawa."/>
    <n v="65000"/>
    <x v="428"/>
    <x v="2"/>
    <x v="5"/>
    <x v="5"/>
    <n v="1431278557"/>
    <n v="1427390557"/>
    <x v="0"/>
    <n v="2"/>
    <x v="1"/>
    <s v="food/food trucks"/>
    <x v="844"/>
    <x v="7"/>
    <x v="19"/>
    <x v="7"/>
    <x v="2687"/>
  </r>
  <r>
    <x v="1154"/>
    <n v="2692"/>
    <s v="&quot;Sami j's Food Truck&quot;"/>
    <s v="Our food truck will bring you -_x000d_                       Fast, Fresh, Food -_x000d_                            Throughout the Omaha area"/>
    <n v="3500"/>
    <x v="379"/>
    <x v="2"/>
    <x v="0"/>
    <x v="0"/>
    <n v="1427266860"/>
    <n v="1424678460"/>
    <x v="0"/>
    <n v="1"/>
    <x v="1"/>
    <s v="food/food trucks"/>
    <x v="384"/>
    <x v="7"/>
    <x v="19"/>
    <x v="2"/>
    <x v="2688"/>
  </r>
  <r>
    <x v="417"/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x v="0"/>
    <n v="3"/>
    <x v="1"/>
    <s v="food/food trucks"/>
    <x v="140"/>
    <x v="7"/>
    <x v="19"/>
    <x v="3"/>
    <x v="2689"/>
  </r>
  <r>
    <x v="372"/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x v="0"/>
    <n v="1"/>
    <x v="1"/>
    <s v="food/food trucks"/>
    <x v="120"/>
    <x v="7"/>
    <x v="19"/>
    <x v="10"/>
    <x v="2690"/>
  </r>
  <r>
    <x v="2041"/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x v="0"/>
    <n v="3"/>
    <x v="1"/>
    <s v="food/food trucks"/>
    <x v="1989"/>
    <x v="7"/>
    <x v="19"/>
    <x v="2"/>
    <x v="2691"/>
  </r>
  <r>
    <x v="2042"/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x v="0"/>
    <n v="38"/>
    <x v="1"/>
    <s v="food/food trucks"/>
    <x v="1990"/>
    <x v="7"/>
    <x v="19"/>
    <x v="4"/>
    <x v="2692"/>
  </r>
  <r>
    <x v="2043"/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x v="0"/>
    <n v="52"/>
    <x v="1"/>
    <s v="food/food trucks"/>
    <x v="1991"/>
    <x v="7"/>
    <x v="19"/>
    <x v="3"/>
    <x v="2693"/>
  </r>
  <r>
    <x v="2044"/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x v="0"/>
    <n v="2"/>
    <x v="1"/>
    <s v="food/food trucks"/>
    <x v="1992"/>
    <x v="7"/>
    <x v="19"/>
    <x v="5"/>
    <x v="2694"/>
  </r>
  <r>
    <x v="109"/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x v="0"/>
    <n v="0"/>
    <x v="1"/>
    <s v="food/food trucks"/>
    <x v="121"/>
    <x v="7"/>
    <x v="19"/>
    <x v="3"/>
    <x v="2695"/>
  </r>
  <r>
    <x v="2045"/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x v="0"/>
    <n v="4"/>
    <x v="1"/>
    <s v="food/food trucks"/>
    <x v="844"/>
    <x v="7"/>
    <x v="19"/>
    <x v="10"/>
    <x v="2696"/>
  </r>
  <r>
    <x v="2046"/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x v="0"/>
    <n v="46"/>
    <x v="1"/>
    <s v="theater/spaces"/>
    <x v="1993"/>
    <x v="1"/>
    <x v="38"/>
    <x v="7"/>
    <x v="2697"/>
  </r>
  <r>
    <x v="2047"/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x v="1"/>
    <n v="26"/>
    <x v="1"/>
    <s v="theater/spaces"/>
    <x v="1994"/>
    <x v="1"/>
    <x v="38"/>
    <x v="7"/>
    <x v="2698"/>
  </r>
  <r>
    <x v="603"/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x v="0"/>
    <n v="45"/>
    <x v="1"/>
    <s v="theater/spaces"/>
    <x v="1995"/>
    <x v="1"/>
    <x v="38"/>
    <x v="1"/>
    <x v="2699"/>
  </r>
  <r>
    <x v="2048"/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x v="0"/>
    <n v="7"/>
    <x v="1"/>
    <s v="theater/spaces"/>
    <x v="1996"/>
    <x v="1"/>
    <x v="38"/>
    <x v="2"/>
    <x v="2700"/>
  </r>
  <r>
    <x v="2049"/>
    <n v="2705"/>
    <s v="Fischer Theatre Marquee"/>
    <s v="Help light the lights at the historic Fischer Theatre in Danville, IL."/>
    <n v="16500"/>
    <x v="1846"/>
    <x v="3"/>
    <x v="0"/>
    <x v="0"/>
    <n v="1490389158"/>
    <n v="1486504758"/>
    <x v="0"/>
    <n v="8"/>
    <x v="1"/>
    <s v="theater/spaces"/>
    <x v="1997"/>
    <x v="1"/>
    <x v="38"/>
    <x v="2"/>
    <x v="2701"/>
  </r>
  <r>
    <x v="2050"/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x v="1"/>
    <n v="263"/>
    <x v="0"/>
    <s v="theater/spaces"/>
    <x v="1998"/>
    <x v="1"/>
    <x v="38"/>
    <x v="8"/>
    <x v="2702"/>
  </r>
  <r>
    <x v="2051"/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x v="1"/>
    <n v="394"/>
    <x v="0"/>
    <s v="theater/spaces"/>
    <x v="1999"/>
    <x v="1"/>
    <x v="38"/>
    <x v="6"/>
    <x v="2703"/>
  </r>
  <r>
    <x v="2052"/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x v="1"/>
    <n v="1049"/>
    <x v="0"/>
    <s v="theater/spaces"/>
    <x v="2000"/>
    <x v="1"/>
    <x v="38"/>
    <x v="5"/>
    <x v="2704"/>
  </r>
  <r>
    <x v="2053"/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x v="1"/>
    <n v="308"/>
    <x v="0"/>
    <s v="theater/spaces"/>
    <x v="2001"/>
    <x v="1"/>
    <x v="38"/>
    <x v="10"/>
    <x v="2705"/>
  </r>
  <r>
    <x v="2054"/>
    <n v="2710"/>
    <s v="House of Yes"/>
    <s v="Building Brooklyn's own creative venue for circus, theater and events of all types."/>
    <n v="60000"/>
    <x v="1851"/>
    <x v="0"/>
    <x v="0"/>
    <x v="0"/>
    <n v="1407549600"/>
    <n v="1404797428"/>
    <x v="1"/>
    <n v="1088"/>
    <x v="0"/>
    <s v="theater/spaces"/>
    <x v="2002"/>
    <x v="1"/>
    <x v="38"/>
    <x v="3"/>
    <x v="2706"/>
  </r>
  <r>
    <x v="2055"/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x v="1"/>
    <n v="73"/>
    <x v="0"/>
    <s v="theater/spaces"/>
    <x v="2003"/>
    <x v="1"/>
    <x v="38"/>
    <x v="5"/>
    <x v="2707"/>
  </r>
  <r>
    <x v="2056"/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x v="1"/>
    <n v="143"/>
    <x v="0"/>
    <s v="theater/spaces"/>
    <x v="2004"/>
    <x v="1"/>
    <x v="38"/>
    <x v="0"/>
    <x v="2708"/>
  </r>
  <r>
    <x v="2057"/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x v="1"/>
    <n v="1420"/>
    <x v="0"/>
    <s v="theater/spaces"/>
    <x v="2005"/>
    <x v="1"/>
    <x v="38"/>
    <x v="4"/>
    <x v="2709"/>
  </r>
  <r>
    <x v="2058"/>
    <n v="2714"/>
    <s v="The Crane Theater"/>
    <s v="The Crane will be the new home for independent theater in Northeast Minneapolis"/>
    <n v="25000"/>
    <x v="1855"/>
    <x v="0"/>
    <x v="0"/>
    <x v="0"/>
    <n v="1476486000"/>
    <n v="1474040596"/>
    <x v="1"/>
    <n v="305"/>
    <x v="0"/>
    <s v="theater/spaces"/>
    <x v="2006"/>
    <x v="1"/>
    <x v="38"/>
    <x v="8"/>
    <x v="2710"/>
  </r>
  <r>
    <x v="2059"/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x v="1"/>
    <n v="551"/>
    <x v="0"/>
    <s v="theater/spaces"/>
    <x v="2007"/>
    <x v="1"/>
    <x v="38"/>
    <x v="1"/>
    <x v="2711"/>
  </r>
  <r>
    <x v="2060"/>
    <n v="2716"/>
    <s v="Berlin's first international, alternative comedy stage!"/>
    <s v="Love comedy? Get involved in creating a dedicated space for alternative comedy in Berlin._x000d__x000d_(Das Video ist untertitelt. Klicke auf CC)"/>
    <n v="10000"/>
    <x v="1857"/>
    <x v="0"/>
    <x v="12"/>
    <x v="3"/>
    <n v="1444291193"/>
    <n v="1441699193"/>
    <x v="1"/>
    <n v="187"/>
    <x v="0"/>
    <s v="theater/spaces"/>
    <x v="2008"/>
    <x v="1"/>
    <x v="38"/>
    <x v="8"/>
    <x v="2712"/>
  </r>
  <r>
    <x v="2061"/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x v="1"/>
    <n v="325"/>
    <x v="0"/>
    <s v="theater/spaces"/>
    <x v="2009"/>
    <x v="1"/>
    <x v="38"/>
    <x v="9"/>
    <x v="2713"/>
  </r>
  <r>
    <x v="2062"/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x v="1"/>
    <n v="148"/>
    <x v="0"/>
    <s v="theater/spaces"/>
    <x v="2010"/>
    <x v="1"/>
    <x v="38"/>
    <x v="6"/>
    <x v="2714"/>
  </r>
  <r>
    <x v="2063"/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x v="0"/>
    <n v="69"/>
    <x v="0"/>
    <s v="theater/spaces"/>
    <x v="2011"/>
    <x v="1"/>
    <x v="38"/>
    <x v="2"/>
    <x v="2715"/>
  </r>
  <r>
    <x v="2064"/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x v="0"/>
    <n v="173"/>
    <x v="0"/>
    <s v="theater/spaces"/>
    <x v="2012"/>
    <x v="1"/>
    <x v="38"/>
    <x v="9"/>
    <x v="2716"/>
  </r>
  <r>
    <x v="2065"/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x v="0"/>
    <n v="269"/>
    <x v="0"/>
    <s v="technology/hardware"/>
    <x v="2013"/>
    <x v="2"/>
    <x v="30"/>
    <x v="10"/>
    <x v="2717"/>
  </r>
  <r>
    <x v="2066"/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x v="0"/>
    <n v="185"/>
    <x v="0"/>
    <s v="technology/hardware"/>
    <x v="2014"/>
    <x v="2"/>
    <x v="30"/>
    <x v="4"/>
    <x v="2718"/>
  </r>
  <r>
    <x v="2067"/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x v="0"/>
    <n v="176"/>
    <x v="0"/>
    <s v="technology/hardware"/>
    <x v="2015"/>
    <x v="2"/>
    <x v="30"/>
    <x v="4"/>
    <x v="2719"/>
  </r>
  <r>
    <x v="2068"/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x v="0"/>
    <n v="1019"/>
    <x v="0"/>
    <s v="technology/hardware"/>
    <x v="2016"/>
    <x v="2"/>
    <x v="30"/>
    <x v="3"/>
    <x v="2720"/>
  </r>
  <r>
    <x v="2069"/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x v="0"/>
    <n v="113"/>
    <x v="0"/>
    <s v="technology/hardware"/>
    <x v="2017"/>
    <x v="2"/>
    <x v="30"/>
    <x v="1"/>
    <x v="2721"/>
  </r>
  <r>
    <x v="2070"/>
    <n v="2726"/>
    <s v="Krimston TWO - Dual SIM case for iPhone"/>
    <s v="Krimston TWO: iPhone Dual SIM Case"/>
    <n v="100000"/>
    <x v="1867"/>
    <x v="0"/>
    <x v="0"/>
    <x v="0"/>
    <n v="1461333311"/>
    <n v="1458741311"/>
    <x v="0"/>
    <n v="404"/>
    <x v="0"/>
    <s v="technology/hardware"/>
    <x v="2018"/>
    <x v="2"/>
    <x v="30"/>
    <x v="7"/>
    <x v="2722"/>
  </r>
  <r>
    <x v="2071"/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x v="0"/>
    <n v="707"/>
    <x v="0"/>
    <s v="technology/hardware"/>
    <x v="2019"/>
    <x v="2"/>
    <x v="30"/>
    <x v="3"/>
    <x v="2723"/>
  </r>
  <r>
    <x v="2072"/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x v="0"/>
    <n v="392"/>
    <x v="0"/>
    <s v="technology/hardware"/>
    <x v="2020"/>
    <x v="2"/>
    <x v="30"/>
    <x v="4"/>
    <x v="2724"/>
  </r>
  <r>
    <x v="970"/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x v="0"/>
    <n v="23"/>
    <x v="0"/>
    <s v="technology/hardware"/>
    <x v="2021"/>
    <x v="2"/>
    <x v="30"/>
    <x v="7"/>
    <x v="2725"/>
  </r>
  <r>
    <x v="2073"/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x v="0"/>
    <n v="682"/>
    <x v="0"/>
    <s v="technology/hardware"/>
    <x v="2022"/>
    <x v="2"/>
    <x v="30"/>
    <x v="7"/>
    <x v="2726"/>
  </r>
  <r>
    <x v="2074"/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x v="0"/>
    <n v="37"/>
    <x v="0"/>
    <s v="technology/hardware"/>
    <x v="2023"/>
    <x v="2"/>
    <x v="30"/>
    <x v="10"/>
    <x v="2727"/>
  </r>
  <r>
    <x v="2075"/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x v="0"/>
    <n v="146"/>
    <x v="0"/>
    <s v="technology/hardware"/>
    <x v="2024"/>
    <x v="2"/>
    <x v="30"/>
    <x v="6"/>
    <x v="2728"/>
  </r>
  <r>
    <x v="2076"/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x v="0"/>
    <n v="119"/>
    <x v="0"/>
    <s v="technology/hardware"/>
    <x v="2025"/>
    <x v="2"/>
    <x v="30"/>
    <x v="2"/>
    <x v="2729"/>
  </r>
  <r>
    <x v="2077"/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x v="0"/>
    <n v="163"/>
    <x v="0"/>
    <s v="technology/hardware"/>
    <x v="2026"/>
    <x v="2"/>
    <x v="30"/>
    <x v="8"/>
    <x v="2730"/>
  </r>
  <r>
    <x v="2078"/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x v="0"/>
    <n v="339"/>
    <x v="0"/>
    <s v="technology/hardware"/>
    <x v="2027"/>
    <x v="2"/>
    <x v="30"/>
    <x v="2"/>
    <x v="2731"/>
  </r>
  <r>
    <x v="2079"/>
    <n v="2736"/>
    <s v="Open Source Programmable Solar BMS Li-ion, LiFePO4 dev board"/>
    <s v="Fully Programmable Solar BMS ( Battery Management System ) Learn to program microcontrollers and HW design video tutorials_x000d_Open Source"/>
    <n v="8000"/>
    <x v="1877"/>
    <x v="0"/>
    <x v="5"/>
    <x v="5"/>
    <n v="1398268773"/>
    <n v="1395676773"/>
    <x v="0"/>
    <n v="58"/>
    <x v="0"/>
    <s v="technology/hardware"/>
    <x v="2028"/>
    <x v="2"/>
    <x v="30"/>
    <x v="7"/>
    <x v="2732"/>
  </r>
  <r>
    <x v="2080"/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x v="0"/>
    <n v="456"/>
    <x v="0"/>
    <s v="technology/hardware"/>
    <x v="2029"/>
    <x v="2"/>
    <x v="30"/>
    <x v="11"/>
    <x v="2733"/>
  </r>
  <r>
    <x v="2081"/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x v="0"/>
    <n v="15"/>
    <x v="0"/>
    <s v="technology/hardware"/>
    <x v="2030"/>
    <x v="2"/>
    <x v="30"/>
    <x v="8"/>
    <x v="2734"/>
  </r>
  <r>
    <x v="2082"/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x v="0"/>
    <n v="191"/>
    <x v="0"/>
    <s v="technology/hardware"/>
    <x v="2031"/>
    <x v="2"/>
    <x v="30"/>
    <x v="7"/>
    <x v="2735"/>
  </r>
  <r>
    <x v="101"/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x v="0"/>
    <n v="17"/>
    <x v="0"/>
    <s v="technology/hardware"/>
    <x v="2032"/>
    <x v="2"/>
    <x v="30"/>
    <x v="2"/>
    <x v="2736"/>
  </r>
  <r>
    <x v="2083"/>
    <n v="2741"/>
    <s v="Mrs. Brown and Her Lost Puppy."/>
    <s v="Help me publish my 1st children's book as an aspiring author!"/>
    <n v="8000"/>
    <x v="428"/>
    <x v="2"/>
    <x v="0"/>
    <x v="0"/>
    <n v="1413770820"/>
    <n v="1412005602"/>
    <x v="0"/>
    <n v="4"/>
    <x v="1"/>
    <s v="publishing/children's books"/>
    <x v="440"/>
    <x v="3"/>
    <x v="39"/>
    <x v="8"/>
    <x v="2737"/>
  </r>
  <r>
    <x v="2084"/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x v="0"/>
    <n v="18"/>
    <x v="1"/>
    <s v="publishing/children's books"/>
    <x v="2033"/>
    <x v="3"/>
    <x v="39"/>
    <x v="5"/>
    <x v="2738"/>
  </r>
  <r>
    <x v="109"/>
    <n v="2743"/>
    <s v="St. Nick Jr"/>
    <s v="One Christmas every child was naughty, and Santa's son _x000d_St. Nick Jr sacrifices all his gifts over his whole life, for the children"/>
    <n v="5999"/>
    <x v="117"/>
    <x v="2"/>
    <x v="0"/>
    <x v="0"/>
    <n v="1476863607"/>
    <n v="1474271607"/>
    <x v="0"/>
    <n v="0"/>
    <x v="1"/>
    <s v="publishing/children's books"/>
    <x v="121"/>
    <x v="3"/>
    <x v="39"/>
    <x v="8"/>
    <x v="2739"/>
  </r>
  <r>
    <x v="2085"/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x v="0"/>
    <n v="22"/>
    <x v="1"/>
    <s v="publishing/children's books"/>
    <x v="2034"/>
    <x v="3"/>
    <x v="39"/>
    <x v="1"/>
    <x v="2740"/>
  </r>
  <r>
    <x v="2086"/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x v="0"/>
    <n v="49"/>
    <x v="1"/>
    <s v="publishing/children's books"/>
    <x v="2035"/>
    <x v="3"/>
    <x v="39"/>
    <x v="5"/>
    <x v="2741"/>
  </r>
  <r>
    <x v="2087"/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x v="0"/>
    <n v="19"/>
    <x v="1"/>
    <s v="publishing/children's books"/>
    <x v="2036"/>
    <x v="3"/>
    <x v="39"/>
    <x v="3"/>
    <x v="2742"/>
  </r>
  <r>
    <x v="2088"/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x v="0"/>
    <n v="4"/>
    <x v="1"/>
    <s v="publishing/children's books"/>
    <x v="436"/>
    <x v="3"/>
    <x v="39"/>
    <x v="5"/>
    <x v="2743"/>
  </r>
  <r>
    <x v="550"/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x v="0"/>
    <n v="4"/>
    <x v="1"/>
    <s v="publishing/children's books"/>
    <x v="514"/>
    <x v="3"/>
    <x v="39"/>
    <x v="10"/>
    <x v="2744"/>
  </r>
  <r>
    <x v="2089"/>
    <n v="2749"/>
    <s v="A Tree is a Tree, no matter what you see.  CHILDREN'S BOOK"/>
    <s v="Self-publishing my children's book."/>
    <n v="10000"/>
    <x v="178"/>
    <x v="2"/>
    <x v="0"/>
    <x v="0"/>
    <n v="1428171037"/>
    <n v="1425582637"/>
    <x v="0"/>
    <n v="2"/>
    <x v="1"/>
    <s v="publishing/children's books"/>
    <x v="698"/>
    <x v="3"/>
    <x v="39"/>
    <x v="7"/>
    <x v="2745"/>
  </r>
  <r>
    <x v="109"/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x v="0"/>
    <n v="0"/>
    <x v="1"/>
    <s v="publishing/children's books"/>
    <x v="121"/>
    <x v="3"/>
    <x v="39"/>
    <x v="0"/>
    <x v="2746"/>
  </r>
  <r>
    <x v="109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x v="0"/>
    <n v="0"/>
    <x v="1"/>
    <s v="publishing/children's books"/>
    <x v="121"/>
    <x v="3"/>
    <x v="39"/>
    <x v="6"/>
    <x v="2747"/>
  </r>
  <r>
    <x v="2090"/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x v="0"/>
    <n v="14"/>
    <x v="1"/>
    <s v="publishing/children's books"/>
    <x v="2037"/>
    <x v="3"/>
    <x v="39"/>
    <x v="4"/>
    <x v="2748"/>
  </r>
  <r>
    <x v="2091"/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x v="0"/>
    <n v="8"/>
    <x v="1"/>
    <s v="publishing/children's books"/>
    <x v="125"/>
    <x v="3"/>
    <x v="39"/>
    <x v="3"/>
    <x v="2749"/>
  </r>
  <r>
    <x v="109"/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x v="0"/>
    <n v="0"/>
    <x v="1"/>
    <s v="publishing/children's books"/>
    <x v="121"/>
    <x v="3"/>
    <x v="39"/>
    <x v="10"/>
    <x v="2750"/>
  </r>
  <r>
    <x v="2092"/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x v="0"/>
    <n v="15"/>
    <x v="1"/>
    <s v="publishing/children's books"/>
    <x v="2038"/>
    <x v="3"/>
    <x v="39"/>
    <x v="7"/>
    <x v="2751"/>
  </r>
  <r>
    <x v="156"/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x v="0"/>
    <n v="33"/>
    <x v="1"/>
    <s v="publishing/children's books"/>
    <x v="2039"/>
    <x v="3"/>
    <x v="39"/>
    <x v="11"/>
    <x v="2752"/>
  </r>
  <r>
    <x v="886"/>
    <n v="2757"/>
    <s v="C is for Crooked"/>
    <s v="A children's letter book that Lampoons Hillary Clinton"/>
    <n v="1500"/>
    <x v="115"/>
    <x v="2"/>
    <x v="0"/>
    <x v="0"/>
    <n v="1470498332"/>
    <n v="1469202332"/>
    <x v="0"/>
    <n v="2"/>
    <x v="1"/>
    <s v="publishing/children's books"/>
    <x v="144"/>
    <x v="3"/>
    <x v="39"/>
    <x v="3"/>
    <x v="2753"/>
  </r>
  <r>
    <x v="2093"/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x v="0"/>
    <n v="6"/>
    <x v="1"/>
    <s v="publishing/children's books"/>
    <x v="498"/>
    <x v="3"/>
    <x v="39"/>
    <x v="8"/>
    <x v="2754"/>
  </r>
  <r>
    <x v="1131"/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x v="0"/>
    <n v="2"/>
    <x v="1"/>
    <s v="publishing/children's books"/>
    <x v="1859"/>
    <x v="3"/>
    <x v="39"/>
    <x v="0"/>
    <x v="2755"/>
  </r>
  <r>
    <x v="109"/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x v="0"/>
    <n v="0"/>
    <x v="1"/>
    <s v="publishing/children's books"/>
    <x v="121"/>
    <x v="3"/>
    <x v="39"/>
    <x v="5"/>
    <x v="2756"/>
  </r>
  <r>
    <x v="174"/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x v="0"/>
    <n v="4"/>
    <x v="1"/>
    <s v="publishing/children's books"/>
    <x v="377"/>
    <x v="3"/>
    <x v="39"/>
    <x v="11"/>
    <x v="2757"/>
  </r>
  <r>
    <x v="2094"/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x v="0"/>
    <n v="1"/>
    <x v="1"/>
    <s v="publishing/children's books"/>
    <x v="384"/>
    <x v="3"/>
    <x v="39"/>
    <x v="1"/>
    <x v="2758"/>
  </r>
  <r>
    <x v="2095"/>
    <n v="2763"/>
    <s v="My Christmas Star"/>
    <s v="How Santa finds childrens homes without getting lost by following certain stars."/>
    <n v="39400"/>
    <x v="456"/>
    <x v="2"/>
    <x v="0"/>
    <x v="0"/>
    <n v="1369403684"/>
    <n v="1365515684"/>
    <x v="0"/>
    <n v="3"/>
    <x v="1"/>
    <s v="publishing/children's books"/>
    <x v="180"/>
    <x v="3"/>
    <x v="39"/>
    <x v="6"/>
    <x v="2759"/>
  </r>
  <r>
    <x v="2096"/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x v="0"/>
    <n v="4"/>
    <x v="1"/>
    <s v="publishing/children's books"/>
    <x v="798"/>
    <x v="3"/>
    <x v="39"/>
    <x v="6"/>
    <x v="2760"/>
  </r>
  <r>
    <x v="109"/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x v="0"/>
    <n v="0"/>
    <x v="1"/>
    <s v="publishing/children's books"/>
    <x v="121"/>
    <x v="3"/>
    <x v="39"/>
    <x v="9"/>
    <x v="2761"/>
  </r>
  <r>
    <x v="172"/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x v="0"/>
    <n v="4"/>
    <x v="1"/>
    <s v="publishing/children's books"/>
    <x v="384"/>
    <x v="3"/>
    <x v="39"/>
    <x v="3"/>
    <x v="2762"/>
  </r>
  <r>
    <x v="1671"/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x v="0"/>
    <n v="3"/>
    <x v="1"/>
    <s v="publishing/children's books"/>
    <x v="2040"/>
    <x v="3"/>
    <x v="39"/>
    <x v="0"/>
    <x v="2763"/>
  </r>
  <r>
    <x v="2097"/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x v="0"/>
    <n v="34"/>
    <x v="1"/>
    <s v="publishing/children's books"/>
    <x v="2041"/>
    <x v="3"/>
    <x v="39"/>
    <x v="2"/>
    <x v="2764"/>
  </r>
  <r>
    <x v="1161"/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x v="0"/>
    <n v="2"/>
    <x v="1"/>
    <s v="publishing/children's books"/>
    <x v="120"/>
    <x v="3"/>
    <x v="39"/>
    <x v="6"/>
    <x v="2765"/>
  </r>
  <r>
    <x v="2098"/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x v="0"/>
    <n v="33"/>
    <x v="1"/>
    <s v="publishing/children's books"/>
    <x v="2042"/>
    <x v="3"/>
    <x v="39"/>
    <x v="2"/>
    <x v="2766"/>
  </r>
  <r>
    <x v="109"/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x v="0"/>
    <n v="0"/>
    <x v="1"/>
    <s v="publishing/children's books"/>
    <x v="121"/>
    <x v="3"/>
    <x v="39"/>
    <x v="11"/>
    <x v="2767"/>
  </r>
  <r>
    <x v="109"/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x v="0"/>
    <n v="0"/>
    <x v="1"/>
    <s v="publishing/children's books"/>
    <x v="121"/>
    <x v="3"/>
    <x v="39"/>
    <x v="8"/>
    <x v="2768"/>
  </r>
  <r>
    <x v="2099"/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x v="0"/>
    <n v="1"/>
    <x v="1"/>
    <s v="publishing/children's books"/>
    <x v="120"/>
    <x v="3"/>
    <x v="39"/>
    <x v="6"/>
    <x v="2769"/>
  </r>
  <r>
    <x v="2100"/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x v="0"/>
    <n v="13"/>
    <x v="1"/>
    <s v="publishing/children's books"/>
    <x v="2043"/>
    <x v="3"/>
    <x v="39"/>
    <x v="2"/>
    <x v="2770"/>
  </r>
  <r>
    <x v="419"/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x v="0"/>
    <n v="2"/>
    <x v="1"/>
    <s v="publishing/children's books"/>
    <x v="766"/>
    <x v="3"/>
    <x v="39"/>
    <x v="4"/>
    <x v="2771"/>
  </r>
  <r>
    <x v="2101"/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x v="0"/>
    <n v="36"/>
    <x v="1"/>
    <s v="publishing/children's books"/>
    <x v="2044"/>
    <x v="3"/>
    <x v="39"/>
    <x v="5"/>
    <x v="2772"/>
  </r>
  <r>
    <x v="119"/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x v="0"/>
    <n v="1"/>
    <x v="1"/>
    <s v="publishing/children's books"/>
    <x v="119"/>
    <x v="3"/>
    <x v="39"/>
    <x v="0"/>
    <x v="2773"/>
  </r>
  <r>
    <x v="2102"/>
    <n v="2778"/>
    <s v="Mariah - A Children's Book with Included Doll Patterns"/>
    <s v="Mariah is an illustrated story of a girl and a tiny Mermaid._x000d_Make  your own Mermaid Doll with the included knitting or sewing pattern!"/>
    <n v="5500"/>
    <x v="1166"/>
    <x v="2"/>
    <x v="0"/>
    <x v="0"/>
    <n v="1409009306"/>
    <n v="1406417306"/>
    <x v="0"/>
    <n v="15"/>
    <x v="1"/>
    <s v="publishing/children's books"/>
    <x v="2045"/>
    <x v="3"/>
    <x v="39"/>
    <x v="3"/>
    <x v="2774"/>
  </r>
  <r>
    <x v="2103"/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x v="0"/>
    <n v="1"/>
    <x v="1"/>
    <s v="publishing/children's books"/>
    <x v="450"/>
    <x v="3"/>
    <x v="39"/>
    <x v="9"/>
    <x v="2775"/>
  </r>
  <r>
    <x v="109"/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x v="0"/>
    <n v="0"/>
    <x v="1"/>
    <s v="publishing/children's books"/>
    <x v="121"/>
    <x v="3"/>
    <x v="39"/>
    <x v="2"/>
    <x v="2776"/>
  </r>
  <r>
    <x v="2104"/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x v="0"/>
    <n v="28"/>
    <x v="0"/>
    <s v="theater/plays"/>
    <x v="1224"/>
    <x v="1"/>
    <x v="6"/>
    <x v="1"/>
    <x v="2777"/>
  </r>
  <r>
    <x v="43"/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x v="0"/>
    <n v="18"/>
    <x v="0"/>
    <s v="theater/plays"/>
    <x v="590"/>
    <x v="1"/>
    <x v="6"/>
    <x v="1"/>
    <x v="2778"/>
  </r>
  <r>
    <x v="1444"/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x v="0"/>
    <n v="61"/>
    <x v="0"/>
    <s v="theater/plays"/>
    <x v="2046"/>
    <x v="1"/>
    <x v="6"/>
    <x v="6"/>
    <x v="2779"/>
  </r>
  <r>
    <x v="984"/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x v="0"/>
    <n v="108"/>
    <x v="0"/>
    <s v="theater/plays"/>
    <x v="2047"/>
    <x v="1"/>
    <x v="6"/>
    <x v="9"/>
    <x v="2780"/>
  </r>
  <r>
    <x v="212"/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x v="0"/>
    <n v="142"/>
    <x v="0"/>
    <s v="theater/plays"/>
    <x v="2048"/>
    <x v="1"/>
    <x v="6"/>
    <x v="3"/>
    <x v="2781"/>
  </r>
  <r>
    <x v="2105"/>
    <n v="2786"/>
    <s v="Fierce"/>
    <s v="A heart-melting farce about sex, art and the lovelorn lay-abouts of London-town."/>
    <n v="2500"/>
    <x v="1889"/>
    <x v="0"/>
    <x v="1"/>
    <x v="1"/>
    <n v="1404913180"/>
    <n v="1403703580"/>
    <x v="0"/>
    <n v="74"/>
    <x v="0"/>
    <s v="theater/plays"/>
    <x v="2049"/>
    <x v="1"/>
    <x v="6"/>
    <x v="0"/>
    <x v="2782"/>
  </r>
  <r>
    <x v="2106"/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x v="0"/>
    <n v="38"/>
    <x v="0"/>
    <s v="theater/plays"/>
    <x v="2050"/>
    <x v="1"/>
    <x v="6"/>
    <x v="0"/>
    <x v="2783"/>
  </r>
  <r>
    <x v="78"/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x v="0"/>
    <n v="20"/>
    <x v="0"/>
    <s v="theater/plays"/>
    <x v="594"/>
    <x v="1"/>
    <x v="6"/>
    <x v="0"/>
    <x v="2784"/>
  </r>
  <r>
    <x v="2107"/>
    <n v="2789"/>
    <s v="The Adventurers Club"/>
    <s v="BNT's Biggest Adventure So Far: Our 2015 full length production!"/>
    <n v="3000"/>
    <x v="1891"/>
    <x v="0"/>
    <x v="0"/>
    <x v="0"/>
    <n v="1426132800"/>
    <n v="1424477934"/>
    <x v="0"/>
    <n v="24"/>
    <x v="0"/>
    <s v="theater/plays"/>
    <x v="2051"/>
    <x v="1"/>
    <x v="6"/>
    <x v="2"/>
    <x v="2785"/>
  </r>
  <r>
    <x v="2108"/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x v="0"/>
    <n v="66"/>
    <x v="0"/>
    <s v="theater/plays"/>
    <x v="2052"/>
    <x v="1"/>
    <x v="6"/>
    <x v="1"/>
    <x v="2786"/>
  </r>
  <r>
    <x v="78"/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x v="0"/>
    <n v="28"/>
    <x v="0"/>
    <s v="theater/plays"/>
    <x v="2053"/>
    <x v="1"/>
    <x v="6"/>
    <x v="10"/>
    <x v="2787"/>
  </r>
  <r>
    <x v="2109"/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x v="0"/>
    <n v="24"/>
    <x v="0"/>
    <s v="theater/plays"/>
    <x v="2054"/>
    <x v="1"/>
    <x v="6"/>
    <x v="0"/>
    <x v="2788"/>
  </r>
  <r>
    <x v="2110"/>
    <n v="2793"/>
    <s v="THE GOODS Theatre Company Premiere DROPPED @ Old Fitz"/>
    <s v="THE GOODS are Premiering the NEW Australian play DROPPED by Katy Warner @ OLD FITZ THEATRE Dec 8-20 _x000d_Its Godot with Gals n Grenades"/>
    <n v="10000"/>
    <x v="1893"/>
    <x v="0"/>
    <x v="2"/>
    <x v="2"/>
    <n v="1437473005"/>
    <n v="1434881005"/>
    <x v="0"/>
    <n v="73"/>
    <x v="0"/>
    <s v="theater/plays"/>
    <x v="2055"/>
    <x v="1"/>
    <x v="6"/>
    <x v="0"/>
    <x v="2789"/>
  </r>
  <r>
    <x v="2111"/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x v="0"/>
    <n v="3"/>
    <x v="0"/>
    <s v="theater/plays"/>
    <x v="384"/>
    <x v="1"/>
    <x v="6"/>
    <x v="2"/>
    <x v="2790"/>
  </r>
  <r>
    <x v="2112"/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x v="0"/>
    <n v="20"/>
    <x v="0"/>
    <s v="theater/plays"/>
    <x v="2056"/>
    <x v="1"/>
    <x v="6"/>
    <x v="5"/>
    <x v="2791"/>
  </r>
  <r>
    <x v="2113"/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x v="0"/>
    <n v="21"/>
    <x v="0"/>
    <s v="theater/plays"/>
    <x v="895"/>
    <x v="1"/>
    <x v="6"/>
    <x v="0"/>
    <x v="2792"/>
  </r>
  <r>
    <x v="2114"/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x v="0"/>
    <n v="94"/>
    <x v="0"/>
    <s v="theater/plays"/>
    <x v="2057"/>
    <x v="1"/>
    <x v="6"/>
    <x v="0"/>
    <x v="2793"/>
  </r>
  <r>
    <x v="578"/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x v="0"/>
    <n v="139"/>
    <x v="0"/>
    <s v="theater/plays"/>
    <x v="2058"/>
    <x v="1"/>
    <x v="6"/>
    <x v="3"/>
    <x v="2794"/>
  </r>
  <r>
    <x v="2115"/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x v="0"/>
    <n v="130"/>
    <x v="0"/>
    <s v="theater/plays"/>
    <x v="2059"/>
    <x v="1"/>
    <x v="6"/>
    <x v="5"/>
    <x v="2795"/>
  </r>
  <r>
    <x v="2116"/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x v="0"/>
    <n v="31"/>
    <x v="0"/>
    <s v="theater/plays"/>
    <x v="2060"/>
    <x v="1"/>
    <x v="6"/>
    <x v="4"/>
    <x v="2796"/>
  </r>
  <r>
    <x v="2117"/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x v="0"/>
    <n v="13"/>
    <x v="0"/>
    <s v="theater/plays"/>
    <x v="2061"/>
    <x v="1"/>
    <x v="6"/>
    <x v="8"/>
    <x v="2797"/>
  </r>
  <r>
    <x v="2118"/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x v="0"/>
    <n v="90"/>
    <x v="0"/>
    <s v="theater/plays"/>
    <x v="2062"/>
    <x v="1"/>
    <x v="6"/>
    <x v="3"/>
    <x v="2798"/>
  </r>
  <r>
    <x v="2119"/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x v="0"/>
    <n v="141"/>
    <x v="0"/>
    <s v="theater/plays"/>
    <x v="2063"/>
    <x v="1"/>
    <x v="6"/>
    <x v="0"/>
    <x v="2799"/>
  </r>
  <r>
    <x v="935"/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x v="0"/>
    <n v="23"/>
    <x v="0"/>
    <s v="theater/plays"/>
    <x v="73"/>
    <x v="1"/>
    <x v="6"/>
    <x v="10"/>
    <x v="2800"/>
  </r>
  <r>
    <x v="1007"/>
    <n v="2805"/>
    <s v="ACOrN: A Crunch Or None --&gt; Edinburgh Fringe!"/>
    <s v="1 game, 7 levels, 45 attempts; Lorraine, Esbe &amp; David; 1 Grandmaester._x000d_Help us take our metatheatrical nutshell volcano to the Fringe!"/>
    <n v="400"/>
    <x v="1901"/>
    <x v="0"/>
    <x v="1"/>
    <x v="1"/>
    <n v="1440245273"/>
    <n v="1438085273"/>
    <x v="0"/>
    <n v="18"/>
    <x v="0"/>
    <s v="theater/plays"/>
    <x v="2064"/>
    <x v="1"/>
    <x v="6"/>
    <x v="3"/>
    <x v="2801"/>
  </r>
  <r>
    <x v="2120"/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x v="0"/>
    <n v="76"/>
    <x v="0"/>
    <s v="theater/plays"/>
    <x v="2065"/>
    <x v="1"/>
    <x v="6"/>
    <x v="0"/>
    <x v="2802"/>
  </r>
  <r>
    <x v="582"/>
    <n v="2807"/>
    <s v="The Commission Theatre Co."/>
    <s v="Bringing Shakespeare back to the Playwrights"/>
    <n v="5000"/>
    <x v="540"/>
    <x v="0"/>
    <x v="0"/>
    <x v="0"/>
    <n v="1435611438"/>
    <n v="1433019438"/>
    <x v="0"/>
    <n v="93"/>
    <x v="0"/>
    <s v="theater/plays"/>
    <x v="2066"/>
    <x v="1"/>
    <x v="6"/>
    <x v="5"/>
    <x v="2803"/>
  </r>
  <r>
    <x v="2121"/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x v="0"/>
    <n v="69"/>
    <x v="0"/>
    <s v="theater/plays"/>
    <x v="2067"/>
    <x v="1"/>
    <x v="6"/>
    <x v="3"/>
    <x v="2804"/>
  </r>
  <r>
    <x v="2122"/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x v="0"/>
    <n v="21"/>
    <x v="0"/>
    <s v="theater/plays"/>
    <x v="2068"/>
    <x v="1"/>
    <x v="6"/>
    <x v="7"/>
    <x v="2805"/>
  </r>
  <r>
    <x v="2123"/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x v="0"/>
    <n v="57"/>
    <x v="0"/>
    <s v="theater/plays"/>
    <x v="2069"/>
    <x v="1"/>
    <x v="6"/>
    <x v="6"/>
    <x v="2806"/>
  </r>
  <r>
    <x v="2124"/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x v="0"/>
    <n v="108"/>
    <x v="0"/>
    <s v="theater/plays"/>
    <x v="2070"/>
    <x v="1"/>
    <x v="6"/>
    <x v="1"/>
    <x v="2807"/>
  </r>
  <r>
    <x v="2125"/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x v="0"/>
    <n v="83"/>
    <x v="0"/>
    <s v="theater/plays"/>
    <x v="2071"/>
    <x v="1"/>
    <x v="6"/>
    <x v="2"/>
    <x v="2808"/>
  </r>
  <r>
    <x v="2126"/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x v="0"/>
    <n v="96"/>
    <x v="0"/>
    <s v="theater/plays"/>
    <x v="2072"/>
    <x v="1"/>
    <x v="6"/>
    <x v="4"/>
    <x v="2809"/>
  </r>
  <r>
    <x v="2127"/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x v="0"/>
    <n v="64"/>
    <x v="0"/>
    <s v="theater/plays"/>
    <x v="2073"/>
    <x v="1"/>
    <x v="6"/>
    <x v="6"/>
    <x v="2810"/>
  </r>
  <r>
    <x v="1003"/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x v="0"/>
    <n v="14"/>
    <x v="0"/>
    <s v="theater/plays"/>
    <x v="2074"/>
    <x v="1"/>
    <x v="6"/>
    <x v="3"/>
    <x v="2811"/>
  </r>
  <r>
    <x v="2128"/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x v="0"/>
    <n v="169"/>
    <x v="0"/>
    <s v="theater/plays"/>
    <x v="2075"/>
    <x v="1"/>
    <x v="6"/>
    <x v="3"/>
    <x v="2812"/>
  </r>
  <r>
    <x v="2129"/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x v="0"/>
    <n v="33"/>
    <x v="0"/>
    <s v="theater/plays"/>
    <x v="2076"/>
    <x v="1"/>
    <x v="6"/>
    <x v="1"/>
    <x v="2813"/>
  </r>
  <r>
    <x v="2130"/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x v="0"/>
    <n v="102"/>
    <x v="0"/>
    <s v="theater/plays"/>
    <x v="2077"/>
    <x v="1"/>
    <x v="6"/>
    <x v="8"/>
    <x v="2814"/>
  </r>
  <r>
    <x v="2131"/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x v="0"/>
    <n v="104"/>
    <x v="0"/>
    <s v="theater/plays"/>
    <x v="2078"/>
    <x v="1"/>
    <x v="6"/>
    <x v="5"/>
    <x v="2815"/>
  </r>
  <r>
    <x v="1627"/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x v="0"/>
    <n v="20"/>
    <x v="0"/>
    <s v="theater/plays"/>
    <x v="2079"/>
    <x v="1"/>
    <x v="6"/>
    <x v="2"/>
    <x v="2816"/>
  </r>
  <r>
    <x v="31"/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x v="0"/>
    <n v="35"/>
    <x v="0"/>
    <s v="theater/plays"/>
    <x v="1383"/>
    <x v="1"/>
    <x v="6"/>
    <x v="10"/>
    <x v="2817"/>
  </r>
  <r>
    <x v="31"/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x v="0"/>
    <n v="94"/>
    <x v="0"/>
    <s v="theater/plays"/>
    <x v="2080"/>
    <x v="1"/>
    <x v="6"/>
    <x v="2"/>
    <x v="2818"/>
  </r>
  <r>
    <x v="1014"/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x v="0"/>
    <n v="14"/>
    <x v="0"/>
    <s v="theater/plays"/>
    <x v="2081"/>
    <x v="1"/>
    <x v="6"/>
    <x v="7"/>
    <x v="2819"/>
  </r>
  <r>
    <x v="2132"/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x v="0"/>
    <n v="15"/>
    <x v="0"/>
    <s v="theater/plays"/>
    <x v="704"/>
    <x v="1"/>
    <x v="6"/>
    <x v="5"/>
    <x v="2820"/>
  </r>
  <r>
    <x v="101"/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x v="0"/>
    <n v="51"/>
    <x v="0"/>
    <s v="theater/plays"/>
    <x v="2082"/>
    <x v="1"/>
    <x v="6"/>
    <x v="4"/>
    <x v="2821"/>
  </r>
  <r>
    <x v="2133"/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x v="0"/>
    <n v="19"/>
    <x v="0"/>
    <s v="theater/plays"/>
    <x v="2083"/>
    <x v="1"/>
    <x v="6"/>
    <x v="0"/>
    <x v="2822"/>
  </r>
  <r>
    <x v="966"/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x v="0"/>
    <n v="23"/>
    <x v="0"/>
    <s v="theater/plays"/>
    <x v="2084"/>
    <x v="1"/>
    <x v="6"/>
    <x v="5"/>
    <x v="2823"/>
  </r>
  <r>
    <x v="2134"/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x v="0"/>
    <n v="97"/>
    <x v="0"/>
    <s v="theater/plays"/>
    <x v="2085"/>
    <x v="1"/>
    <x v="6"/>
    <x v="8"/>
    <x v="2824"/>
  </r>
  <r>
    <x v="2135"/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x v="0"/>
    <n v="76"/>
    <x v="0"/>
    <s v="theater/plays"/>
    <x v="2086"/>
    <x v="1"/>
    <x v="6"/>
    <x v="5"/>
    <x v="2825"/>
  </r>
  <r>
    <x v="31"/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x v="0"/>
    <n v="11"/>
    <x v="0"/>
    <s v="theater/plays"/>
    <x v="2087"/>
    <x v="1"/>
    <x v="6"/>
    <x v="6"/>
    <x v="2826"/>
  </r>
  <r>
    <x v="1934"/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x v="0"/>
    <n v="52"/>
    <x v="0"/>
    <s v="theater/plays"/>
    <x v="2088"/>
    <x v="1"/>
    <x v="6"/>
    <x v="0"/>
    <x v="2827"/>
  </r>
  <r>
    <x v="2136"/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x v="0"/>
    <n v="95"/>
    <x v="0"/>
    <s v="theater/plays"/>
    <x v="2089"/>
    <x v="1"/>
    <x v="6"/>
    <x v="9"/>
    <x v="2828"/>
  </r>
  <r>
    <x v="2137"/>
    <n v="2833"/>
    <s v="Star Man Rocket Man"/>
    <s v="A new play about exploring outer space"/>
    <n v="2700"/>
    <x v="1920"/>
    <x v="0"/>
    <x v="0"/>
    <x v="0"/>
    <n v="1444528800"/>
    <n v="1442804633"/>
    <x v="0"/>
    <n v="35"/>
    <x v="0"/>
    <s v="theater/plays"/>
    <x v="2090"/>
    <x v="1"/>
    <x v="6"/>
    <x v="8"/>
    <x v="2829"/>
  </r>
  <r>
    <x v="2138"/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x v="0"/>
    <n v="21"/>
    <x v="0"/>
    <s v="theater/plays"/>
    <x v="2091"/>
    <x v="1"/>
    <x v="6"/>
    <x v="1"/>
    <x v="2830"/>
  </r>
  <r>
    <x v="2139"/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x v="0"/>
    <n v="93"/>
    <x v="0"/>
    <s v="theater/plays"/>
    <x v="2092"/>
    <x v="1"/>
    <x v="6"/>
    <x v="4"/>
    <x v="2831"/>
  </r>
  <r>
    <x v="919"/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x v="0"/>
    <n v="11"/>
    <x v="0"/>
    <s v="theater/plays"/>
    <x v="2093"/>
    <x v="1"/>
    <x v="6"/>
    <x v="1"/>
    <x v="2832"/>
  </r>
  <r>
    <x v="31"/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x v="0"/>
    <n v="21"/>
    <x v="0"/>
    <s v="theater/plays"/>
    <x v="799"/>
    <x v="1"/>
    <x v="6"/>
    <x v="9"/>
    <x v="2833"/>
  </r>
  <r>
    <x v="966"/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x v="0"/>
    <n v="54"/>
    <x v="0"/>
    <s v="theater/plays"/>
    <x v="2094"/>
    <x v="1"/>
    <x v="6"/>
    <x v="3"/>
    <x v="2834"/>
  </r>
  <r>
    <x v="2140"/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x v="0"/>
    <n v="31"/>
    <x v="0"/>
    <s v="theater/plays"/>
    <x v="2095"/>
    <x v="1"/>
    <x v="6"/>
    <x v="10"/>
    <x v="2835"/>
  </r>
  <r>
    <x v="87"/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x v="0"/>
    <n v="132"/>
    <x v="0"/>
    <s v="theater/plays"/>
    <x v="2096"/>
    <x v="1"/>
    <x v="6"/>
    <x v="2"/>
    <x v="2836"/>
  </r>
  <r>
    <x v="460"/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x v="0"/>
    <n v="1"/>
    <x v="1"/>
    <s v="theater/plays"/>
    <x v="119"/>
    <x v="1"/>
    <x v="6"/>
    <x v="9"/>
    <x v="2837"/>
  </r>
  <r>
    <x v="109"/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x v="0"/>
    <n v="0"/>
    <x v="1"/>
    <s v="theater/plays"/>
    <x v="121"/>
    <x v="1"/>
    <x v="6"/>
    <x v="5"/>
    <x v="2838"/>
  </r>
  <r>
    <x v="109"/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x v="0"/>
    <n v="0"/>
    <x v="1"/>
    <s v="theater/plays"/>
    <x v="121"/>
    <x v="1"/>
    <x v="6"/>
    <x v="5"/>
    <x v="2839"/>
  </r>
  <r>
    <x v="2141"/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x v="0"/>
    <n v="1"/>
    <x v="1"/>
    <s v="theater/plays"/>
    <x v="180"/>
    <x v="1"/>
    <x v="6"/>
    <x v="11"/>
    <x v="2840"/>
  </r>
  <r>
    <x v="2142"/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x v="0"/>
    <n v="39"/>
    <x v="1"/>
    <s v="theater/plays"/>
    <x v="2097"/>
    <x v="1"/>
    <x v="6"/>
    <x v="6"/>
    <x v="2841"/>
  </r>
  <r>
    <x v="109"/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x v="0"/>
    <n v="0"/>
    <x v="1"/>
    <s v="theater/plays"/>
    <x v="121"/>
    <x v="1"/>
    <x v="6"/>
    <x v="6"/>
    <x v="2842"/>
  </r>
  <r>
    <x v="109"/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x v="0"/>
    <n v="0"/>
    <x v="1"/>
    <s v="theater/plays"/>
    <x v="121"/>
    <x v="1"/>
    <x v="6"/>
    <x v="7"/>
    <x v="2843"/>
  </r>
  <r>
    <x v="418"/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x v="0"/>
    <n v="3"/>
    <x v="1"/>
    <s v="theater/plays"/>
    <x v="463"/>
    <x v="1"/>
    <x v="6"/>
    <x v="6"/>
    <x v="2844"/>
  </r>
  <r>
    <x v="460"/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x v="0"/>
    <n v="1"/>
    <x v="1"/>
    <s v="theater/plays"/>
    <x v="144"/>
    <x v="1"/>
    <x v="6"/>
    <x v="7"/>
    <x v="2845"/>
  </r>
  <r>
    <x v="2143"/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x v="0"/>
    <n v="13"/>
    <x v="1"/>
    <s v="theater/plays"/>
    <x v="2098"/>
    <x v="1"/>
    <x v="6"/>
    <x v="10"/>
    <x v="2846"/>
  </r>
  <r>
    <x v="109"/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x v="0"/>
    <n v="0"/>
    <x v="1"/>
    <s v="theater/plays"/>
    <x v="121"/>
    <x v="1"/>
    <x v="6"/>
    <x v="1"/>
    <x v="2847"/>
  </r>
  <r>
    <x v="1160"/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x v="0"/>
    <n v="6"/>
    <x v="1"/>
    <s v="theater/plays"/>
    <x v="2099"/>
    <x v="1"/>
    <x v="6"/>
    <x v="5"/>
    <x v="2848"/>
  </r>
  <r>
    <x v="109"/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x v="0"/>
    <n v="0"/>
    <x v="1"/>
    <s v="theater/plays"/>
    <x v="121"/>
    <x v="1"/>
    <x v="6"/>
    <x v="3"/>
    <x v="2849"/>
  </r>
  <r>
    <x v="2144"/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x v="0"/>
    <n v="14"/>
    <x v="1"/>
    <s v="theater/plays"/>
    <x v="2100"/>
    <x v="1"/>
    <x v="6"/>
    <x v="6"/>
    <x v="2850"/>
  </r>
  <r>
    <x v="2145"/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x v="0"/>
    <n v="5"/>
    <x v="1"/>
    <s v="theater/plays"/>
    <x v="88"/>
    <x v="1"/>
    <x v="6"/>
    <x v="11"/>
    <x v="2851"/>
  </r>
  <r>
    <x v="2146"/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x v="0"/>
    <n v="6"/>
    <x v="1"/>
    <s v="theater/plays"/>
    <x v="838"/>
    <x v="1"/>
    <x v="6"/>
    <x v="0"/>
    <x v="2852"/>
  </r>
  <r>
    <x v="2147"/>
    <n v="2857"/>
    <s v="Los Tradicionales"/>
    <s v="Somos una compaÃ±Ã­a de teatro independiente. Y en el 2017 queremos arrancar con el montaje de 3 obras._x000d_3 elencos, 3 espacios."/>
    <n v="38000"/>
    <x v="1928"/>
    <x v="2"/>
    <x v="14"/>
    <x v="10"/>
    <n v="1487613600"/>
    <n v="1482444295"/>
    <x v="0"/>
    <n v="15"/>
    <x v="1"/>
    <s v="theater/plays"/>
    <x v="130"/>
    <x v="1"/>
    <x v="6"/>
    <x v="11"/>
    <x v="2853"/>
  </r>
  <r>
    <x v="109"/>
    <n v="2858"/>
    <s v="Gay Party Superposh 'Winter Wonderland'"/>
    <s v="Een Gay Party in het centrum van Amersfoort. _x000d_Een geweldige avond uit, met een show, optredens en DJ's."/>
    <n v="1000"/>
    <x v="117"/>
    <x v="2"/>
    <x v="9"/>
    <x v="3"/>
    <n v="1417778880"/>
    <n v="1415711095"/>
    <x v="0"/>
    <n v="0"/>
    <x v="1"/>
    <s v="theater/plays"/>
    <x v="121"/>
    <x v="1"/>
    <x v="6"/>
    <x v="4"/>
    <x v="2854"/>
  </r>
  <r>
    <x v="1922"/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x v="0"/>
    <n v="1"/>
    <x v="1"/>
    <s v="theater/plays"/>
    <x v="436"/>
    <x v="1"/>
    <x v="6"/>
    <x v="10"/>
    <x v="2855"/>
  </r>
  <r>
    <x v="2148"/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x v="0"/>
    <n v="9"/>
    <x v="1"/>
    <s v="theater/plays"/>
    <x v="2101"/>
    <x v="1"/>
    <x v="6"/>
    <x v="6"/>
    <x v="2856"/>
  </r>
  <r>
    <x v="2149"/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x v="0"/>
    <n v="3"/>
    <x v="1"/>
    <s v="theater/plays"/>
    <x v="2102"/>
    <x v="1"/>
    <x v="6"/>
    <x v="8"/>
    <x v="2857"/>
  </r>
  <r>
    <x v="2150"/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x v="0"/>
    <n v="3"/>
    <x v="1"/>
    <s v="theater/plays"/>
    <x v="1782"/>
    <x v="1"/>
    <x v="6"/>
    <x v="5"/>
    <x v="2858"/>
  </r>
  <r>
    <x v="167"/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x v="0"/>
    <n v="1"/>
    <x v="1"/>
    <s v="theater/plays"/>
    <x v="135"/>
    <x v="1"/>
    <x v="6"/>
    <x v="3"/>
    <x v="2859"/>
  </r>
  <r>
    <x v="1462"/>
    <n v="2864"/>
    <s v="'Haunting Julia' by Alan Ayckbourn"/>
    <s v="Accessible, original theatre for all!"/>
    <n v="2500"/>
    <x v="130"/>
    <x v="2"/>
    <x v="1"/>
    <x v="1"/>
    <n v="1437139080"/>
    <n v="1434552207"/>
    <x v="0"/>
    <n v="3"/>
    <x v="1"/>
    <s v="theater/plays"/>
    <x v="140"/>
    <x v="1"/>
    <x v="6"/>
    <x v="0"/>
    <x v="2860"/>
  </r>
  <r>
    <x v="109"/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x v="0"/>
    <n v="0"/>
    <x v="1"/>
    <s v="theater/plays"/>
    <x v="121"/>
    <x v="1"/>
    <x v="6"/>
    <x v="4"/>
    <x v="2861"/>
  </r>
  <r>
    <x v="2151"/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x v="0"/>
    <n v="2"/>
    <x v="1"/>
    <s v="theater/plays"/>
    <x v="381"/>
    <x v="1"/>
    <x v="6"/>
    <x v="8"/>
    <x v="2862"/>
  </r>
  <r>
    <x v="2152"/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x v="0"/>
    <n v="10"/>
    <x v="1"/>
    <s v="theater/plays"/>
    <x v="2103"/>
    <x v="1"/>
    <x v="6"/>
    <x v="0"/>
    <x v="2863"/>
  </r>
  <r>
    <x v="2153"/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x v="0"/>
    <n v="60"/>
    <x v="1"/>
    <s v="theater/plays"/>
    <x v="2104"/>
    <x v="1"/>
    <x v="6"/>
    <x v="8"/>
    <x v="2864"/>
  </r>
  <r>
    <x v="2011"/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x v="0"/>
    <n v="5"/>
    <x v="1"/>
    <s v="theater/plays"/>
    <x v="1271"/>
    <x v="1"/>
    <x v="6"/>
    <x v="0"/>
    <x v="2865"/>
  </r>
  <r>
    <x v="2154"/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x v="0"/>
    <n v="9"/>
    <x v="1"/>
    <s v="theater/plays"/>
    <x v="161"/>
    <x v="1"/>
    <x v="6"/>
    <x v="6"/>
    <x v="2866"/>
  </r>
  <r>
    <x v="2155"/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x v="0"/>
    <n v="13"/>
    <x v="1"/>
    <s v="theater/plays"/>
    <x v="2105"/>
    <x v="1"/>
    <x v="6"/>
    <x v="11"/>
    <x v="2867"/>
  </r>
  <r>
    <x v="109"/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x v="0"/>
    <n v="0"/>
    <x v="1"/>
    <s v="theater/plays"/>
    <x v="121"/>
    <x v="1"/>
    <x v="6"/>
    <x v="6"/>
    <x v="2868"/>
  </r>
  <r>
    <x v="2156"/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x v="0"/>
    <n v="8"/>
    <x v="1"/>
    <s v="theater/plays"/>
    <x v="2106"/>
    <x v="1"/>
    <x v="6"/>
    <x v="11"/>
    <x v="2869"/>
  </r>
  <r>
    <x v="1656"/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x v="0"/>
    <n v="3"/>
    <x v="1"/>
    <s v="theater/plays"/>
    <x v="2107"/>
    <x v="1"/>
    <x v="6"/>
    <x v="11"/>
    <x v="2870"/>
  </r>
  <r>
    <x v="2157"/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x v="0"/>
    <n v="3"/>
    <x v="1"/>
    <s v="theater/plays"/>
    <x v="1054"/>
    <x v="1"/>
    <x v="6"/>
    <x v="6"/>
    <x v="2871"/>
  </r>
  <r>
    <x v="109"/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x v="0"/>
    <n v="0"/>
    <x v="1"/>
    <s v="theater/plays"/>
    <x v="121"/>
    <x v="1"/>
    <x v="6"/>
    <x v="0"/>
    <x v="2872"/>
  </r>
  <r>
    <x v="2158"/>
    <n v="2877"/>
    <s v="COLLABORATION: WARHOL &amp; BASQUIAT"/>
    <s v="Two of the 20th Centuryâ€™s Greatest Artists _x000d_navigate the perilous terrain of Art &amp; Fame _x000d_in a historic Collaboration."/>
    <n v="6000"/>
    <x v="1084"/>
    <x v="2"/>
    <x v="0"/>
    <x v="0"/>
    <n v="1480525200"/>
    <n v="1477781724"/>
    <x v="0"/>
    <n v="6"/>
    <x v="1"/>
    <s v="theater/plays"/>
    <x v="149"/>
    <x v="1"/>
    <x v="6"/>
    <x v="9"/>
    <x v="2873"/>
  </r>
  <r>
    <x v="1153"/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x v="0"/>
    <n v="4"/>
    <x v="1"/>
    <s v="theater/plays"/>
    <x v="2108"/>
    <x v="1"/>
    <x v="6"/>
    <x v="5"/>
    <x v="2874"/>
  </r>
  <r>
    <x v="2159"/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x v="0"/>
    <n v="1"/>
    <x v="1"/>
    <s v="theater/plays"/>
    <x v="2109"/>
    <x v="1"/>
    <x v="6"/>
    <x v="11"/>
    <x v="2875"/>
  </r>
  <r>
    <x v="2160"/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x v="0"/>
    <n v="29"/>
    <x v="1"/>
    <s v="theater/plays"/>
    <x v="2110"/>
    <x v="1"/>
    <x v="6"/>
    <x v="3"/>
    <x v="2876"/>
  </r>
  <r>
    <x v="109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x v="0"/>
    <n v="0"/>
    <x v="1"/>
    <s v="theater/plays"/>
    <x v="121"/>
    <x v="1"/>
    <x v="6"/>
    <x v="9"/>
    <x v="2877"/>
  </r>
  <r>
    <x v="2161"/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x v="0"/>
    <n v="4"/>
    <x v="1"/>
    <s v="theater/plays"/>
    <x v="2111"/>
    <x v="1"/>
    <x v="6"/>
    <x v="6"/>
    <x v="2878"/>
  </r>
  <r>
    <x v="2162"/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x v="0"/>
    <n v="5"/>
    <x v="1"/>
    <s v="theater/plays"/>
    <x v="2112"/>
    <x v="1"/>
    <x v="6"/>
    <x v="1"/>
    <x v="2879"/>
  </r>
  <r>
    <x v="2163"/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x v="0"/>
    <n v="4"/>
    <x v="1"/>
    <s v="theater/plays"/>
    <x v="2113"/>
    <x v="1"/>
    <x v="6"/>
    <x v="4"/>
    <x v="2880"/>
  </r>
  <r>
    <x v="2164"/>
    <n v="2885"/>
    <s v="The Wedding"/>
    <s v="An historic and proud work of Polish nationalistic literature performed on stage."/>
    <n v="400"/>
    <x v="176"/>
    <x v="2"/>
    <x v="0"/>
    <x v="0"/>
    <n v="1426294201"/>
    <n v="1423705801"/>
    <x v="0"/>
    <n v="5"/>
    <x v="1"/>
    <s v="theater/plays"/>
    <x v="438"/>
    <x v="1"/>
    <x v="6"/>
    <x v="2"/>
    <x v="2881"/>
  </r>
  <r>
    <x v="152"/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x v="0"/>
    <n v="1"/>
    <x v="1"/>
    <s v="theater/plays"/>
    <x v="119"/>
    <x v="1"/>
    <x v="6"/>
    <x v="8"/>
    <x v="2882"/>
  </r>
  <r>
    <x v="874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x v="0"/>
    <n v="1"/>
    <x v="1"/>
    <s v="theater/plays"/>
    <x v="144"/>
    <x v="1"/>
    <x v="6"/>
    <x v="11"/>
    <x v="2883"/>
  </r>
  <r>
    <x v="109"/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x v="0"/>
    <n v="0"/>
    <x v="1"/>
    <s v="theater/plays"/>
    <x v="121"/>
    <x v="1"/>
    <x v="6"/>
    <x v="9"/>
    <x v="2884"/>
  </r>
  <r>
    <x v="2165"/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x v="0"/>
    <n v="14"/>
    <x v="1"/>
    <s v="theater/plays"/>
    <x v="2114"/>
    <x v="1"/>
    <x v="6"/>
    <x v="3"/>
    <x v="2885"/>
  </r>
  <r>
    <x v="857"/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x v="0"/>
    <n v="3"/>
    <x v="1"/>
    <s v="theater/plays"/>
    <x v="589"/>
    <x v="1"/>
    <x v="6"/>
    <x v="3"/>
    <x v="2886"/>
  </r>
  <r>
    <x v="2166"/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x v="0"/>
    <n v="10"/>
    <x v="1"/>
    <s v="theater/plays"/>
    <x v="2115"/>
    <x v="1"/>
    <x v="6"/>
    <x v="2"/>
    <x v="2887"/>
  </r>
  <r>
    <x v="2167"/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x v="0"/>
    <n v="17"/>
    <x v="1"/>
    <s v="theater/plays"/>
    <x v="2116"/>
    <x v="1"/>
    <x v="6"/>
    <x v="10"/>
    <x v="2888"/>
  </r>
  <r>
    <x v="724"/>
    <n v="2893"/>
    <s v="REDISCOVERING KIA THE PLAY"/>
    <s v="Fundraising for REDISCOVERING KIA THE PLAY"/>
    <n v="5000"/>
    <x v="379"/>
    <x v="2"/>
    <x v="0"/>
    <x v="0"/>
    <n v="1420768800"/>
    <n v="1415644395"/>
    <x v="0"/>
    <n v="2"/>
    <x v="1"/>
    <s v="theater/plays"/>
    <x v="385"/>
    <x v="1"/>
    <x v="6"/>
    <x v="4"/>
    <x v="2889"/>
  </r>
  <r>
    <x v="109"/>
    <n v="2894"/>
    <s v="How Could You Do This To Me (The Stage Play)"/>
    <s v="This Is A Story About A Woman A Man And A Woman"/>
    <n v="50000"/>
    <x v="117"/>
    <x v="2"/>
    <x v="0"/>
    <x v="0"/>
    <n v="1428100815"/>
    <n v="1422920415"/>
    <x v="0"/>
    <n v="0"/>
    <x v="1"/>
    <s v="theater/plays"/>
    <x v="121"/>
    <x v="1"/>
    <x v="6"/>
    <x v="2"/>
    <x v="2890"/>
  </r>
  <r>
    <x v="2168"/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x v="0"/>
    <n v="4"/>
    <x v="1"/>
    <s v="theater/plays"/>
    <x v="2117"/>
    <x v="1"/>
    <x v="6"/>
    <x v="0"/>
    <x v="2891"/>
  </r>
  <r>
    <x v="2169"/>
    <n v="2896"/>
    <s v="&quot;Miracle on 34th Street&quot; - We believe. Do you believe in us?"/>
    <s v="&quot;Miracle on 34th Street&quot; is about faith and believing in others. _x000d_We believe. Do you?"/>
    <n v="3000"/>
    <x v="1370"/>
    <x v="2"/>
    <x v="0"/>
    <x v="0"/>
    <n v="1481522400"/>
    <n v="1480283321"/>
    <x v="0"/>
    <n v="12"/>
    <x v="1"/>
    <s v="theater/plays"/>
    <x v="2118"/>
    <x v="1"/>
    <x v="6"/>
    <x v="4"/>
    <x v="2892"/>
  </r>
  <r>
    <x v="2170"/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x v="0"/>
    <n v="3"/>
    <x v="1"/>
    <s v="theater/plays"/>
    <x v="2119"/>
    <x v="1"/>
    <x v="6"/>
    <x v="8"/>
    <x v="2893"/>
  </r>
  <r>
    <x v="2171"/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x v="0"/>
    <n v="12"/>
    <x v="1"/>
    <s v="theater/plays"/>
    <x v="2120"/>
    <x v="1"/>
    <x v="6"/>
    <x v="9"/>
    <x v="2894"/>
  </r>
  <r>
    <x v="109"/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x v="0"/>
    <n v="0"/>
    <x v="1"/>
    <s v="theater/plays"/>
    <x v="121"/>
    <x v="1"/>
    <x v="6"/>
    <x v="5"/>
    <x v="2895"/>
  </r>
  <r>
    <x v="2172"/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x v="0"/>
    <n v="7"/>
    <x v="1"/>
    <s v="theater/plays"/>
    <x v="2121"/>
    <x v="1"/>
    <x v="6"/>
    <x v="3"/>
    <x v="2896"/>
  </r>
  <r>
    <x v="417"/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x v="0"/>
    <n v="2"/>
    <x v="1"/>
    <s v="theater/plays"/>
    <x v="366"/>
    <x v="1"/>
    <x v="6"/>
    <x v="11"/>
    <x v="2897"/>
  </r>
  <r>
    <x v="374"/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x v="0"/>
    <n v="1"/>
    <x v="1"/>
    <s v="theater/plays"/>
    <x v="384"/>
    <x v="1"/>
    <x v="6"/>
    <x v="3"/>
    <x v="2898"/>
  </r>
  <r>
    <x v="2173"/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x v="0"/>
    <n v="4"/>
    <x v="1"/>
    <s v="theater/plays"/>
    <x v="2122"/>
    <x v="1"/>
    <x v="6"/>
    <x v="3"/>
    <x v="2899"/>
  </r>
  <r>
    <x v="152"/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x v="0"/>
    <n v="4"/>
    <x v="1"/>
    <s v="theater/plays"/>
    <x v="654"/>
    <x v="1"/>
    <x v="6"/>
    <x v="9"/>
    <x v="2900"/>
  </r>
  <r>
    <x v="2174"/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x v="0"/>
    <n v="17"/>
    <x v="1"/>
    <s v="theater/plays"/>
    <x v="2123"/>
    <x v="1"/>
    <x v="6"/>
    <x v="10"/>
    <x v="2901"/>
  </r>
  <r>
    <x v="2175"/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x v="0"/>
    <n v="7"/>
    <x v="1"/>
    <s v="theater/plays"/>
    <x v="2124"/>
    <x v="1"/>
    <x v="6"/>
    <x v="3"/>
    <x v="2902"/>
  </r>
  <r>
    <x v="123"/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x v="0"/>
    <n v="2"/>
    <x v="1"/>
    <s v="theater/plays"/>
    <x v="120"/>
    <x v="1"/>
    <x v="6"/>
    <x v="7"/>
    <x v="2903"/>
  </r>
  <r>
    <x v="178"/>
    <n v="2908"/>
    <s v="&quot;THIS THING OF OURS&quot;"/>
    <s v="A dinner theatre/show about a day in the life of a Vegas &quot;Mob Boss&quot;_x000d_circa 1965- ish. It is all at once realistic,tragic, farce/comical"/>
    <n v="9600"/>
    <x v="1942"/>
    <x v="2"/>
    <x v="0"/>
    <x v="0"/>
    <n v="1465407219"/>
    <n v="1462815219"/>
    <x v="0"/>
    <n v="5"/>
    <x v="1"/>
    <s v="theater/plays"/>
    <x v="1854"/>
    <x v="1"/>
    <x v="6"/>
    <x v="5"/>
    <x v="2904"/>
  </r>
  <r>
    <x v="469"/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x v="0"/>
    <n v="1"/>
    <x v="1"/>
    <s v="theater/plays"/>
    <x v="135"/>
    <x v="1"/>
    <x v="6"/>
    <x v="9"/>
    <x v="2905"/>
  </r>
  <r>
    <x v="372"/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x v="0"/>
    <n v="1"/>
    <x v="1"/>
    <s v="theater/plays"/>
    <x v="120"/>
    <x v="1"/>
    <x v="6"/>
    <x v="6"/>
    <x v="2906"/>
  </r>
  <r>
    <x v="2176"/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x v="0"/>
    <n v="14"/>
    <x v="1"/>
    <s v="theater/plays"/>
    <x v="2125"/>
    <x v="1"/>
    <x v="6"/>
    <x v="5"/>
    <x v="2907"/>
  </r>
  <r>
    <x v="2177"/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x v="0"/>
    <n v="26"/>
    <x v="1"/>
    <s v="theater/plays"/>
    <x v="2126"/>
    <x v="1"/>
    <x v="6"/>
    <x v="11"/>
    <x v="2908"/>
  </r>
  <r>
    <x v="459"/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x v="0"/>
    <n v="2"/>
    <x v="1"/>
    <s v="theater/plays"/>
    <x v="120"/>
    <x v="1"/>
    <x v="6"/>
    <x v="3"/>
    <x v="2909"/>
  </r>
  <r>
    <x v="524"/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x v="0"/>
    <n v="1"/>
    <x v="1"/>
    <s v="theater/plays"/>
    <x v="120"/>
    <x v="1"/>
    <x v="6"/>
    <x v="1"/>
    <x v="2910"/>
  </r>
  <r>
    <x v="2178"/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x v="0"/>
    <n v="3"/>
    <x v="1"/>
    <s v="theater/plays"/>
    <x v="2127"/>
    <x v="1"/>
    <x v="6"/>
    <x v="2"/>
    <x v="2911"/>
  </r>
  <r>
    <x v="2179"/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x v="0"/>
    <n v="7"/>
    <x v="1"/>
    <s v="theater/plays"/>
    <x v="2128"/>
    <x v="1"/>
    <x v="6"/>
    <x v="6"/>
    <x v="2912"/>
  </r>
  <r>
    <x v="2180"/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x v="0"/>
    <n v="9"/>
    <x v="1"/>
    <s v="theater/plays"/>
    <x v="2129"/>
    <x v="1"/>
    <x v="6"/>
    <x v="10"/>
    <x v="2913"/>
  </r>
  <r>
    <x v="2181"/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x v="0"/>
    <n v="20"/>
    <x v="1"/>
    <s v="theater/plays"/>
    <x v="2130"/>
    <x v="1"/>
    <x v="6"/>
    <x v="9"/>
    <x v="2914"/>
  </r>
  <r>
    <x v="2182"/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x v="0"/>
    <n v="6"/>
    <x v="1"/>
    <s v="theater/plays"/>
    <x v="439"/>
    <x v="1"/>
    <x v="6"/>
    <x v="3"/>
    <x v="2915"/>
  </r>
  <r>
    <x v="2183"/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x v="0"/>
    <n v="13"/>
    <x v="1"/>
    <s v="theater/plays"/>
    <x v="2131"/>
    <x v="1"/>
    <x v="6"/>
    <x v="2"/>
    <x v="2916"/>
  </r>
  <r>
    <x v="2184"/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x v="0"/>
    <n v="3"/>
    <x v="0"/>
    <s v="theater/musical"/>
    <x v="1380"/>
    <x v="1"/>
    <x v="40"/>
    <x v="10"/>
    <x v="2917"/>
  </r>
  <r>
    <x v="31"/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x v="0"/>
    <n v="6"/>
    <x v="0"/>
    <s v="theater/musical"/>
    <x v="161"/>
    <x v="1"/>
    <x v="40"/>
    <x v="6"/>
    <x v="2918"/>
  </r>
  <r>
    <x v="31"/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x v="0"/>
    <n v="10"/>
    <x v="0"/>
    <s v="theater/musical"/>
    <x v="180"/>
    <x v="1"/>
    <x v="40"/>
    <x v="1"/>
    <x v="2919"/>
  </r>
  <r>
    <x v="1912"/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x v="0"/>
    <n v="147"/>
    <x v="0"/>
    <s v="theater/musical"/>
    <x v="2132"/>
    <x v="1"/>
    <x v="40"/>
    <x v="6"/>
    <x v="2920"/>
  </r>
  <r>
    <x v="2185"/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x v="0"/>
    <n v="199"/>
    <x v="0"/>
    <s v="theater/musical"/>
    <x v="2133"/>
    <x v="1"/>
    <x v="40"/>
    <x v="10"/>
    <x v="2921"/>
  </r>
  <r>
    <x v="1054"/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x v="0"/>
    <n v="50"/>
    <x v="0"/>
    <s v="theater/musical"/>
    <x v="766"/>
    <x v="1"/>
    <x v="40"/>
    <x v="2"/>
    <x v="2922"/>
  </r>
  <r>
    <x v="2186"/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x v="0"/>
    <n v="21"/>
    <x v="0"/>
    <s v="theater/musical"/>
    <x v="2134"/>
    <x v="1"/>
    <x v="40"/>
    <x v="0"/>
    <x v="2923"/>
  </r>
  <r>
    <x v="31"/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x v="0"/>
    <n v="24"/>
    <x v="0"/>
    <s v="theater/musical"/>
    <x v="694"/>
    <x v="1"/>
    <x v="40"/>
    <x v="2"/>
    <x v="2924"/>
  </r>
  <r>
    <x v="2187"/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x v="0"/>
    <n v="32"/>
    <x v="0"/>
    <s v="theater/musical"/>
    <x v="2135"/>
    <x v="1"/>
    <x v="40"/>
    <x v="6"/>
    <x v="2925"/>
  </r>
  <r>
    <x v="2188"/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x v="0"/>
    <n v="62"/>
    <x v="0"/>
    <s v="theater/musical"/>
    <x v="2136"/>
    <x v="1"/>
    <x v="40"/>
    <x v="6"/>
    <x v="2926"/>
  </r>
  <r>
    <x v="938"/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x v="0"/>
    <n v="9"/>
    <x v="0"/>
    <s v="theater/musical"/>
    <x v="2137"/>
    <x v="1"/>
    <x v="40"/>
    <x v="10"/>
    <x v="2927"/>
  </r>
  <r>
    <x v="2189"/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x v="0"/>
    <n v="38"/>
    <x v="0"/>
    <s v="theater/musical"/>
    <x v="2138"/>
    <x v="1"/>
    <x v="40"/>
    <x v="1"/>
    <x v="2928"/>
  </r>
  <r>
    <x v="2190"/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x v="0"/>
    <n v="54"/>
    <x v="0"/>
    <s v="theater/musical"/>
    <x v="2139"/>
    <x v="1"/>
    <x v="40"/>
    <x v="5"/>
    <x v="2929"/>
  </r>
  <r>
    <x v="1277"/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x v="0"/>
    <n v="37"/>
    <x v="0"/>
    <s v="theater/musical"/>
    <x v="2140"/>
    <x v="1"/>
    <x v="40"/>
    <x v="5"/>
    <x v="2930"/>
  </r>
  <r>
    <x v="2191"/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x v="0"/>
    <n v="39"/>
    <x v="0"/>
    <s v="theater/musical"/>
    <x v="2141"/>
    <x v="1"/>
    <x v="40"/>
    <x v="3"/>
    <x v="2931"/>
  </r>
  <r>
    <x v="602"/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x v="0"/>
    <n v="34"/>
    <x v="0"/>
    <s v="theater/musical"/>
    <x v="1829"/>
    <x v="1"/>
    <x v="40"/>
    <x v="8"/>
    <x v="2932"/>
  </r>
  <r>
    <x v="25"/>
    <n v="2937"/>
    <s v="UCAS"/>
    <s v="UCAS is a new British musical premiering at the Edinburgh Fringe Festival 2014."/>
    <n v="1500"/>
    <x v="41"/>
    <x v="0"/>
    <x v="1"/>
    <x v="1"/>
    <n v="1405249113"/>
    <n v="1402657113"/>
    <x v="0"/>
    <n v="55"/>
    <x v="0"/>
    <s v="theater/musical"/>
    <x v="2142"/>
    <x v="1"/>
    <x v="40"/>
    <x v="0"/>
    <x v="2933"/>
  </r>
  <r>
    <x v="300"/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x v="0"/>
    <n v="32"/>
    <x v="0"/>
    <s v="theater/musical"/>
    <x v="2143"/>
    <x v="1"/>
    <x v="40"/>
    <x v="11"/>
    <x v="2934"/>
  </r>
  <r>
    <x v="2192"/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x v="0"/>
    <n v="25"/>
    <x v="0"/>
    <s v="theater/musical"/>
    <x v="2144"/>
    <x v="1"/>
    <x v="40"/>
    <x v="3"/>
    <x v="2935"/>
  </r>
  <r>
    <x v="2193"/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x v="0"/>
    <n v="33"/>
    <x v="0"/>
    <s v="theater/musical"/>
    <x v="2145"/>
    <x v="1"/>
    <x v="40"/>
    <x v="11"/>
    <x v="2936"/>
  </r>
  <r>
    <x v="524"/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x v="0"/>
    <n v="1"/>
    <x v="1"/>
    <s v="theater/spaces"/>
    <x v="120"/>
    <x v="1"/>
    <x v="38"/>
    <x v="1"/>
    <x v="2937"/>
  </r>
  <r>
    <x v="2194"/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x v="0"/>
    <n v="202"/>
    <x v="1"/>
    <s v="theater/spaces"/>
    <x v="2146"/>
    <x v="1"/>
    <x v="38"/>
    <x v="4"/>
    <x v="2938"/>
  </r>
  <r>
    <x v="109"/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x v="0"/>
    <n v="0"/>
    <x v="1"/>
    <s v="theater/spaces"/>
    <x v="121"/>
    <x v="1"/>
    <x v="38"/>
    <x v="7"/>
    <x v="2939"/>
  </r>
  <r>
    <x v="460"/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x v="0"/>
    <n v="1"/>
    <x v="1"/>
    <s v="theater/spaces"/>
    <x v="101"/>
    <x v="1"/>
    <x v="38"/>
    <x v="5"/>
    <x v="2940"/>
  </r>
  <r>
    <x v="109"/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x v="0"/>
    <n v="0"/>
    <x v="1"/>
    <s v="theater/spaces"/>
    <x v="121"/>
    <x v="1"/>
    <x v="38"/>
    <x v="6"/>
    <x v="2941"/>
  </r>
  <r>
    <x v="370"/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x v="0"/>
    <n v="2"/>
    <x v="1"/>
    <s v="theater/spaces"/>
    <x v="120"/>
    <x v="1"/>
    <x v="38"/>
    <x v="3"/>
    <x v="2942"/>
  </r>
  <r>
    <x v="2195"/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x v="0"/>
    <n v="13"/>
    <x v="1"/>
    <s v="theater/spaces"/>
    <x v="2147"/>
    <x v="1"/>
    <x v="38"/>
    <x v="9"/>
    <x v="2943"/>
  </r>
  <r>
    <x v="2196"/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x v="0"/>
    <n v="9"/>
    <x v="1"/>
    <s v="theater/spaces"/>
    <x v="2148"/>
    <x v="1"/>
    <x v="38"/>
    <x v="6"/>
    <x v="2944"/>
  </r>
  <r>
    <x v="453"/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x v="0"/>
    <n v="2"/>
    <x v="1"/>
    <s v="theater/spaces"/>
    <x v="385"/>
    <x v="1"/>
    <x v="38"/>
    <x v="9"/>
    <x v="2945"/>
  </r>
  <r>
    <x v="109"/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x v="0"/>
    <n v="0"/>
    <x v="1"/>
    <s v="theater/spaces"/>
    <x v="121"/>
    <x v="1"/>
    <x v="38"/>
    <x v="11"/>
    <x v="2946"/>
  </r>
  <r>
    <x v="2197"/>
    <n v="2951"/>
    <s v="Brentwood Theater Company needs a Rehearsal Space."/>
    <s v="A building w/office, rehearsal space and classrooms centered on performing arts._x000d_Brentwood Theater Company is a non-profit 501(c)(3)"/>
    <n v="50000"/>
    <x v="1963"/>
    <x v="1"/>
    <x v="0"/>
    <x v="0"/>
    <n v="1412536573"/>
    <n v="1408648573"/>
    <x v="0"/>
    <n v="58"/>
    <x v="1"/>
    <s v="theater/spaces"/>
    <x v="2149"/>
    <x v="1"/>
    <x v="38"/>
    <x v="10"/>
    <x v="2947"/>
  </r>
  <r>
    <x v="2198"/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x v="0"/>
    <n v="8"/>
    <x v="1"/>
    <s v="theater/spaces"/>
    <x v="2150"/>
    <x v="1"/>
    <x v="38"/>
    <x v="8"/>
    <x v="2948"/>
  </r>
  <r>
    <x v="2199"/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x v="0"/>
    <n v="3"/>
    <x v="1"/>
    <s v="theater/spaces"/>
    <x v="2151"/>
    <x v="1"/>
    <x v="38"/>
    <x v="8"/>
    <x v="2949"/>
  </r>
  <r>
    <x v="109"/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x v="0"/>
    <n v="0"/>
    <x v="1"/>
    <s v="theater/spaces"/>
    <x v="121"/>
    <x v="1"/>
    <x v="38"/>
    <x v="2"/>
    <x v="2950"/>
  </r>
  <r>
    <x v="2200"/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x v="0"/>
    <n v="11"/>
    <x v="1"/>
    <s v="theater/spaces"/>
    <x v="178"/>
    <x v="1"/>
    <x v="38"/>
    <x v="5"/>
    <x v="2951"/>
  </r>
  <r>
    <x v="2201"/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x v="0"/>
    <n v="20"/>
    <x v="1"/>
    <s v="theater/spaces"/>
    <x v="2152"/>
    <x v="1"/>
    <x v="38"/>
    <x v="6"/>
    <x v="2952"/>
  </r>
  <r>
    <x v="2202"/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x v="0"/>
    <n v="3"/>
    <x v="1"/>
    <s v="theater/spaces"/>
    <x v="736"/>
    <x v="1"/>
    <x v="38"/>
    <x v="1"/>
    <x v="2953"/>
  </r>
  <r>
    <x v="109"/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x v="0"/>
    <n v="0"/>
    <x v="1"/>
    <s v="theater/spaces"/>
    <x v="121"/>
    <x v="1"/>
    <x v="38"/>
    <x v="7"/>
    <x v="2954"/>
  </r>
  <r>
    <x v="109"/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x v="0"/>
    <n v="0"/>
    <x v="1"/>
    <s v="theater/spaces"/>
    <x v="121"/>
    <x v="1"/>
    <x v="38"/>
    <x v="5"/>
    <x v="2955"/>
  </r>
  <r>
    <x v="109"/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x v="0"/>
    <n v="0"/>
    <x v="1"/>
    <s v="theater/spaces"/>
    <x v="121"/>
    <x v="1"/>
    <x v="38"/>
    <x v="10"/>
    <x v="2956"/>
  </r>
  <r>
    <x v="2203"/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x v="0"/>
    <n v="108"/>
    <x v="0"/>
    <s v="theater/plays"/>
    <x v="2153"/>
    <x v="1"/>
    <x v="6"/>
    <x v="2"/>
    <x v="2957"/>
  </r>
  <r>
    <x v="662"/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x v="0"/>
    <n v="20"/>
    <x v="0"/>
    <s v="theater/plays"/>
    <x v="2154"/>
    <x v="1"/>
    <x v="6"/>
    <x v="1"/>
    <x v="2958"/>
  </r>
  <r>
    <x v="2204"/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x v="0"/>
    <n v="98"/>
    <x v="0"/>
    <s v="theater/plays"/>
    <x v="2155"/>
    <x v="1"/>
    <x v="6"/>
    <x v="0"/>
    <x v="2959"/>
  </r>
  <r>
    <x v="2205"/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x v="0"/>
    <n v="196"/>
    <x v="0"/>
    <s v="theater/plays"/>
    <x v="2156"/>
    <x v="1"/>
    <x v="6"/>
    <x v="3"/>
    <x v="2960"/>
  </r>
  <r>
    <x v="2206"/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x v="0"/>
    <n v="39"/>
    <x v="0"/>
    <s v="theater/plays"/>
    <x v="2157"/>
    <x v="1"/>
    <x v="6"/>
    <x v="0"/>
    <x v="2961"/>
  </r>
  <r>
    <x v="2207"/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x v="0"/>
    <n v="128"/>
    <x v="0"/>
    <s v="theater/plays"/>
    <x v="2158"/>
    <x v="1"/>
    <x v="6"/>
    <x v="10"/>
    <x v="2962"/>
  </r>
  <r>
    <x v="2208"/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x v="0"/>
    <n v="71"/>
    <x v="0"/>
    <s v="theater/plays"/>
    <x v="2159"/>
    <x v="1"/>
    <x v="6"/>
    <x v="2"/>
    <x v="2963"/>
  </r>
  <r>
    <x v="938"/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x v="0"/>
    <n v="47"/>
    <x v="0"/>
    <s v="theater/plays"/>
    <x v="2160"/>
    <x v="1"/>
    <x v="6"/>
    <x v="10"/>
    <x v="2964"/>
  </r>
  <r>
    <x v="2209"/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x v="0"/>
    <n v="17"/>
    <x v="0"/>
    <s v="theater/plays"/>
    <x v="2161"/>
    <x v="1"/>
    <x v="6"/>
    <x v="6"/>
    <x v="2965"/>
  </r>
  <r>
    <x v="938"/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x v="0"/>
    <n v="91"/>
    <x v="0"/>
    <s v="theater/plays"/>
    <x v="2162"/>
    <x v="1"/>
    <x v="6"/>
    <x v="0"/>
    <x v="2966"/>
  </r>
  <r>
    <x v="2210"/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x v="0"/>
    <n v="43"/>
    <x v="0"/>
    <s v="theater/plays"/>
    <x v="2163"/>
    <x v="1"/>
    <x v="6"/>
    <x v="10"/>
    <x v="2967"/>
  </r>
  <r>
    <x v="2211"/>
    <n v="2972"/>
    <s v="A Bad Plan"/>
    <s v="A group of artists. A mythical art piece. A harrowing quest. And some margaritas."/>
    <n v="2000"/>
    <x v="1975"/>
    <x v="0"/>
    <x v="0"/>
    <x v="0"/>
    <n v="1480899600"/>
    <n v="1479609520"/>
    <x v="0"/>
    <n v="17"/>
    <x v="0"/>
    <s v="theater/plays"/>
    <x v="2164"/>
    <x v="1"/>
    <x v="6"/>
    <x v="4"/>
    <x v="2968"/>
  </r>
  <r>
    <x v="2212"/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x v="0"/>
    <n v="33"/>
    <x v="0"/>
    <s v="theater/plays"/>
    <x v="2165"/>
    <x v="1"/>
    <x v="6"/>
    <x v="11"/>
    <x v="2969"/>
  </r>
  <r>
    <x v="607"/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x v="0"/>
    <n v="87"/>
    <x v="0"/>
    <s v="theater/plays"/>
    <x v="2166"/>
    <x v="1"/>
    <x v="6"/>
    <x v="10"/>
    <x v="2970"/>
  </r>
  <r>
    <x v="2213"/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x v="0"/>
    <n v="113"/>
    <x v="0"/>
    <s v="theater/plays"/>
    <x v="2167"/>
    <x v="1"/>
    <x v="6"/>
    <x v="9"/>
    <x v="2971"/>
  </r>
  <r>
    <x v="2214"/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x v="0"/>
    <n v="14"/>
    <x v="0"/>
    <s v="theater/plays"/>
    <x v="2168"/>
    <x v="1"/>
    <x v="6"/>
    <x v="2"/>
    <x v="2972"/>
  </r>
  <r>
    <x v="2215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x v="0"/>
    <n v="30"/>
    <x v="0"/>
    <s v="theater/plays"/>
    <x v="801"/>
    <x v="1"/>
    <x v="6"/>
    <x v="1"/>
    <x v="2973"/>
  </r>
  <r>
    <x v="2216"/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x v="0"/>
    <n v="16"/>
    <x v="0"/>
    <s v="theater/plays"/>
    <x v="2169"/>
    <x v="1"/>
    <x v="6"/>
    <x v="9"/>
    <x v="2974"/>
  </r>
  <r>
    <x v="578"/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x v="0"/>
    <n v="46"/>
    <x v="0"/>
    <s v="theater/plays"/>
    <x v="2170"/>
    <x v="1"/>
    <x v="6"/>
    <x v="11"/>
    <x v="2975"/>
  </r>
  <r>
    <x v="2217"/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x v="0"/>
    <n v="24"/>
    <x v="0"/>
    <s v="theater/plays"/>
    <x v="2171"/>
    <x v="1"/>
    <x v="6"/>
    <x v="10"/>
    <x v="2976"/>
  </r>
  <r>
    <x v="2218"/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x v="1"/>
    <n v="97"/>
    <x v="0"/>
    <s v="theater/spaces"/>
    <x v="2172"/>
    <x v="1"/>
    <x v="38"/>
    <x v="10"/>
    <x v="2977"/>
  </r>
  <r>
    <x v="2219"/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x v="1"/>
    <n v="59"/>
    <x v="0"/>
    <s v="theater/spaces"/>
    <x v="2173"/>
    <x v="1"/>
    <x v="38"/>
    <x v="1"/>
    <x v="2978"/>
  </r>
  <r>
    <x v="2220"/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x v="1"/>
    <n v="1095"/>
    <x v="0"/>
    <s v="theater/spaces"/>
    <x v="2174"/>
    <x v="1"/>
    <x v="38"/>
    <x v="8"/>
    <x v="2979"/>
  </r>
  <r>
    <x v="2221"/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x v="1"/>
    <n v="218"/>
    <x v="0"/>
    <s v="theater/spaces"/>
    <x v="2175"/>
    <x v="1"/>
    <x v="38"/>
    <x v="3"/>
    <x v="2980"/>
  </r>
  <r>
    <x v="2222"/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x v="0"/>
    <n v="111"/>
    <x v="0"/>
    <s v="theater/spaces"/>
    <x v="2176"/>
    <x v="1"/>
    <x v="38"/>
    <x v="9"/>
    <x v="2981"/>
  </r>
  <r>
    <x v="269"/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x v="0"/>
    <n v="56"/>
    <x v="0"/>
    <s v="theater/spaces"/>
    <x v="2177"/>
    <x v="1"/>
    <x v="38"/>
    <x v="7"/>
    <x v="2982"/>
  </r>
  <r>
    <x v="2223"/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x v="0"/>
    <n v="265"/>
    <x v="0"/>
    <s v="theater/spaces"/>
    <x v="2178"/>
    <x v="1"/>
    <x v="38"/>
    <x v="8"/>
    <x v="2983"/>
  </r>
  <r>
    <x v="31"/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x v="0"/>
    <n v="28"/>
    <x v="0"/>
    <s v="theater/spaces"/>
    <x v="680"/>
    <x v="1"/>
    <x v="38"/>
    <x v="5"/>
    <x v="2984"/>
  </r>
  <r>
    <x v="2224"/>
    <n v="2989"/>
    <s v="Let's Light Up The Gem!"/>
    <s v="Bring the movies back to Bethel, Maine."/>
    <n v="20000"/>
    <x v="1987"/>
    <x v="0"/>
    <x v="0"/>
    <x v="0"/>
    <n v="1450673940"/>
    <n v="1448756962"/>
    <x v="0"/>
    <n v="364"/>
    <x v="0"/>
    <s v="theater/spaces"/>
    <x v="2179"/>
    <x v="1"/>
    <x v="38"/>
    <x v="4"/>
    <x v="2985"/>
  </r>
  <r>
    <x v="31"/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x v="0"/>
    <n v="27"/>
    <x v="0"/>
    <s v="theater/spaces"/>
    <x v="2180"/>
    <x v="1"/>
    <x v="38"/>
    <x v="11"/>
    <x v="2986"/>
  </r>
  <r>
    <x v="2225"/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x v="0"/>
    <n v="93"/>
    <x v="0"/>
    <s v="theater/spaces"/>
    <x v="2181"/>
    <x v="1"/>
    <x v="38"/>
    <x v="1"/>
    <x v="2987"/>
  </r>
  <r>
    <x v="2226"/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x v="0"/>
    <n v="64"/>
    <x v="0"/>
    <s v="theater/spaces"/>
    <x v="2182"/>
    <x v="1"/>
    <x v="38"/>
    <x v="8"/>
    <x v="2988"/>
  </r>
  <r>
    <x v="2227"/>
    <n v="2993"/>
    <s v="TRUE WEST: Think, Dog! Productions"/>
    <s v="Help us build the Kitchen from Hell!"/>
    <n v="1000"/>
    <x v="1141"/>
    <x v="0"/>
    <x v="0"/>
    <x v="0"/>
    <n v="1455998867"/>
    <n v="1453406867"/>
    <x v="0"/>
    <n v="22"/>
    <x v="0"/>
    <s v="theater/spaces"/>
    <x v="2183"/>
    <x v="1"/>
    <x v="38"/>
    <x v="1"/>
    <x v="2989"/>
  </r>
  <r>
    <x v="2228"/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x v="0"/>
    <n v="59"/>
    <x v="0"/>
    <s v="theater/spaces"/>
    <x v="2184"/>
    <x v="1"/>
    <x v="38"/>
    <x v="8"/>
    <x v="2990"/>
  </r>
  <r>
    <x v="2229"/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x v="0"/>
    <n v="249"/>
    <x v="0"/>
    <s v="theater/spaces"/>
    <x v="2185"/>
    <x v="1"/>
    <x v="38"/>
    <x v="11"/>
    <x v="2991"/>
  </r>
  <r>
    <x v="2230"/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x v="0"/>
    <n v="392"/>
    <x v="0"/>
    <s v="theater/spaces"/>
    <x v="2186"/>
    <x v="1"/>
    <x v="38"/>
    <x v="7"/>
    <x v="2992"/>
  </r>
  <r>
    <x v="2231"/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x v="0"/>
    <n v="115"/>
    <x v="0"/>
    <s v="theater/spaces"/>
    <x v="2187"/>
    <x v="1"/>
    <x v="38"/>
    <x v="2"/>
    <x v="2993"/>
  </r>
  <r>
    <x v="2232"/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x v="0"/>
    <n v="433"/>
    <x v="0"/>
    <s v="theater/spaces"/>
    <x v="2188"/>
    <x v="1"/>
    <x v="38"/>
    <x v="5"/>
    <x v="2994"/>
  </r>
  <r>
    <x v="2233"/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x v="0"/>
    <n v="20"/>
    <x v="0"/>
    <s v="theater/spaces"/>
    <x v="2189"/>
    <x v="1"/>
    <x v="38"/>
    <x v="2"/>
    <x v="807"/>
  </r>
  <r>
    <x v="31"/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x v="0"/>
    <n v="8"/>
    <x v="0"/>
    <s v="theater/spaces"/>
    <x v="372"/>
    <x v="1"/>
    <x v="38"/>
    <x v="1"/>
    <x v="2995"/>
  </r>
  <r>
    <x v="2234"/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x v="0"/>
    <n v="175"/>
    <x v="0"/>
    <s v="theater/spaces"/>
    <x v="2190"/>
    <x v="1"/>
    <x v="38"/>
    <x v="0"/>
    <x v="2996"/>
  </r>
  <r>
    <x v="2235"/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x v="0"/>
    <n v="104"/>
    <x v="0"/>
    <s v="theater/spaces"/>
    <x v="2191"/>
    <x v="1"/>
    <x v="38"/>
    <x v="4"/>
    <x v="2997"/>
  </r>
  <r>
    <x v="2107"/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x v="0"/>
    <n v="17"/>
    <x v="0"/>
    <s v="theater/spaces"/>
    <x v="2192"/>
    <x v="1"/>
    <x v="38"/>
    <x v="1"/>
    <x v="2998"/>
  </r>
  <r>
    <x v="2236"/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x v="0"/>
    <n v="277"/>
    <x v="0"/>
    <s v="theater/spaces"/>
    <x v="2193"/>
    <x v="1"/>
    <x v="38"/>
    <x v="9"/>
    <x v="2999"/>
  </r>
  <r>
    <x v="2237"/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x v="0"/>
    <n v="118"/>
    <x v="0"/>
    <s v="theater/spaces"/>
    <x v="2194"/>
    <x v="1"/>
    <x v="38"/>
    <x v="8"/>
    <x v="3000"/>
  </r>
  <r>
    <x v="2133"/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x v="0"/>
    <n v="97"/>
    <x v="0"/>
    <s v="theater/spaces"/>
    <x v="2195"/>
    <x v="1"/>
    <x v="38"/>
    <x v="4"/>
    <x v="3001"/>
  </r>
  <r>
    <x v="2238"/>
    <n v="3007"/>
    <s v="Bethlem"/>
    <s v="Consuite for 2015 CoreCon.  An adventure into insanity."/>
    <n v="600"/>
    <x v="1144"/>
    <x v="0"/>
    <x v="0"/>
    <x v="0"/>
    <n v="1429938683"/>
    <n v="1428124283"/>
    <x v="0"/>
    <n v="20"/>
    <x v="0"/>
    <s v="theater/spaces"/>
    <x v="1237"/>
    <x v="1"/>
    <x v="38"/>
    <x v="6"/>
    <x v="3002"/>
  </r>
  <r>
    <x v="2107"/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x v="0"/>
    <n v="26"/>
    <x v="0"/>
    <s v="theater/spaces"/>
    <x v="2196"/>
    <x v="1"/>
    <x v="38"/>
    <x v="11"/>
    <x v="3003"/>
  </r>
  <r>
    <x v="2239"/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x v="0"/>
    <n v="128"/>
    <x v="0"/>
    <s v="theater/spaces"/>
    <x v="2197"/>
    <x v="1"/>
    <x v="38"/>
    <x v="9"/>
    <x v="3004"/>
  </r>
  <r>
    <x v="2240"/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x v="0"/>
    <n v="15"/>
    <x v="0"/>
    <s v="theater/spaces"/>
    <x v="2198"/>
    <x v="1"/>
    <x v="38"/>
    <x v="11"/>
    <x v="3005"/>
  </r>
  <r>
    <x v="2241"/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x v="0"/>
    <n v="25"/>
    <x v="0"/>
    <s v="theater/spaces"/>
    <x v="2199"/>
    <x v="1"/>
    <x v="38"/>
    <x v="4"/>
    <x v="3006"/>
  </r>
  <r>
    <x v="2242"/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x v="0"/>
    <n v="55"/>
    <x v="0"/>
    <s v="theater/spaces"/>
    <x v="2200"/>
    <x v="1"/>
    <x v="38"/>
    <x v="1"/>
    <x v="3007"/>
  </r>
  <r>
    <x v="2243"/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x v="0"/>
    <n v="107"/>
    <x v="0"/>
    <s v="theater/spaces"/>
    <x v="2201"/>
    <x v="1"/>
    <x v="38"/>
    <x v="5"/>
    <x v="3008"/>
  </r>
  <r>
    <x v="2244"/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x v="0"/>
    <n v="557"/>
    <x v="0"/>
    <s v="theater/spaces"/>
    <x v="2202"/>
    <x v="1"/>
    <x v="38"/>
    <x v="9"/>
    <x v="3009"/>
  </r>
  <r>
    <x v="2245"/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x v="0"/>
    <n v="40"/>
    <x v="0"/>
    <s v="theater/spaces"/>
    <x v="2203"/>
    <x v="1"/>
    <x v="38"/>
    <x v="5"/>
    <x v="3010"/>
  </r>
  <r>
    <x v="2246"/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x v="0"/>
    <n v="36"/>
    <x v="0"/>
    <s v="theater/spaces"/>
    <x v="2204"/>
    <x v="1"/>
    <x v="38"/>
    <x v="5"/>
    <x v="3011"/>
  </r>
  <r>
    <x v="2247"/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x v="0"/>
    <n v="159"/>
    <x v="0"/>
    <s v="theater/spaces"/>
    <x v="2205"/>
    <x v="1"/>
    <x v="38"/>
    <x v="3"/>
    <x v="3012"/>
  </r>
  <r>
    <x v="2248"/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x v="0"/>
    <n v="41"/>
    <x v="0"/>
    <s v="theater/spaces"/>
    <x v="2206"/>
    <x v="1"/>
    <x v="38"/>
    <x v="0"/>
    <x v="3013"/>
  </r>
  <r>
    <x v="2249"/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x v="0"/>
    <n v="226"/>
    <x v="0"/>
    <s v="theater/spaces"/>
    <x v="2207"/>
    <x v="1"/>
    <x v="38"/>
    <x v="6"/>
    <x v="3014"/>
  </r>
  <r>
    <x v="2250"/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x v="0"/>
    <n v="30"/>
    <x v="0"/>
    <s v="theater/spaces"/>
    <x v="2208"/>
    <x v="1"/>
    <x v="38"/>
    <x v="0"/>
    <x v="3015"/>
  </r>
  <r>
    <x v="2251"/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x v="0"/>
    <n v="103"/>
    <x v="0"/>
    <s v="theater/spaces"/>
    <x v="2209"/>
    <x v="1"/>
    <x v="38"/>
    <x v="9"/>
    <x v="3016"/>
  </r>
  <r>
    <x v="2252"/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x v="0"/>
    <n v="62"/>
    <x v="0"/>
    <s v="theater/spaces"/>
    <x v="2210"/>
    <x v="1"/>
    <x v="38"/>
    <x v="3"/>
    <x v="3017"/>
  </r>
  <r>
    <x v="288"/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x v="0"/>
    <n v="6"/>
    <x v="0"/>
    <s v="theater/spaces"/>
    <x v="2211"/>
    <x v="1"/>
    <x v="38"/>
    <x v="6"/>
    <x v="3018"/>
  </r>
  <r>
    <x v="2253"/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x v="0"/>
    <n v="182"/>
    <x v="0"/>
    <s v="theater/spaces"/>
    <x v="2212"/>
    <x v="1"/>
    <x v="38"/>
    <x v="8"/>
    <x v="3019"/>
  </r>
  <r>
    <x v="2254"/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x v="0"/>
    <n v="145"/>
    <x v="0"/>
    <s v="theater/spaces"/>
    <x v="2213"/>
    <x v="1"/>
    <x v="38"/>
    <x v="5"/>
    <x v="3020"/>
  </r>
  <r>
    <x v="2255"/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x v="0"/>
    <n v="25"/>
    <x v="0"/>
    <s v="theater/spaces"/>
    <x v="1847"/>
    <x v="1"/>
    <x v="38"/>
    <x v="2"/>
    <x v="3021"/>
  </r>
  <r>
    <x v="2256"/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x v="0"/>
    <n v="320"/>
    <x v="0"/>
    <s v="theater/spaces"/>
    <x v="2214"/>
    <x v="1"/>
    <x v="38"/>
    <x v="2"/>
    <x v="3022"/>
  </r>
  <r>
    <x v="2257"/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x v="0"/>
    <n v="99"/>
    <x v="0"/>
    <s v="theater/spaces"/>
    <x v="2215"/>
    <x v="1"/>
    <x v="38"/>
    <x v="3"/>
    <x v="3023"/>
  </r>
  <r>
    <x v="2258"/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x v="0"/>
    <n v="348"/>
    <x v="0"/>
    <s v="theater/spaces"/>
    <x v="2216"/>
    <x v="1"/>
    <x v="38"/>
    <x v="9"/>
    <x v="3024"/>
  </r>
  <r>
    <x v="2259"/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x v="0"/>
    <n v="41"/>
    <x v="0"/>
    <s v="theater/spaces"/>
    <x v="2217"/>
    <x v="1"/>
    <x v="38"/>
    <x v="10"/>
    <x v="3025"/>
  </r>
  <r>
    <x v="31"/>
    <n v="3031"/>
    <s v="Blue Thyme Nights"/>
    <s v="Blue Thyme Nights is the production of Am I Blue by Beth Henley &amp; Thymus Vulgaris by Lanford  Wilson._x000d__x000d_Artwork by Charlotte Ager"/>
    <n v="1500"/>
    <x v="646"/>
    <x v="0"/>
    <x v="0"/>
    <x v="0"/>
    <n v="1476479447"/>
    <n v="1471295447"/>
    <x v="0"/>
    <n v="29"/>
    <x v="0"/>
    <s v="theater/spaces"/>
    <x v="2218"/>
    <x v="1"/>
    <x v="38"/>
    <x v="10"/>
    <x v="3026"/>
  </r>
  <r>
    <x v="66"/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x v="0"/>
    <n v="25"/>
    <x v="0"/>
    <s v="theater/spaces"/>
    <x v="2219"/>
    <x v="1"/>
    <x v="38"/>
    <x v="10"/>
    <x v="3027"/>
  </r>
  <r>
    <x v="2260"/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x v="0"/>
    <n v="23"/>
    <x v="0"/>
    <s v="theater/spaces"/>
    <x v="2220"/>
    <x v="1"/>
    <x v="38"/>
    <x v="3"/>
    <x v="3028"/>
  </r>
  <r>
    <x v="2261"/>
    <n v="3034"/>
    <s v="Save Our Butts The Seat-quel"/>
    <s v="Pretty please with popcorn on top!Help!!_x000d__x000d_Our family owned &amp; operated Theatre in Fairfax VA is looking to get help upgrading our seats."/>
    <n v="100000"/>
    <x v="2022"/>
    <x v="0"/>
    <x v="0"/>
    <x v="0"/>
    <n v="1477972740"/>
    <n v="1475326255"/>
    <x v="0"/>
    <n v="1260"/>
    <x v="0"/>
    <s v="theater/spaces"/>
    <x v="2221"/>
    <x v="1"/>
    <x v="38"/>
    <x v="9"/>
    <x v="3029"/>
  </r>
  <r>
    <x v="2262"/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x v="0"/>
    <n v="307"/>
    <x v="0"/>
    <s v="theater/spaces"/>
    <x v="2222"/>
    <x v="1"/>
    <x v="38"/>
    <x v="6"/>
    <x v="3030"/>
  </r>
  <r>
    <x v="2263"/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x v="0"/>
    <n v="329"/>
    <x v="0"/>
    <s v="theater/spaces"/>
    <x v="2223"/>
    <x v="1"/>
    <x v="38"/>
    <x v="3"/>
    <x v="3031"/>
  </r>
  <r>
    <x v="2264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x v="0"/>
    <n v="32"/>
    <x v="0"/>
    <s v="theater/spaces"/>
    <x v="2224"/>
    <x v="1"/>
    <x v="38"/>
    <x v="3"/>
    <x v="3032"/>
  </r>
  <r>
    <x v="10"/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x v="0"/>
    <n v="27"/>
    <x v="0"/>
    <s v="theater/spaces"/>
    <x v="2225"/>
    <x v="1"/>
    <x v="38"/>
    <x v="1"/>
    <x v="3033"/>
  </r>
  <r>
    <x v="2265"/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x v="0"/>
    <n v="236"/>
    <x v="0"/>
    <s v="theater/spaces"/>
    <x v="2226"/>
    <x v="1"/>
    <x v="38"/>
    <x v="11"/>
    <x v="3034"/>
  </r>
  <r>
    <x v="1881"/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x v="0"/>
    <n v="42"/>
    <x v="0"/>
    <s v="theater/spaces"/>
    <x v="2227"/>
    <x v="1"/>
    <x v="38"/>
    <x v="0"/>
    <x v="3035"/>
  </r>
  <r>
    <x v="2266"/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x v="0"/>
    <n v="95"/>
    <x v="0"/>
    <s v="theater/spaces"/>
    <x v="2228"/>
    <x v="1"/>
    <x v="38"/>
    <x v="11"/>
    <x v="3036"/>
  </r>
  <r>
    <x v="602"/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x v="0"/>
    <n v="37"/>
    <x v="0"/>
    <s v="theater/spaces"/>
    <x v="2229"/>
    <x v="1"/>
    <x v="38"/>
    <x v="8"/>
    <x v="3037"/>
  </r>
  <r>
    <x v="2267"/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x v="0"/>
    <n v="128"/>
    <x v="0"/>
    <s v="theater/spaces"/>
    <x v="2230"/>
    <x v="1"/>
    <x v="38"/>
    <x v="7"/>
    <x v="3038"/>
  </r>
  <r>
    <x v="2268"/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x v="0"/>
    <n v="156"/>
    <x v="0"/>
    <s v="theater/spaces"/>
    <x v="2231"/>
    <x v="1"/>
    <x v="38"/>
    <x v="1"/>
    <x v="3039"/>
  </r>
  <r>
    <x v="2269"/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x v="0"/>
    <n v="64"/>
    <x v="0"/>
    <s v="theater/spaces"/>
    <x v="2232"/>
    <x v="1"/>
    <x v="38"/>
    <x v="3"/>
    <x v="3040"/>
  </r>
  <r>
    <x v="2270"/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x v="0"/>
    <n v="58"/>
    <x v="0"/>
    <s v="theater/spaces"/>
    <x v="2233"/>
    <x v="1"/>
    <x v="38"/>
    <x v="10"/>
    <x v="3041"/>
  </r>
  <r>
    <x v="2271"/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x v="0"/>
    <n v="20"/>
    <x v="0"/>
    <s v="theater/spaces"/>
    <x v="2234"/>
    <x v="1"/>
    <x v="38"/>
    <x v="7"/>
    <x v="3042"/>
  </r>
  <r>
    <x v="2272"/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x v="0"/>
    <n v="47"/>
    <x v="0"/>
    <s v="theater/spaces"/>
    <x v="2235"/>
    <x v="1"/>
    <x v="38"/>
    <x v="11"/>
    <x v="3043"/>
  </r>
  <r>
    <x v="313"/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x v="0"/>
    <n v="54"/>
    <x v="0"/>
    <s v="theater/spaces"/>
    <x v="2236"/>
    <x v="1"/>
    <x v="38"/>
    <x v="5"/>
    <x v="3044"/>
  </r>
  <r>
    <x v="938"/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x v="0"/>
    <n v="9"/>
    <x v="0"/>
    <s v="theater/spaces"/>
    <x v="2237"/>
    <x v="1"/>
    <x v="38"/>
    <x v="6"/>
    <x v="3045"/>
  </r>
  <r>
    <x v="2273"/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x v="1"/>
    <n v="35"/>
    <x v="1"/>
    <s v="theater/spaces"/>
    <x v="2238"/>
    <x v="1"/>
    <x v="38"/>
    <x v="1"/>
    <x v="3046"/>
  </r>
  <r>
    <x v="840"/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x v="0"/>
    <n v="2"/>
    <x v="1"/>
    <s v="theater/spaces"/>
    <x v="839"/>
    <x v="1"/>
    <x v="38"/>
    <x v="6"/>
    <x v="3047"/>
  </r>
  <r>
    <x v="177"/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x v="0"/>
    <n v="3"/>
    <x v="1"/>
    <s v="theater/spaces"/>
    <x v="140"/>
    <x v="1"/>
    <x v="38"/>
    <x v="10"/>
    <x v="3048"/>
  </r>
  <r>
    <x v="109"/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x v="0"/>
    <n v="0"/>
    <x v="1"/>
    <s v="theater/spaces"/>
    <x v="121"/>
    <x v="1"/>
    <x v="38"/>
    <x v="1"/>
    <x v="3049"/>
  </r>
  <r>
    <x v="2274"/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x v="0"/>
    <n v="1"/>
    <x v="1"/>
    <s v="theater/spaces"/>
    <x v="120"/>
    <x v="1"/>
    <x v="38"/>
    <x v="4"/>
    <x v="3050"/>
  </r>
  <r>
    <x v="109"/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x v="0"/>
    <n v="0"/>
    <x v="1"/>
    <s v="theater/spaces"/>
    <x v="121"/>
    <x v="1"/>
    <x v="38"/>
    <x v="3"/>
    <x v="3051"/>
  </r>
  <r>
    <x v="109"/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x v="0"/>
    <n v="0"/>
    <x v="1"/>
    <s v="theater/spaces"/>
    <x v="121"/>
    <x v="1"/>
    <x v="38"/>
    <x v="7"/>
    <x v="3052"/>
  </r>
  <r>
    <x v="374"/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x v="0"/>
    <n v="3"/>
    <x v="1"/>
    <s v="theater/spaces"/>
    <x v="120"/>
    <x v="1"/>
    <x v="38"/>
    <x v="7"/>
    <x v="3053"/>
  </r>
  <r>
    <x v="2275"/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x v="0"/>
    <n v="11"/>
    <x v="1"/>
    <s v="theater/spaces"/>
    <x v="2239"/>
    <x v="1"/>
    <x v="38"/>
    <x v="3"/>
    <x v="3054"/>
  </r>
  <r>
    <x v="2276"/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x v="0"/>
    <n v="6"/>
    <x v="1"/>
    <s v="theater/spaces"/>
    <x v="1795"/>
    <x v="1"/>
    <x v="38"/>
    <x v="10"/>
    <x v="3055"/>
  </r>
  <r>
    <x v="109"/>
    <n v="3061"/>
    <s v="Help Save Parkway Cinemas!"/>
    <s v="Save a historic Local theater."/>
    <n v="1000000"/>
    <x v="117"/>
    <x v="2"/>
    <x v="0"/>
    <x v="0"/>
    <n v="1407955748"/>
    <n v="1405363748"/>
    <x v="0"/>
    <n v="0"/>
    <x v="1"/>
    <s v="theater/spaces"/>
    <x v="121"/>
    <x v="1"/>
    <x v="38"/>
    <x v="3"/>
    <x v="3056"/>
  </r>
  <r>
    <x v="2277"/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x v="0"/>
    <n v="67"/>
    <x v="1"/>
    <s v="theater/spaces"/>
    <x v="2240"/>
    <x v="1"/>
    <x v="38"/>
    <x v="8"/>
    <x v="3057"/>
  </r>
  <r>
    <x v="2278"/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x v="0"/>
    <n v="23"/>
    <x v="1"/>
    <s v="theater/spaces"/>
    <x v="2241"/>
    <x v="1"/>
    <x v="38"/>
    <x v="8"/>
    <x v="3058"/>
  </r>
  <r>
    <x v="2279"/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x v="0"/>
    <n v="72"/>
    <x v="1"/>
    <s v="theater/spaces"/>
    <x v="2242"/>
    <x v="1"/>
    <x v="38"/>
    <x v="9"/>
    <x v="3059"/>
  </r>
  <r>
    <x v="167"/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x v="0"/>
    <n v="2"/>
    <x v="1"/>
    <s v="theater/spaces"/>
    <x v="144"/>
    <x v="1"/>
    <x v="38"/>
    <x v="3"/>
    <x v="3060"/>
  </r>
  <r>
    <x v="2280"/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x v="0"/>
    <n v="15"/>
    <x v="1"/>
    <s v="theater/spaces"/>
    <x v="2243"/>
    <x v="1"/>
    <x v="38"/>
    <x v="0"/>
    <x v="3061"/>
  </r>
  <r>
    <x v="453"/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x v="0"/>
    <n v="1"/>
    <x v="1"/>
    <s v="theater/spaces"/>
    <x v="444"/>
    <x v="1"/>
    <x v="38"/>
    <x v="10"/>
    <x v="3062"/>
  </r>
  <r>
    <x v="2281"/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x v="0"/>
    <n v="2"/>
    <x v="1"/>
    <s v="theater/spaces"/>
    <x v="2244"/>
    <x v="1"/>
    <x v="38"/>
    <x v="8"/>
    <x v="3063"/>
  </r>
  <r>
    <x v="2282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x v="0"/>
    <n v="7"/>
    <x v="1"/>
    <s v="theater/spaces"/>
    <x v="2245"/>
    <x v="1"/>
    <x v="38"/>
    <x v="4"/>
    <x v="3064"/>
  </r>
  <r>
    <x v="2283"/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x v="0"/>
    <n v="16"/>
    <x v="1"/>
    <s v="theater/spaces"/>
    <x v="2246"/>
    <x v="1"/>
    <x v="38"/>
    <x v="4"/>
    <x v="3065"/>
  </r>
  <r>
    <x v="2284"/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x v="0"/>
    <n v="117"/>
    <x v="1"/>
    <s v="theater/spaces"/>
    <x v="2247"/>
    <x v="1"/>
    <x v="38"/>
    <x v="6"/>
    <x v="3066"/>
  </r>
  <r>
    <x v="374"/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x v="0"/>
    <n v="2"/>
    <x v="1"/>
    <s v="theater/spaces"/>
    <x v="120"/>
    <x v="1"/>
    <x v="38"/>
    <x v="9"/>
    <x v="3067"/>
  </r>
  <r>
    <x v="2285"/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x v="0"/>
    <n v="7"/>
    <x v="1"/>
    <s v="theater/spaces"/>
    <x v="2248"/>
    <x v="1"/>
    <x v="38"/>
    <x v="6"/>
    <x v="3068"/>
  </r>
  <r>
    <x v="2286"/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x v="1178"/>
    <x v="2"/>
    <x v="6"/>
    <x v="3"/>
    <n v="1457617359"/>
    <n v="1455025359"/>
    <x v="0"/>
    <n v="3"/>
    <x v="1"/>
    <s v="theater/spaces"/>
    <x v="2249"/>
    <x v="1"/>
    <x v="38"/>
    <x v="2"/>
    <x v="3069"/>
  </r>
  <r>
    <x v="2287"/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x v="0"/>
    <n v="20"/>
    <x v="1"/>
    <s v="theater/spaces"/>
    <x v="2250"/>
    <x v="1"/>
    <x v="38"/>
    <x v="0"/>
    <x v="3070"/>
  </r>
  <r>
    <x v="2288"/>
    <n v="3076"/>
    <s v="10,000 Hours"/>
    <s v="Helping female comedians get in their 10,000 Hours of practice!"/>
    <n v="10000"/>
    <x v="84"/>
    <x v="2"/>
    <x v="0"/>
    <x v="0"/>
    <n v="1444405123"/>
    <n v="1439221123"/>
    <x v="0"/>
    <n v="50"/>
    <x v="1"/>
    <s v="theater/spaces"/>
    <x v="2251"/>
    <x v="1"/>
    <x v="38"/>
    <x v="10"/>
    <x v="3071"/>
  </r>
  <r>
    <x v="2289"/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x v="0"/>
    <n v="2"/>
    <x v="1"/>
    <s v="theater/spaces"/>
    <x v="1859"/>
    <x v="1"/>
    <x v="38"/>
    <x v="1"/>
    <x v="3072"/>
  </r>
  <r>
    <x v="2290"/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x v="0"/>
    <n v="3"/>
    <x v="1"/>
    <s v="theater/spaces"/>
    <x v="1989"/>
    <x v="1"/>
    <x v="38"/>
    <x v="1"/>
    <x v="3073"/>
  </r>
  <r>
    <x v="2291"/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x v="0"/>
    <n v="27"/>
    <x v="1"/>
    <s v="theater/spaces"/>
    <x v="2252"/>
    <x v="1"/>
    <x v="38"/>
    <x v="2"/>
    <x v="3074"/>
  </r>
  <r>
    <x v="2292"/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x v="0"/>
    <n v="7"/>
    <x v="1"/>
    <s v="theater/spaces"/>
    <x v="2253"/>
    <x v="1"/>
    <x v="38"/>
    <x v="9"/>
    <x v="3075"/>
  </r>
  <r>
    <x v="2293"/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x v="0"/>
    <n v="5"/>
    <x v="1"/>
    <s v="theater/spaces"/>
    <x v="2254"/>
    <x v="1"/>
    <x v="38"/>
    <x v="10"/>
    <x v="3076"/>
  </r>
  <r>
    <x v="109"/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x v="0"/>
    <n v="0"/>
    <x v="1"/>
    <s v="theater/spaces"/>
    <x v="121"/>
    <x v="1"/>
    <x v="38"/>
    <x v="9"/>
    <x v="3077"/>
  </r>
  <r>
    <x v="1228"/>
    <n v="3083"/>
    <s v="Crystal City Haunted Undergound"/>
    <s v="Crystal City Underground is a New &amp; Unique_x000d_indoor recreational facility, using an old silica sand mine,_x000d_we are the Haunted Maze"/>
    <n v="20000"/>
    <x v="443"/>
    <x v="2"/>
    <x v="0"/>
    <x v="0"/>
    <n v="1409547600"/>
    <n v="1406986278"/>
    <x v="0"/>
    <n v="3"/>
    <x v="1"/>
    <s v="theater/spaces"/>
    <x v="806"/>
    <x v="1"/>
    <x v="38"/>
    <x v="10"/>
    <x v="3078"/>
  </r>
  <r>
    <x v="2294"/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x v="0"/>
    <n v="6"/>
    <x v="1"/>
    <s v="theater/spaces"/>
    <x v="2255"/>
    <x v="1"/>
    <x v="38"/>
    <x v="6"/>
    <x v="3079"/>
  </r>
  <r>
    <x v="2295"/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x v="0"/>
    <n v="9"/>
    <x v="1"/>
    <s v="theater/spaces"/>
    <x v="2256"/>
    <x v="1"/>
    <x v="38"/>
    <x v="10"/>
    <x v="3080"/>
  </r>
  <r>
    <x v="1161"/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x v="0"/>
    <n v="3"/>
    <x v="1"/>
    <s v="theater/spaces"/>
    <x v="412"/>
    <x v="1"/>
    <x v="38"/>
    <x v="0"/>
    <x v="3081"/>
  </r>
  <r>
    <x v="895"/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x v="0"/>
    <n v="2"/>
    <x v="1"/>
    <s v="theater/spaces"/>
    <x v="372"/>
    <x v="1"/>
    <x v="38"/>
    <x v="9"/>
    <x v="3082"/>
  </r>
  <r>
    <x v="2296"/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x v="0"/>
    <n v="3"/>
    <x v="1"/>
    <s v="theater/spaces"/>
    <x v="840"/>
    <x v="1"/>
    <x v="38"/>
    <x v="11"/>
    <x v="3083"/>
  </r>
  <r>
    <x v="2297"/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x v="0"/>
    <n v="45"/>
    <x v="1"/>
    <s v="theater/spaces"/>
    <x v="2257"/>
    <x v="1"/>
    <x v="38"/>
    <x v="0"/>
    <x v="3084"/>
  </r>
  <r>
    <x v="2298"/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x v="0"/>
    <n v="9"/>
    <x v="1"/>
    <s v="theater/spaces"/>
    <x v="2258"/>
    <x v="1"/>
    <x v="38"/>
    <x v="7"/>
    <x v="3085"/>
  </r>
  <r>
    <x v="2299"/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x v="0"/>
    <n v="9"/>
    <x v="1"/>
    <s v="theater/spaces"/>
    <x v="2259"/>
    <x v="1"/>
    <x v="38"/>
    <x v="3"/>
    <x v="3086"/>
  </r>
  <r>
    <x v="2300"/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x v="0"/>
    <n v="21"/>
    <x v="1"/>
    <s v="theater/spaces"/>
    <x v="2260"/>
    <x v="1"/>
    <x v="38"/>
    <x v="8"/>
    <x v="3087"/>
  </r>
  <r>
    <x v="2301"/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x v="0"/>
    <n v="17"/>
    <x v="1"/>
    <s v="theater/spaces"/>
    <x v="2261"/>
    <x v="1"/>
    <x v="38"/>
    <x v="5"/>
    <x v="2806"/>
  </r>
  <r>
    <x v="1866"/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x v="0"/>
    <n v="1"/>
    <x v="1"/>
    <s v="theater/spaces"/>
    <x v="384"/>
    <x v="1"/>
    <x v="38"/>
    <x v="3"/>
    <x v="3088"/>
  </r>
  <r>
    <x v="2302"/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x v="0"/>
    <n v="1"/>
    <x v="1"/>
    <s v="theater/spaces"/>
    <x v="73"/>
    <x v="1"/>
    <x v="38"/>
    <x v="0"/>
    <x v="3089"/>
  </r>
  <r>
    <x v="2303"/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x v="0"/>
    <n v="14"/>
    <x v="1"/>
    <s v="theater/spaces"/>
    <x v="2262"/>
    <x v="1"/>
    <x v="38"/>
    <x v="6"/>
    <x v="3090"/>
  </r>
  <r>
    <x v="2304"/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x v="0"/>
    <n v="42"/>
    <x v="1"/>
    <s v="theater/spaces"/>
    <x v="2263"/>
    <x v="1"/>
    <x v="38"/>
    <x v="8"/>
    <x v="3091"/>
  </r>
  <r>
    <x v="2305"/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x v="0"/>
    <n v="27"/>
    <x v="1"/>
    <s v="theater/spaces"/>
    <x v="2264"/>
    <x v="1"/>
    <x v="38"/>
    <x v="11"/>
    <x v="3092"/>
  </r>
  <r>
    <x v="2306"/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x v="0"/>
    <n v="5"/>
    <x v="1"/>
    <s v="theater/spaces"/>
    <x v="2265"/>
    <x v="1"/>
    <x v="38"/>
    <x v="1"/>
    <x v="3093"/>
  </r>
  <r>
    <x v="2307"/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x v="0"/>
    <n v="13"/>
    <x v="1"/>
    <s v="theater/spaces"/>
    <x v="2266"/>
    <x v="1"/>
    <x v="38"/>
    <x v="8"/>
    <x v="3094"/>
  </r>
  <r>
    <x v="746"/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x v="0"/>
    <n v="12"/>
    <x v="1"/>
    <s v="theater/spaces"/>
    <x v="384"/>
    <x v="1"/>
    <x v="38"/>
    <x v="0"/>
    <x v="3095"/>
  </r>
  <r>
    <x v="2308"/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x v="0"/>
    <n v="90"/>
    <x v="1"/>
    <s v="theater/spaces"/>
    <x v="2267"/>
    <x v="1"/>
    <x v="38"/>
    <x v="3"/>
    <x v="3096"/>
  </r>
  <r>
    <x v="2309"/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x v="0"/>
    <n v="2"/>
    <x v="1"/>
    <s v="theater/spaces"/>
    <x v="148"/>
    <x v="1"/>
    <x v="38"/>
    <x v="6"/>
    <x v="3097"/>
  </r>
  <r>
    <x v="2310"/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x v="0"/>
    <n v="5"/>
    <x v="1"/>
    <s v="theater/spaces"/>
    <x v="2268"/>
    <x v="1"/>
    <x v="38"/>
    <x v="1"/>
    <x v="3098"/>
  </r>
  <r>
    <x v="2311"/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x v="0"/>
    <n v="31"/>
    <x v="1"/>
    <s v="theater/spaces"/>
    <x v="2269"/>
    <x v="1"/>
    <x v="38"/>
    <x v="10"/>
    <x v="3099"/>
  </r>
  <r>
    <x v="2312"/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x v="0"/>
    <n v="4"/>
    <x v="1"/>
    <s v="theater/spaces"/>
    <x v="2270"/>
    <x v="1"/>
    <x v="38"/>
    <x v="10"/>
    <x v="3100"/>
  </r>
  <r>
    <x v="2313"/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x v="0"/>
    <n v="29"/>
    <x v="1"/>
    <s v="theater/spaces"/>
    <x v="2271"/>
    <x v="1"/>
    <x v="38"/>
    <x v="5"/>
    <x v="3101"/>
  </r>
  <r>
    <x v="2314"/>
    <n v="3108"/>
    <s v="Funding a home for our Children's Theater"/>
    <s v="We need a permanent home for the theater!"/>
    <n v="50000"/>
    <x v="375"/>
    <x v="2"/>
    <x v="0"/>
    <x v="0"/>
    <n v="1430234394"/>
    <n v="1425053994"/>
    <x v="0"/>
    <n v="2"/>
    <x v="1"/>
    <s v="theater/spaces"/>
    <x v="31"/>
    <x v="1"/>
    <x v="38"/>
    <x v="2"/>
    <x v="3102"/>
  </r>
  <r>
    <x v="2315"/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x v="0"/>
    <n v="114"/>
    <x v="1"/>
    <s v="theater/spaces"/>
    <x v="2272"/>
    <x v="1"/>
    <x v="38"/>
    <x v="3"/>
    <x v="3103"/>
  </r>
  <r>
    <x v="167"/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x v="0"/>
    <n v="1"/>
    <x v="1"/>
    <s v="theater/spaces"/>
    <x v="119"/>
    <x v="1"/>
    <x v="38"/>
    <x v="1"/>
    <x v="3104"/>
  </r>
  <r>
    <x v="2316"/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x v="0"/>
    <n v="76"/>
    <x v="1"/>
    <s v="theater/spaces"/>
    <x v="2273"/>
    <x v="1"/>
    <x v="38"/>
    <x v="8"/>
    <x v="3105"/>
  </r>
  <r>
    <x v="2317"/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x v="0"/>
    <n v="9"/>
    <x v="1"/>
    <s v="theater/spaces"/>
    <x v="2274"/>
    <x v="1"/>
    <x v="38"/>
    <x v="8"/>
    <x v="3106"/>
  </r>
  <r>
    <x v="2318"/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x v="0"/>
    <n v="37"/>
    <x v="1"/>
    <s v="theater/spaces"/>
    <x v="2275"/>
    <x v="1"/>
    <x v="38"/>
    <x v="7"/>
    <x v="3107"/>
  </r>
  <r>
    <x v="109"/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x v="0"/>
    <n v="0"/>
    <x v="1"/>
    <s v="theater/spaces"/>
    <x v="121"/>
    <x v="1"/>
    <x v="38"/>
    <x v="3"/>
    <x v="3108"/>
  </r>
  <r>
    <x v="419"/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x v="0"/>
    <n v="1"/>
    <x v="1"/>
    <s v="theater/spaces"/>
    <x v="468"/>
    <x v="1"/>
    <x v="38"/>
    <x v="5"/>
    <x v="3109"/>
  </r>
  <r>
    <x v="2319"/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x v="0"/>
    <n v="10"/>
    <x v="1"/>
    <s v="theater/spaces"/>
    <x v="1380"/>
    <x v="1"/>
    <x v="38"/>
    <x v="7"/>
    <x v="3110"/>
  </r>
  <r>
    <x v="370"/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x v="0"/>
    <n v="1"/>
    <x v="1"/>
    <s v="theater/spaces"/>
    <x v="120"/>
    <x v="1"/>
    <x v="38"/>
    <x v="5"/>
    <x v="3111"/>
  </r>
  <r>
    <x v="691"/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x v="0"/>
    <n v="2"/>
    <x v="1"/>
    <s v="theater/spaces"/>
    <x v="2276"/>
    <x v="1"/>
    <x v="38"/>
    <x v="0"/>
    <x v="3112"/>
  </r>
  <r>
    <x v="833"/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x v="0"/>
    <n v="1"/>
    <x v="1"/>
    <s v="theater/spaces"/>
    <x v="144"/>
    <x v="1"/>
    <x v="38"/>
    <x v="2"/>
    <x v="3113"/>
  </r>
  <r>
    <x v="2320"/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x v="0"/>
    <n v="10"/>
    <x v="1"/>
    <s v="theater/spaces"/>
    <x v="2277"/>
    <x v="1"/>
    <x v="38"/>
    <x v="7"/>
    <x v="3114"/>
  </r>
  <r>
    <x v="886"/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x v="0"/>
    <n v="1"/>
    <x v="1"/>
    <s v="theater/spaces"/>
    <x v="119"/>
    <x v="1"/>
    <x v="38"/>
    <x v="3"/>
    <x v="3115"/>
  </r>
  <r>
    <x v="2321"/>
    <n v="3122"/>
    <s v="be back soon (Canceled)"/>
    <s v="cancelled until further notice"/>
    <n v="199"/>
    <x v="851"/>
    <x v="1"/>
    <x v="0"/>
    <x v="0"/>
    <n v="1478733732"/>
    <n v="1478298132"/>
    <x v="0"/>
    <n v="2"/>
    <x v="1"/>
    <s v="theater/spaces"/>
    <x v="2278"/>
    <x v="1"/>
    <x v="38"/>
    <x v="4"/>
    <x v="3116"/>
  </r>
  <r>
    <x v="2322"/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x v="0"/>
    <n v="348"/>
    <x v="1"/>
    <s v="theater/spaces"/>
    <x v="2279"/>
    <x v="1"/>
    <x v="38"/>
    <x v="0"/>
    <x v="3117"/>
  </r>
  <r>
    <x v="2323"/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x v="0"/>
    <n v="4"/>
    <x v="1"/>
    <s v="theater/spaces"/>
    <x v="2280"/>
    <x v="1"/>
    <x v="38"/>
    <x v="11"/>
    <x v="3118"/>
  </r>
  <r>
    <x v="109"/>
    <n v="3125"/>
    <s v="N/A (Canceled)"/>
    <s v="N/A"/>
    <n v="1500000"/>
    <x v="117"/>
    <x v="1"/>
    <x v="0"/>
    <x v="0"/>
    <n v="1452142672"/>
    <n v="1449550672"/>
    <x v="0"/>
    <n v="0"/>
    <x v="1"/>
    <s v="theater/spaces"/>
    <x v="121"/>
    <x v="1"/>
    <x v="38"/>
    <x v="11"/>
    <x v="3119"/>
  </r>
  <r>
    <x v="2324"/>
    <n v="3126"/>
    <s v="Urban Roots SkatePark (Canceled)"/>
    <s v="A big dream, small budget, the drive/passion of so many volunteers...indoor skatepark in Eau Claire, WI._x000d__x000d_This is UR skatepark!"/>
    <n v="25000"/>
    <x v="578"/>
    <x v="1"/>
    <x v="0"/>
    <x v="0"/>
    <n v="1459121162"/>
    <n v="1456532762"/>
    <x v="0"/>
    <n v="17"/>
    <x v="1"/>
    <s v="theater/spaces"/>
    <x v="2281"/>
    <x v="1"/>
    <x v="38"/>
    <x v="2"/>
    <x v="3120"/>
  </r>
  <r>
    <x v="109"/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x v="0"/>
    <n v="0"/>
    <x v="1"/>
    <s v="theater/spaces"/>
    <x v="121"/>
    <x v="1"/>
    <x v="38"/>
    <x v="1"/>
    <x v="3121"/>
  </r>
  <r>
    <x v="2325"/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x v="0"/>
    <n v="117"/>
    <x v="1"/>
    <s v="theater/plays"/>
    <x v="2282"/>
    <x v="1"/>
    <x v="6"/>
    <x v="2"/>
    <x v="3122"/>
  </r>
  <r>
    <x v="417"/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x v="0"/>
    <n v="1"/>
    <x v="1"/>
    <s v="theater/plays"/>
    <x v="119"/>
    <x v="1"/>
    <x v="6"/>
    <x v="7"/>
    <x v="3123"/>
  </r>
  <r>
    <x v="2326"/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x v="0"/>
    <n v="4"/>
    <x v="1"/>
    <s v="theater/plays"/>
    <x v="2283"/>
    <x v="1"/>
    <x v="6"/>
    <x v="7"/>
    <x v="3124"/>
  </r>
  <r>
    <x v="2327"/>
    <n v="3131"/>
    <s v="SNAKE EYES"/>
    <s v="A Staged Reading of &quot;Snake Eyes,&quot; a new play by Alex Rafala"/>
    <n v="4100"/>
    <x v="2043"/>
    <x v="3"/>
    <x v="0"/>
    <x v="0"/>
    <n v="1491656045"/>
    <n v="1489067645"/>
    <x v="0"/>
    <n v="12"/>
    <x v="1"/>
    <s v="theater/plays"/>
    <x v="404"/>
    <x v="1"/>
    <x v="6"/>
    <x v="7"/>
    <x v="3125"/>
  </r>
  <r>
    <x v="108"/>
    <n v="3132"/>
    <s v="A Bite of a Snake Play"/>
    <s v="Smells Like Money, Drips Like Honey, Taste Like Mocha, Better Run AWAY"/>
    <n v="30000"/>
    <x v="115"/>
    <x v="3"/>
    <x v="0"/>
    <x v="0"/>
    <n v="1492759460"/>
    <n v="1487579060"/>
    <x v="0"/>
    <n v="1"/>
    <x v="1"/>
    <s v="theater/plays"/>
    <x v="119"/>
    <x v="1"/>
    <x v="6"/>
    <x v="2"/>
    <x v="3126"/>
  </r>
  <r>
    <x v="1277"/>
    <n v="3133"/>
    <s v="Hell Has No Fury by TwentySomething @ Edinburgh Fringe"/>
    <s v="TwentySomething is taking Hell Has No Fury to Edinburgh! _x000d_We're looking for your support to get us there."/>
    <n v="500"/>
    <x v="2065"/>
    <x v="3"/>
    <x v="1"/>
    <x v="1"/>
    <n v="1490358834"/>
    <n v="1487770434"/>
    <x v="0"/>
    <n v="16"/>
    <x v="1"/>
    <s v="theater/plays"/>
    <x v="1209"/>
    <x v="1"/>
    <x v="6"/>
    <x v="2"/>
    <x v="3127"/>
  </r>
  <r>
    <x v="2328"/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x v="0"/>
    <n v="12"/>
    <x v="1"/>
    <s v="theater/plays"/>
    <x v="654"/>
    <x v="1"/>
    <x v="6"/>
    <x v="7"/>
    <x v="3128"/>
  </r>
  <r>
    <x v="2329"/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x v="0"/>
    <n v="7"/>
    <x v="1"/>
    <s v="theater/plays"/>
    <x v="2284"/>
    <x v="1"/>
    <x v="6"/>
    <x v="7"/>
    <x v="3129"/>
  </r>
  <r>
    <x v="2330"/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x v="0"/>
    <n v="22"/>
    <x v="1"/>
    <s v="theater/plays"/>
    <x v="2285"/>
    <x v="1"/>
    <x v="6"/>
    <x v="2"/>
    <x v="3130"/>
  </r>
  <r>
    <x v="422"/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x v="0"/>
    <n v="1"/>
    <x v="1"/>
    <s v="theater/plays"/>
    <x v="73"/>
    <x v="1"/>
    <x v="6"/>
    <x v="7"/>
    <x v="3131"/>
  </r>
  <r>
    <x v="109"/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x v="0"/>
    <n v="0"/>
    <x v="1"/>
    <s v="theater/plays"/>
    <x v="121"/>
    <x v="1"/>
    <x v="6"/>
    <x v="7"/>
    <x v="3132"/>
  </r>
  <r>
    <x v="2331"/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x v="0"/>
    <n v="6"/>
    <x v="1"/>
    <s v="theater/plays"/>
    <x v="2286"/>
    <x v="1"/>
    <x v="6"/>
    <x v="2"/>
    <x v="3133"/>
  </r>
  <r>
    <x v="2332"/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x v="0"/>
    <n v="4"/>
    <x v="1"/>
    <s v="theater/plays"/>
    <x v="1228"/>
    <x v="1"/>
    <x v="6"/>
    <x v="7"/>
    <x v="3134"/>
  </r>
  <r>
    <x v="2333"/>
    <n v="3141"/>
    <s v="GUTS: Black Comedy"/>
    <s v="We are a theatre society from the Groningen University in the Netherlands. _x000d_We would be more than happy for some help funding the play."/>
    <n v="500"/>
    <x v="2069"/>
    <x v="3"/>
    <x v="9"/>
    <x v="3"/>
    <n v="1492372800"/>
    <n v="1488823488"/>
    <x v="0"/>
    <n v="8"/>
    <x v="1"/>
    <s v="theater/plays"/>
    <x v="2287"/>
    <x v="1"/>
    <x v="6"/>
    <x v="7"/>
    <x v="3135"/>
  </r>
  <r>
    <x v="2334"/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x v="0"/>
    <n v="3"/>
    <x v="1"/>
    <s v="theater/plays"/>
    <x v="2"/>
    <x v="1"/>
    <x v="6"/>
    <x v="2"/>
    <x v="3136"/>
  </r>
  <r>
    <x v="109"/>
    <n v="3143"/>
    <s v="This is Living by Liam Borrett"/>
    <s v="THE POIGNANT EXPLORATION OF WHAT IT MEANS TO SAY GOODBYE._x000d_Stripped Raw brings Liam Borrett's debut play 'This is Living' to Wiltshire."/>
    <n v="700"/>
    <x v="117"/>
    <x v="3"/>
    <x v="1"/>
    <x v="1"/>
    <n v="1491726956"/>
    <n v="1489480556"/>
    <x v="0"/>
    <n v="0"/>
    <x v="1"/>
    <s v="theater/plays"/>
    <x v="121"/>
    <x v="1"/>
    <x v="6"/>
    <x v="7"/>
    <x v="3137"/>
  </r>
  <r>
    <x v="2335"/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x v="0"/>
    <n v="30"/>
    <x v="1"/>
    <s v="theater/plays"/>
    <x v="2288"/>
    <x v="1"/>
    <x v="6"/>
    <x v="7"/>
    <x v="3138"/>
  </r>
  <r>
    <x v="109"/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x v="0"/>
    <n v="0"/>
    <x v="1"/>
    <s v="theater/plays"/>
    <x v="121"/>
    <x v="1"/>
    <x v="6"/>
    <x v="1"/>
    <x v="3139"/>
  </r>
  <r>
    <x v="1131"/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x v="0"/>
    <n v="12"/>
    <x v="1"/>
    <s v="theater/plays"/>
    <x v="2289"/>
    <x v="1"/>
    <x v="6"/>
    <x v="7"/>
    <x v="3140"/>
  </r>
  <r>
    <x v="2336"/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x v="1"/>
    <n v="213"/>
    <x v="0"/>
    <s v="theater/plays"/>
    <x v="2290"/>
    <x v="1"/>
    <x v="6"/>
    <x v="8"/>
    <x v="3141"/>
  </r>
  <r>
    <x v="2337"/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x v="1"/>
    <n v="57"/>
    <x v="0"/>
    <s v="theater/plays"/>
    <x v="2291"/>
    <x v="1"/>
    <x v="6"/>
    <x v="8"/>
    <x v="3142"/>
  </r>
  <r>
    <x v="87"/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x v="1"/>
    <n v="25"/>
    <x v="0"/>
    <s v="theater/plays"/>
    <x v="368"/>
    <x v="1"/>
    <x v="6"/>
    <x v="4"/>
    <x v="3143"/>
  </r>
  <r>
    <x v="50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x v="1"/>
    <n v="104"/>
    <x v="0"/>
    <s v="theater/plays"/>
    <x v="2292"/>
    <x v="1"/>
    <x v="6"/>
    <x v="9"/>
    <x v="3144"/>
  </r>
  <r>
    <x v="84"/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x v="1"/>
    <n v="34"/>
    <x v="0"/>
    <s v="theater/plays"/>
    <x v="2293"/>
    <x v="1"/>
    <x v="6"/>
    <x v="10"/>
    <x v="3145"/>
  </r>
  <r>
    <x v="2338"/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x v="1"/>
    <n v="67"/>
    <x v="0"/>
    <s v="theater/plays"/>
    <x v="2294"/>
    <x v="1"/>
    <x v="6"/>
    <x v="9"/>
    <x v="3146"/>
  </r>
  <r>
    <x v="2339"/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x v="1"/>
    <n v="241"/>
    <x v="0"/>
    <s v="theater/plays"/>
    <x v="2295"/>
    <x v="1"/>
    <x v="6"/>
    <x v="7"/>
    <x v="3147"/>
  </r>
  <r>
    <x v="2340"/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x v="1"/>
    <n v="123"/>
    <x v="0"/>
    <s v="theater/plays"/>
    <x v="2296"/>
    <x v="1"/>
    <x v="6"/>
    <x v="7"/>
    <x v="3148"/>
  </r>
  <r>
    <x v="2341"/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x v="1"/>
    <n v="302"/>
    <x v="0"/>
    <s v="theater/plays"/>
    <x v="2297"/>
    <x v="1"/>
    <x v="6"/>
    <x v="4"/>
    <x v="3149"/>
  </r>
  <r>
    <x v="2342"/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x v="1"/>
    <n v="89"/>
    <x v="0"/>
    <s v="theater/plays"/>
    <x v="2298"/>
    <x v="1"/>
    <x v="6"/>
    <x v="6"/>
    <x v="3150"/>
  </r>
  <r>
    <x v="50"/>
    <n v="3157"/>
    <s v="Summer FourPlay"/>
    <s v="Four Directors.  Four One Acts.  Four Genres.  For You."/>
    <n v="4000"/>
    <x v="74"/>
    <x v="0"/>
    <x v="0"/>
    <x v="0"/>
    <n v="1405746000"/>
    <n v="1404932105"/>
    <x v="1"/>
    <n v="41"/>
    <x v="0"/>
    <s v="theater/plays"/>
    <x v="2299"/>
    <x v="1"/>
    <x v="6"/>
    <x v="3"/>
    <x v="3151"/>
  </r>
  <r>
    <x v="430"/>
    <n v="3158"/>
    <s v="Nursery Crimes"/>
    <s v="A 40s crime-noir play using nursery rhyme characters."/>
    <n v="5000"/>
    <x v="2080"/>
    <x v="0"/>
    <x v="0"/>
    <x v="0"/>
    <n v="1374523752"/>
    <n v="1371931752"/>
    <x v="1"/>
    <n v="69"/>
    <x v="0"/>
    <s v="theater/plays"/>
    <x v="2300"/>
    <x v="1"/>
    <x v="6"/>
    <x v="0"/>
    <x v="3152"/>
  </r>
  <r>
    <x v="2343"/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x v="1"/>
    <n v="52"/>
    <x v="0"/>
    <s v="theater/plays"/>
    <x v="2301"/>
    <x v="1"/>
    <x v="6"/>
    <x v="11"/>
    <x v="3153"/>
  </r>
  <r>
    <x v="1400"/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x v="1"/>
    <n v="57"/>
    <x v="0"/>
    <s v="theater/plays"/>
    <x v="2302"/>
    <x v="1"/>
    <x v="6"/>
    <x v="3"/>
    <x v="3154"/>
  </r>
  <r>
    <x v="2344"/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x v="1"/>
    <n v="74"/>
    <x v="0"/>
    <s v="theater/plays"/>
    <x v="2303"/>
    <x v="1"/>
    <x v="6"/>
    <x v="8"/>
    <x v="3155"/>
  </r>
  <r>
    <x v="2345"/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x v="1"/>
    <n v="63"/>
    <x v="0"/>
    <s v="theater/plays"/>
    <x v="2304"/>
    <x v="1"/>
    <x v="6"/>
    <x v="0"/>
    <x v="3156"/>
  </r>
  <r>
    <x v="2346"/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x v="1"/>
    <n v="72"/>
    <x v="0"/>
    <s v="theater/plays"/>
    <x v="2305"/>
    <x v="1"/>
    <x v="6"/>
    <x v="5"/>
    <x v="3157"/>
  </r>
  <r>
    <x v="2347"/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x v="1"/>
    <n v="71"/>
    <x v="0"/>
    <s v="theater/plays"/>
    <x v="2306"/>
    <x v="1"/>
    <x v="6"/>
    <x v="5"/>
    <x v="3158"/>
  </r>
  <r>
    <x v="2348"/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x v="1"/>
    <n v="21"/>
    <x v="0"/>
    <s v="theater/plays"/>
    <x v="2307"/>
    <x v="1"/>
    <x v="6"/>
    <x v="6"/>
    <x v="73"/>
  </r>
  <r>
    <x v="2349"/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x v="1"/>
    <n v="930"/>
    <x v="0"/>
    <s v="theater/plays"/>
    <x v="2308"/>
    <x v="1"/>
    <x v="6"/>
    <x v="9"/>
    <x v="3159"/>
  </r>
  <r>
    <x v="2350"/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x v="1"/>
    <n v="55"/>
    <x v="0"/>
    <s v="theater/plays"/>
    <x v="2309"/>
    <x v="1"/>
    <x v="6"/>
    <x v="3"/>
    <x v="3160"/>
  </r>
  <r>
    <x v="2351"/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x v="1"/>
    <n v="61"/>
    <x v="0"/>
    <s v="theater/plays"/>
    <x v="2310"/>
    <x v="1"/>
    <x v="6"/>
    <x v="5"/>
    <x v="3161"/>
  </r>
  <r>
    <x v="2352"/>
    <n v="3169"/>
    <s v="The Window"/>
    <s v="We're bringing The Window to the Cherry Lane Theater in January 2014."/>
    <n v="8000"/>
    <x v="2091"/>
    <x v="0"/>
    <x v="0"/>
    <x v="0"/>
    <n v="1386910740"/>
    <n v="1384364561"/>
    <x v="1"/>
    <n v="82"/>
    <x v="0"/>
    <s v="theater/plays"/>
    <x v="984"/>
    <x v="1"/>
    <x v="6"/>
    <x v="4"/>
    <x v="3162"/>
  </r>
  <r>
    <x v="2353"/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x v="1"/>
    <n v="71"/>
    <x v="0"/>
    <s v="theater/plays"/>
    <x v="2311"/>
    <x v="1"/>
    <x v="6"/>
    <x v="5"/>
    <x v="3163"/>
  </r>
  <r>
    <x v="2354"/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x v="1"/>
    <n v="117"/>
    <x v="0"/>
    <s v="theater/plays"/>
    <x v="2312"/>
    <x v="1"/>
    <x v="6"/>
    <x v="6"/>
    <x v="3164"/>
  </r>
  <r>
    <x v="935"/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x v="1"/>
    <n v="29"/>
    <x v="0"/>
    <s v="theater/plays"/>
    <x v="2313"/>
    <x v="1"/>
    <x v="6"/>
    <x v="1"/>
    <x v="3165"/>
  </r>
  <r>
    <x v="288"/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x v="1"/>
    <n v="74"/>
    <x v="0"/>
    <s v="theater/plays"/>
    <x v="2314"/>
    <x v="1"/>
    <x v="6"/>
    <x v="10"/>
    <x v="3166"/>
  </r>
  <r>
    <x v="2355"/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x v="1"/>
    <n v="23"/>
    <x v="0"/>
    <s v="theater/plays"/>
    <x v="2315"/>
    <x v="1"/>
    <x v="6"/>
    <x v="10"/>
    <x v="3167"/>
  </r>
  <r>
    <x v="2356"/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x v="1"/>
    <n v="60"/>
    <x v="0"/>
    <s v="theater/plays"/>
    <x v="2316"/>
    <x v="1"/>
    <x v="6"/>
    <x v="11"/>
    <x v="3168"/>
  </r>
  <r>
    <x v="2357"/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x v="1"/>
    <n v="55"/>
    <x v="0"/>
    <s v="theater/plays"/>
    <x v="2317"/>
    <x v="1"/>
    <x v="6"/>
    <x v="3"/>
    <x v="3169"/>
  </r>
  <r>
    <x v="2358"/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x v="1"/>
    <n v="51"/>
    <x v="0"/>
    <s v="theater/plays"/>
    <x v="2318"/>
    <x v="1"/>
    <x v="6"/>
    <x v="5"/>
    <x v="3170"/>
  </r>
  <r>
    <x v="2359"/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x v="1"/>
    <n v="78"/>
    <x v="0"/>
    <s v="theater/plays"/>
    <x v="2319"/>
    <x v="1"/>
    <x v="6"/>
    <x v="0"/>
    <x v="3171"/>
  </r>
  <r>
    <x v="2360"/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x v="1"/>
    <n v="62"/>
    <x v="0"/>
    <s v="theater/plays"/>
    <x v="2320"/>
    <x v="1"/>
    <x v="6"/>
    <x v="6"/>
    <x v="3172"/>
  </r>
  <r>
    <x v="2361"/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x v="1"/>
    <n v="45"/>
    <x v="0"/>
    <s v="theater/plays"/>
    <x v="2321"/>
    <x v="1"/>
    <x v="6"/>
    <x v="5"/>
    <x v="3173"/>
  </r>
  <r>
    <x v="2206"/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x v="1"/>
    <n v="15"/>
    <x v="0"/>
    <s v="theater/plays"/>
    <x v="828"/>
    <x v="1"/>
    <x v="6"/>
    <x v="5"/>
    <x v="3174"/>
  </r>
  <r>
    <x v="2191"/>
    <n v="3182"/>
    <s v="A Thought in Three Parts"/>
    <s v="FRANK, a newborn company, presents Wallace Shawn's famously unproduced,&quot;A Thought in Three Parts.&quot;_x000d_Be FRANK with us!"/>
    <n v="7000"/>
    <x v="2101"/>
    <x v="0"/>
    <x v="0"/>
    <x v="0"/>
    <n v="1328029200"/>
    <n v="1323211621"/>
    <x v="1"/>
    <n v="151"/>
    <x v="0"/>
    <s v="theater/plays"/>
    <x v="2322"/>
    <x v="1"/>
    <x v="6"/>
    <x v="11"/>
    <x v="3175"/>
  </r>
  <r>
    <x v="2206"/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x v="1"/>
    <n v="68"/>
    <x v="0"/>
    <s v="theater/plays"/>
    <x v="2323"/>
    <x v="1"/>
    <x v="6"/>
    <x v="10"/>
    <x v="3176"/>
  </r>
  <r>
    <x v="2362"/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x v="1"/>
    <n v="46"/>
    <x v="0"/>
    <s v="theater/plays"/>
    <x v="2324"/>
    <x v="1"/>
    <x v="6"/>
    <x v="0"/>
    <x v="3177"/>
  </r>
  <r>
    <x v="31"/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x v="1"/>
    <n v="24"/>
    <x v="0"/>
    <s v="theater/plays"/>
    <x v="694"/>
    <x v="1"/>
    <x v="6"/>
    <x v="3"/>
    <x v="3178"/>
  </r>
  <r>
    <x v="2363"/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x v="1"/>
    <n v="70"/>
    <x v="0"/>
    <s v="theater/plays"/>
    <x v="2325"/>
    <x v="1"/>
    <x v="6"/>
    <x v="10"/>
    <x v="3179"/>
  </r>
  <r>
    <x v="2364"/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x v="1"/>
    <n v="244"/>
    <x v="0"/>
    <s v="theater/plays"/>
    <x v="2326"/>
    <x v="1"/>
    <x v="6"/>
    <x v="3"/>
    <x v="3180"/>
  </r>
  <r>
    <x v="2365"/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x v="0"/>
    <n v="9"/>
    <x v="1"/>
    <s v="theater/musical"/>
    <x v="2327"/>
    <x v="1"/>
    <x v="40"/>
    <x v="5"/>
    <x v="3181"/>
  </r>
  <r>
    <x v="2366"/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x v="0"/>
    <n v="19"/>
    <x v="1"/>
    <s v="theater/musical"/>
    <x v="2328"/>
    <x v="1"/>
    <x v="40"/>
    <x v="6"/>
    <x v="3182"/>
  </r>
  <r>
    <x v="109"/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x v="0"/>
    <n v="0"/>
    <x v="1"/>
    <s v="theater/musical"/>
    <x v="121"/>
    <x v="1"/>
    <x v="40"/>
    <x v="4"/>
    <x v="3183"/>
  </r>
  <r>
    <x v="2367"/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x v="0"/>
    <n v="4"/>
    <x v="1"/>
    <s v="theater/musical"/>
    <x v="2329"/>
    <x v="1"/>
    <x v="40"/>
    <x v="0"/>
    <x v="3184"/>
  </r>
  <r>
    <x v="391"/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x v="0"/>
    <n v="8"/>
    <x v="1"/>
    <s v="theater/musical"/>
    <x v="800"/>
    <x v="1"/>
    <x v="40"/>
    <x v="1"/>
    <x v="3185"/>
  </r>
  <r>
    <x v="2368"/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x v="0"/>
    <n v="24"/>
    <x v="1"/>
    <s v="theater/musical"/>
    <x v="2330"/>
    <x v="1"/>
    <x v="40"/>
    <x v="1"/>
    <x v="3186"/>
  </r>
  <r>
    <x v="109"/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x v="0"/>
    <n v="0"/>
    <x v="1"/>
    <s v="theater/musical"/>
    <x v="121"/>
    <x v="1"/>
    <x v="40"/>
    <x v="0"/>
    <x v="3187"/>
  </r>
  <r>
    <x v="2369"/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x v="0"/>
    <n v="39"/>
    <x v="1"/>
    <s v="theater/musical"/>
    <x v="2331"/>
    <x v="1"/>
    <x v="40"/>
    <x v="1"/>
    <x v="3188"/>
  </r>
  <r>
    <x v="1855"/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x v="0"/>
    <n v="6"/>
    <x v="1"/>
    <s v="theater/musical"/>
    <x v="468"/>
    <x v="1"/>
    <x v="40"/>
    <x v="0"/>
    <x v="3189"/>
  </r>
  <r>
    <x v="2370"/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x v="0"/>
    <n v="4"/>
    <x v="1"/>
    <s v="theater/musical"/>
    <x v="2332"/>
    <x v="1"/>
    <x v="40"/>
    <x v="1"/>
    <x v="3190"/>
  </r>
  <r>
    <x v="456"/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x v="0"/>
    <n v="3"/>
    <x v="1"/>
    <s v="theater/musical"/>
    <x v="2333"/>
    <x v="1"/>
    <x v="40"/>
    <x v="1"/>
    <x v="3191"/>
  </r>
  <r>
    <x v="2371"/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x v="0"/>
    <n v="53"/>
    <x v="1"/>
    <s v="theater/musical"/>
    <x v="2334"/>
    <x v="1"/>
    <x v="40"/>
    <x v="10"/>
    <x v="3192"/>
  </r>
  <r>
    <x v="133"/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x v="0"/>
    <n v="1"/>
    <x v="1"/>
    <s v="theater/musical"/>
    <x v="120"/>
    <x v="1"/>
    <x v="40"/>
    <x v="7"/>
    <x v="3193"/>
  </r>
  <r>
    <x v="2372"/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x v="0"/>
    <n v="2"/>
    <x v="1"/>
    <s v="theater/musical"/>
    <x v="385"/>
    <x v="1"/>
    <x v="40"/>
    <x v="10"/>
    <x v="3194"/>
  </r>
  <r>
    <x v="2373"/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x v="0"/>
    <n v="25"/>
    <x v="1"/>
    <s v="theater/musical"/>
    <x v="2335"/>
    <x v="1"/>
    <x v="40"/>
    <x v="9"/>
    <x v="3195"/>
  </r>
  <r>
    <x v="180"/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x v="0"/>
    <n v="6"/>
    <x v="1"/>
    <s v="theater/musical"/>
    <x v="694"/>
    <x v="1"/>
    <x v="40"/>
    <x v="10"/>
    <x v="3196"/>
  </r>
  <r>
    <x v="109"/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x v="0"/>
    <n v="0"/>
    <x v="1"/>
    <s v="theater/musical"/>
    <x v="121"/>
    <x v="1"/>
    <x v="40"/>
    <x v="0"/>
    <x v="3197"/>
  </r>
  <r>
    <x v="2374"/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x v="0"/>
    <n v="12"/>
    <x v="1"/>
    <s v="theater/musical"/>
    <x v="1965"/>
    <x v="1"/>
    <x v="40"/>
    <x v="6"/>
    <x v="3198"/>
  </r>
  <r>
    <x v="109"/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x v="0"/>
    <n v="0"/>
    <x v="1"/>
    <s v="theater/musical"/>
    <x v="121"/>
    <x v="1"/>
    <x v="40"/>
    <x v="10"/>
    <x v="3199"/>
  </r>
  <r>
    <x v="2375"/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x v="0"/>
    <n v="36"/>
    <x v="1"/>
    <s v="theater/musical"/>
    <x v="2336"/>
    <x v="1"/>
    <x v="40"/>
    <x v="2"/>
    <x v="3200"/>
  </r>
  <r>
    <x v="991"/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x v="1"/>
    <n v="82"/>
    <x v="0"/>
    <s v="theater/plays"/>
    <x v="2337"/>
    <x v="1"/>
    <x v="6"/>
    <x v="3"/>
    <x v="3201"/>
  </r>
  <r>
    <x v="2376"/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x v="1"/>
    <n v="226"/>
    <x v="0"/>
    <s v="theater/plays"/>
    <x v="2338"/>
    <x v="1"/>
    <x v="6"/>
    <x v="5"/>
    <x v="3202"/>
  </r>
  <r>
    <x v="2377"/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x v="1"/>
    <n v="60"/>
    <x v="0"/>
    <s v="theater/plays"/>
    <x v="2339"/>
    <x v="1"/>
    <x v="6"/>
    <x v="6"/>
    <x v="3203"/>
  </r>
  <r>
    <x v="2378"/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x v="1"/>
    <n v="322"/>
    <x v="0"/>
    <s v="theater/plays"/>
    <x v="2340"/>
    <x v="1"/>
    <x v="6"/>
    <x v="3"/>
    <x v="3204"/>
  </r>
  <r>
    <x v="2379"/>
    <n v="3212"/>
    <s v="Campo Maldito"/>
    <s v="Help us bring our production of Campo Maldito to New York AND San Francisco!"/>
    <n v="4000"/>
    <x v="2111"/>
    <x v="0"/>
    <x v="0"/>
    <x v="0"/>
    <n v="1407524751"/>
    <n v="1404932751"/>
    <x v="1"/>
    <n v="94"/>
    <x v="0"/>
    <s v="theater/plays"/>
    <x v="2341"/>
    <x v="1"/>
    <x v="6"/>
    <x v="3"/>
    <x v="3205"/>
  </r>
  <r>
    <x v="2380"/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x v="1"/>
    <n v="47"/>
    <x v="0"/>
    <s v="theater/plays"/>
    <x v="2342"/>
    <x v="1"/>
    <x v="6"/>
    <x v="0"/>
    <x v="3206"/>
  </r>
  <r>
    <x v="2381"/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x v="1"/>
    <n v="115"/>
    <x v="0"/>
    <s v="theater/plays"/>
    <x v="2343"/>
    <x v="1"/>
    <x v="6"/>
    <x v="4"/>
    <x v="3207"/>
  </r>
  <r>
    <x v="2382"/>
    <n v="3215"/>
    <s v="Colt Coeur's 6th Season"/>
    <s v="2 world premieres:_x000d_HOW TO LIVE ON EARTH by MJ Kaufman_x000d_ / CAL IN CAMO by William Francis Hoffman_x000d_+ workshops of 7 more plays!"/>
    <n v="35000"/>
    <x v="2114"/>
    <x v="0"/>
    <x v="0"/>
    <x v="0"/>
    <n v="1441857540"/>
    <n v="1438617471"/>
    <x v="1"/>
    <n v="134"/>
    <x v="0"/>
    <s v="theater/plays"/>
    <x v="2344"/>
    <x v="1"/>
    <x v="6"/>
    <x v="10"/>
    <x v="3208"/>
  </r>
  <r>
    <x v="2383"/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x v="1"/>
    <n v="35"/>
    <x v="0"/>
    <s v="theater/plays"/>
    <x v="2345"/>
    <x v="1"/>
    <x v="6"/>
    <x v="0"/>
    <x v="3209"/>
  </r>
  <r>
    <x v="2251"/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x v="1"/>
    <n v="104"/>
    <x v="0"/>
    <s v="theater/plays"/>
    <x v="2346"/>
    <x v="1"/>
    <x v="6"/>
    <x v="9"/>
    <x v="3210"/>
  </r>
  <r>
    <x v="426"/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x v="1"/>
    <n v="184"/>
    <x v="0"/>
    <s v="theater/plays"/>
    <x v="2347"/>
    <x v="1"/>
    <x v="6"/>
    <x v="4"/>
    <x v="3211"/>
  </r>
  <r>
    <x v="2384"/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x v="1"/>
    <n v="119"/>
    <x v="0"/>
    <s v="theater/plays"/>
    <x v="2348"/>
    <x v="1"/>
    <x v="6"/>
    <x v="2"/>
    <x v="3212"/>
  </r>
  <r>
    <x v="2385"/>
    <n v="3220"/>
    <s v="Burners"/>
    <s v="A sci-fi thriller for the stage opening March 10 in Los Angeles."/>
    <n v="15000"/>
    <x v="2117"/>
    <x v="0"/>
    <x v="0"/>
    <x v="0"/>
    <n v="1489352400"/>
    <n v="1486411204"/>
    <x v="1"/>
    <n v="59"/>
    <x v="0"/>
    <s v="theater/plays"/>
    <x v="2349"/>
    <x v="1"/>
    <x v="6"/>
    <x v="2"/>
    <x v="3213"/>
  </r>
  <r>
    <x v="2386"/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x v="1"/>
    <n v="113"/>
    <x v="0"/>
    <s v="theater/plays"/>
    <x v="2350"/>
    <x v="1"/>
    <x v="6"/>
    <x v="5"/>
    <x v="3214"/>
  </r>
  <r>
    <x v="2387"/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x v="1"/>
    <n v="84"/>
    <x v="0"/>
    <s v="theater/plays"/>
    <x v="2351"/>
    <x v="1"/>
    <x v="6"/>
    <x v="8"/>
    <x v="3215"/>
  </r>
  <r>
    <x v="2388"/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x v="1"/>
    <n v="74"/>
    <x v="0"/>
    <s v="theater/plays"/>
    <x v="2352"/>
    <x v="1"/>
    <x v="6"/>
    <x v="3"/>
    <x v="3216"/>
  </r>
  <r>
    <x v="2389"/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x v="1"/>
    <n v="216"/>
    <x v="0"/>
    <s v="theater/plays"/>
    <x v="2353"/>
    <x v="1"/>
    <x v="6"/>
    <x v="4"/>
    <x v="3217"/>
  </r>
  <r>
    <x v="1099"/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x v="1"/>
    <n v="39"/>
    <x v="0"/>
    <s v="theater/plays"/>
    <x v="2354"/>
    <x v="1"/>
    <x v="6"/>
    <x v="5"/>
    <x v="3218"/>
  </r>
  <r>
    <x v="44"/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x v="1"/>
    <n v="21"/>
    <x v="0"/>
    <s v="theater/plays"/>
    <x v="2355"/>
    <x v="1"/>
    <x v="6"/>
    <x v="8"/>
    <x v="3219"/>
  </r>
  <r>
    <x v="1054"/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x v="0"/>
    <n v="30"/>
    <x v="0"/>
    <s v="theater/plays"/>
    <x v="73"/>
    <x v="1"/>
    <x v="6"/>
    <x v="11"/>
    <x v="3220"/>
  </r>
  <r>
    <x v="2390"/>
    <n v="3228"/>
    <s v="Hear Me Roar: A Season of Powerful Women"/>
    <s v="A Season of Powerful Women. A Season of Defiance."/>
    <n v="7000"/>
    <x v="2123"/>
    <x v="0"/>
    <x v="0"/>
    <x v="0"/>
    <n v="1450328340"/>
    <n v="1447606884"/>
    <x v="1"/>
    <n v="37"/>
    <x v="0"/>
    <s v="theater/plays"/>
    <x v="2356"/>
    <x v="1"/>
    <x v="6"/>
    <x v="4"/>
    <x v="3221"/>
  </r>
  <r>
    <x v="2391"/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x v="1"/>
    <n v="202"/>
    <x v="0"/>
    <s v="theater/plays"/>
    <x v="2357"/>
    <x v="1"/>
    <x v="6"/>
    <x v="9"/>
    <x v="3222"/>
  </r>
  <r>
    <x v="2392"/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x v="1"/>
    <n v="37"/>
    <x v="0"/>
    <s v="theater/plays"/>
    <x v="2358"/>
    <x v="1"/>
    <x v="6"/>
    <x v="8"/>
    <x v="341"/>
  </r>
  <r>
    <x v="2393"/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x v="0"/>
    <n v="28"/>
    <x v="0"/>
    <s v="theater/plays"/>
    <x v="405"/>
    <x v="1"/>
    <x v="6"/>
    <x v="7"/>
    <x v="3223"/>
  </r>
  <r>
    <x v="2394"/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x v="1"/>
    <n v="26"/>
    <x v="0"/>
    <s v="theater/plays"/>
    <x v="2359"/>
    <x v="1"/>
    <x v="6"/>
    <x v="6"/>
    <x v="3224"/>
  </r>
  <r>
    <x v="2395"/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x v="0"/>
    <n v="61"/>
    <x v="0"/>
    <s v="theater/plays"/>
    <x v="2360"/>
    <x v="1"/>
    <x v="6"/>
    <x v="1"/>
    <x v="3225"/>
  </r>
  <r>
    <x v="2396"/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x v="0"/>
    <n v="115"/>
    <x v="0"/>
    <s v="theater/plays"/>
    <x v="2361"/>
    <x v="1"/>
    <x v="6"/>
    <x v="11"/>
    <x v="3226"/>
  </r>
  <r>
    <x v="2397"/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x v="1"/>
    <n v="181"/>
    <x v="0"/>
    <s v="theater/plays"/>
    <x v="2362"/>
    <x v="1"/>
    <x v="6"/>
    <x v="0"/>
    <x v="3227"/>
  </r>
  <r>
    <x v="1794"/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x v="0"/>
    <n v="110"/>
    <x v="0"/>
    <s v="theater/plays"/>
    <x v="2363"/>
    <x v="1"/>
    <x v="6"/>
    <x v="4"/>
    <x v="3228"/>
  </r>
  <r>
    <x v="2398"/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x v="1"/>
    <n v="269"/>
    <x v="0"/>
    <s v="theater/plays"/>
    <x v="2364"/>
    <x v="1"/>
    <x v="6"/>
    <x v="8"/>
    <x v="3229"/>
  </r>
  <r>
    <x v="2399"/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x v="1"/>
    <n v="79"/>
    <x v="0"/>
    <s v="theater/plays"/>
    <x v="2365"/>
    <x v="1"/>
    <x v="6"/>
    <x v="0"/>
    <x v="3230"/>
  </r>
  <r>
    <x v="2400"/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x v="1"/>
    <n v="104"/>
    <x v="0"/>
    <s v="theater/plays"/>
    <x v="2366"/>
    <x v="1"/>
    <x v="6"/>
    <x v="8"/>
    <x v="3231"/>
  </r>
  <r>
    <x v="518"/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x v="0"/>
    <n v="34"/>
    <x v="0"/>
    <s v="theater/plays"/>
    <x v="2367"/>
    <x v="1"/>
    <x v="6"/>
    <x v="1"/>
    <x v="3232"/>
  </r>
  <r>
    <x v="2401"/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x v="1"/>
    <n v="167"/>
    <x v="0"/>
    <s v="theater/plays"/>
    <x v="2368"/>
    <x v="1"/>
    <x v="6"/>
    <x v="8"/>
    <x v="3233"/>
  </r>
  <r>
    <x v="2402"/>
    <n v="3242"/>
    <s v="First Day Off in a Long Time by Brian Finkelstein"/>
    <s v="First Day Off in a Long Time is a comedy show...            _x000d_About suicide."/>
    <n v="10000"/>
    <x v="2136"/>
    <x v="0"/>
    <x v="0"/>
    <x v="0"/>
    <n v="1411150092"/>
    <n v="1408558092"/>
    <x v="1"/>
    <n v="183"/>
    <x v="0"/>
    <s v="theater/plays"/>
    <x v="2369"/>
    <x v="1"/>
    <x v="6"/>
    <x v="10"/>
    <x v="3234"/>
  </r>
  <r>
    <x v="2403"/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x v="1"/>
    <n v="71"/>
    <x v="0"/>
    <s v="theater/plays"/>
    <x v="2370"/>
    <x v="1"/>
    <x v="6"/>
    <x v="8"/>
    <x v="3235"/>
  </r>
  <r>
    <x v="2404"/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x v="0"/>
    <n v="69"/>
    <x v="0"/>
    <s v="theater/plays"/>
    <x v="2371"/>
    <x v="1"/>
    <x v="6"/>
    <x v="4"/>
    <x v="3236"/>
  </r>
  <r>
    <x v="2405"/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x v="0"/>
    <n v="270"/>
    <x v="0"/>
    <s v="theater/plays"/>
    <x v="2372"/>
    <x v="1"/>
    <x v="6"/>
    <x v="5"/>
    <x v="3237"/>
  </r>
  <r>
    <x v="2406"/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x v="1"/>
    <n v="193"/>
    <x v="0"/>
    <s v="theater/plays"/>
    <x v="2373"/>
    <x v="1"/>
    <x v="6"/>
    <x v="10"/>
    <x v="3238"/>
  </r>
  <r>
    <x v="2407"/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x v="1"/>
    <n v="57"/>
    <x v="0"/>
    <s v="theater/plays"/>
    <x v="2374"/>
    <x v="1"/>
    <x v="6"/>
    <x v="0"/>
    <x v="3239"/>
  </r>
  <r>
    <x v="2408"/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x v="1"/>
    <n v="200"/>
    <x v="0"/>
    <s v="theater/plays"/>
    <x v="2375"/>
    <x v="1"/>
    <x v="6"/>
    <x v="7"/>
    <x v="3240"/>
  </r>
  <r>
    <x v="2409"/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x v="1"/>
    <n v="88"/>
    <x v="0"/>
    <s v="theater/plays"/>
    <x v="2376"/>
    <x v="1"/>
    <x v="6"/>
    <x v="5"/>
    <x v="3241"/>
  </r>
  <r>
    <x v="2410"/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x v="1"/>
    <n v="213"/>
    <x v="0"/>
    <s v="theater/plays"/>
    <x v="2377"/>
    <x v="1"/>
    <x v="6"/>
    <x v="9"/>
    <x v="3242"/>
  </r>
  <r>
    <x v="1613"/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x v="1"/>
    <n v="20"/>
    <x v="0"/>
    <s v="theater/plays"/>
    <x v="2378"/>
    <x v="1"/>
    <x v="6"/>
    <x v="5"/>
    <x v="3243"/>
  </r>
  <r>
    <x v="2411"/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x v="1"/>
    <n v="50"/>
    <x v="0"/>
    <s v="theater/plays"/>
    <x v="2379"/>
    <x v="1"/>
    <x v="6"/>
    <x v="10"/>
    <x v="3244"/>
  </r>
  <r>
    <x v="2412"/>
    <n v="3253"/>
    <s v="EMPATHITRAX, a new play by Ana Nogueira"/>
    <s v="Can you ever truly feel what someone else is feeling?_x000d_Do you want to?"/>
    <n v="20000"/>
    <x v="2146"/>
    <x v="0"/>
    <x v="0"/>
    <x v="0"/>
    <n v="1473306300"/>
    <n v="1471701028"/>
    <x v="1"/>
    <n v="115"/>
    <x v="0"/>
    <s v="theater/plays"/>
    <x v="2380"/>
    <x v="1"/>
    <x v="6"/>
    <x v="10"/>
    <x v="3245"/>
  </r>
  <r>
    <x v="2413"/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x v="1"/>
    <n v="186"/>
    <x v="0"/>
    <s v="theater/plays"/>
    <x v="2381"/>
    <x v="1"/>
    <x v="6"/>
    <x v="2"/>
    <x v="3246"/>
  </r>
  <r>
    <x v="1290"/>
    <n v="3255"/>
    <s v="Henry V"/>
    <s v="5 Actors, 30 Characters, 90 Minutes._x000d_Let us transport you from London to the fields of Agincourt, using the power of your imagination."/>
    <n v="300"/>
    <x v="2"/>
    <x v="0"/>
    <x v="1"/>
    <x v="1"/>
    <n v="1412706375"/>
    <n v="1410114375"/>
    <x v="1"/>
    <n v="18"/>
    <x v="0"/>
    <s v="theater/plays"/>
    <x v="2382"/>
    <x v="1"/>
    <x v="6"/>
    <x v="8"/>
    <x v="3247"/>
  </r>
  <r>
    <x v="2414"/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x v="1"/>
    <n v="176"/>
    <x v="0"/>
    <s v="theater/plays"/>
    <x v="2383"/>
    <x v="1"/>
    <x v="6"/>
    <x v="5"/>
    <x v="3248"/>
  </r>
  <r>
    <x v="2415"/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x v="0"/>
    <n v="41"/>
    <x v="0"/>
    <s v="theater/plays"/>
    <x v="2384"/>
    <x v="1"/>
    <x v="6"/>
    <x v="1"/>
    <x v="3249"/>
  </r>
  <r>
    <x v="2416"/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x v="1"/>
    <n v="75"/>
    <x v="0"/>
    <s v="theater/plays"/>
    <x v="2385"/>
    <x v="1"/>
    <x v="6"/>
    <x v="11"/>
    <x v="3250"/>
  </r>
  <r>
    <x v="2417"/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x v="1"/>
    <n v="97"/>
    <x v="0"/>
    <s v="theater/plays"/>
    <x v="2386"/>
    <x v="1"/>
    <x v="6"/>
    <x v="8"/>
    <x v="3251"/>
  </r>
  <r>
    <x v="2418"/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x v="1"/>
    <n v="73"/>
    <x v="0"/>
    <s v="theater/plays"/>
    <x v="2387"/>
    <x v="1"/>
    <x v="6"/>
    <x v="9"/>
    <x v="3252"/>
  </r>
  <r>
    <x v="2419"/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x v="1"/>
    <n v="49"/>
    <x v="0"/>
    <s v="theater/plays"/>
    <x v="2388"/>
    <x v="1"/>
    <x v="6"/>
    <x v="0"/>
    <x v="3253"/>
  </r>
  <r>
    <x v="2420"/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x v="1"/>
    <n v="134"/>
    <x v="0"/>
    <s v="theater/plays"/>
    <x v="2389"/>
    <x v="1"/>
    <x v="6"/>
    <x v="4"/>
    <x v="3254"/>
  </r>
  <r>
    <x v="2421"/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x v="1"/>
    <n v="68"/>
    <x v="0"/>
    <s v="theater/plays"/>
    <x v="2390"/>
    <x v="1"/>
    <x v="6"/>
    <x v="9"/>
    <x v="3255"/>
  </r>
  <r>
    <x v="288"/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x v="1"/>
    <n v="49"/>
    <x v="0"/>
    <s v="theater/plays"/>
    <x v="2391"/>
    <x v="1"/>
    <x v="6"/>
    <x v="1"/>
    <x v="3256"/>
  </r>
  <r>
    <x v="2002"/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x v="1"/>
    <n v="63"/>
    <x v="0"/>
    <s v="theater/plays"/>
    <x v="2392"/>
    <x v="1"/>
    <x v="6"/>
    <x v="4"/>
    <x v="3257"/>
  </r>
  <r>
    <x v="2422"/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x v="1"/>
    <n v="163"/>
    <x v="0"/>
    <s v="theater/plays"/>
    <x v="2393"/>
    <x v="1"/>
    <x v="6"/>
    <x v="5"/>
    <x v="3258"/>
  </r>
  <r>
    <x v="426"/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x v="1"/>
    <n v="288"/>
    <x v="0"/>
    <s v="theater/plays"/>
    <x v="2394"/>
    <x v="1"/>
    <x v="6"/>
    <x v="0"/>
    <x v="3259"/>
  </r>
  <r>
    <x v="602"/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x v="1"/>
    <n v="42"/>
    <x v="0"/>
    <s v="theater/plays"/>
    <x v="2395"/>
    <x v="1"/>
    <x v="6"/>
    <x v="10"/>
    <x v="3260"/>
  </r>
  <r>
    <x v="1240"/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x v="1"/>
    <n v="70"/>
    <x v="0"/>
    <s v="theater/plays"/>
    <x v="2396"/>
    <x v="1"/>
    <x v="6"/>
    <x v="5"/>
    <x v="3261"/>
  </r>
  <r>
    <x v="658"/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x v="1"/>
    <n v="30"/>
    <x v="0"/>
    <s v="theater/plays"/>
    <x v="2397"/>
    <x v="1"/>
    <x v="6"/>
    <x v="0"/>
    <x v="3262"/>
  </r>
  <r>
    <x v="2129"/>
    <n v="3271"/>
    <s v="Saxon Court at Southwark Playhouse"/>
    <s v="A razor sharp satire to darken your Christmas."/>
    <n v="1500"/>
    <x v="2161"/>
    <x v="0"/>
    <x v="1"/>
    <x v="1"/>
    <n v="1414927775"/>
    <n v="1412332175"/>
    <x v="1"/>
    <n v="51"/>
    <x v="0"/>
    <s v="theater/plays"/>
    <x v="2398"/>
    <x v="1"/>
    <x v="6"/>
    <x v="9"/>
    <x v="3263"/>
  </r>
  <r>
    <x v="2423"/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x v="1"/>
    <n v="145"/>
    <x v="0"/>
    <s v="theater/plays"/>
    <x v="2399"/>
    <x v="1"/>
    <x v="6"/>
    <x v="9"/>
    <x v="3264"/>
  </r>
  <r>
    <x v="202"/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x v="1"/>
    <n v="21"/>
    <x v="0"/>
    <s v="theater/plays"/>
    <x v="2400"/>
    <x v="1"/>
    <x v="6"/>
    <x v="10"/>
    <x v="3265"/>
  </r>
  <r>
    <x v="2424"/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x v="1"/>
    <n v="286"/>
    <x v="0"/>
    <s v="theater/plays"/>
    <x v="2401"/>
    <x v="1"/>
    <x v="6"/>
    <x v="1"/>
    <x v="3266"/>
  </r>
  <r>
    <x v="2425"/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x v="1"/>
    <n v="12"/>
    <x v="0"/>
    <s v="theater/plays"/>
    <x v="2402"/>
    <x v="1"/>
    <x v="6"/>
    <x v="1"/>
    <x v="3267"/>
  </r>
  <r>
    <x v="2426"/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x v="1"/>
    <n v="100"/>
    <x v="0"/>
    <s v="theater/plays"/>
    <x v="2403"/>
    <x v="1"/>
    <x v="6"/>
    <x v="2"/>
    <x v="3268"/>
  </r>
  <r>
    <x v="1878"/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x v="1"/>
    <n v="100"/>
    <x v="0"/>
    <s v="theater/plays"/>
    <x v="2404"/>
    <x v="1"/>
    <x v="6"/>
    <x v="9"/>
    <x v="3269"/>
  </r>
  <r>
    <x v="1936"/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x v="1"/>
    <n v="34"/>
    <x v="0"/>
    <s v="theater/plays"/>
    <x v="2405"/>
    <x v="1"/>
    <x v="6"/>
    <x v="6"/>
    <x v="3270"/>
  </r>
  <r>
    <x v="2427"/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x v="0"/>
    <n v="63"/>
    <x v="0"/>
    <s v="theater/plays"/>
    <x v="2406"/>
    <x v="1"/>
    <x v="6"/>
    <x v="7"/>
    <x v="3271"/>
  </r>
  <r>
    <x v="288"/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x v="0"/>
    <n v="30"/>
    <x v="0"/>
    <s v="theater/plays"/>
    <x v="2407"/>
    <x v="1"/>
    <x v="6"/>
    <x v="6"/>
    <x v="3272"/>
  </r>
  <r>
    <x v="2428"/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x v="0"/>
    <n v="47"/>
    <x v="0"/>
    <s v="theater/plays"/>
    <x v="2408"/>
    <x v="1"/>
    <x v="6"/>
    <x v="10"/>
    <x v="3273"/>
  </r>
  <r>
    <x v="2429"/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x v="0"/>
    <n v="237"/>
    <x v="0"/>
    <s v="theater/plays"/>
    <x v="2409"/>
    <x v="1"/>
    <x v="6"/>
    <x v="7"/>
    <x v="3274"/>
  </r>
  <r>
    <x v="2430"/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x v="0"/>
    <n v="47"/>
    <x v="0"/>
    <s v="theater/plays"/>
    <x v="2410"/>
    <x v="1"/>
    <x v="6"/>
    <x v="1"/>
    <x v="3275"/>
  </r>
  <r>
    <x v="264"/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x v="0"/>
    <n v="15"/>
    <x v="0"/>
    <s v="theater/plays"/>
    <x v="2411"/>
    <x v="1"/>
    <x v="6"/>
    <x v="1"/>
    <x v="3276"/>
  </r>
  <r>
    <x v="2431"/>
    <n v="3285"/>
    <s v="By Morning"/>
    <s v="A new play by Matthew Gasda"/>
    <n v="4999"/>
    <x v="2173"/>
    <x v="0"/>
    <x v="0"/>
    <x v="0"/>
    <n v="1488258000"/>
    <n v="1485556626"/>
    <x v="0"/>
    <n v="81"/>
    <x v="0"/>
    <s v="theater/plays"/>
    <x v="2412"/>
    <x v="1"/>
    <x v="6"/>
    <x v="1"/>
    <x v="3277"/>
  </r>
  <r>
    <x v="2432"/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x v="0"/>
    <n v="122"/>
    <x v="0"/>
    <s v="theater/plays"/>
    <x v="2413"/>
    <x v="1"/>
    <x v="6"/>
    <x v="3"/>
    <x v="3278"/>
  </r>
  <r>
    <x v="31"/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x v="0"/>
    <n v="34"/>
    <x v="0"/>
    <s v="theater/plays"/>
    <x v="2414"/>
    <x v="1"/>
    <x v="6"/>
    <x v="4"/>
    <x v="3279"/>
  </r>
  <r>
    <x v="2433"/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x v="0"/>
    <n v="207"/>
    <x v="0"/>
    <s v="theater/plays"/>
    <x v="2415"/>
    <x v="1"/>
    <x v="6"/>
    <x v="5"/>
    <x v="3280"/>
  </r>
  <r>
    <x v="2434"/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x v="0"/>
    <n v="25"/>
    <x v="0"/>
    <s v="theater/plays"/>
    <x v="2416"/>
    <x v="1"/>
    <x v="6"/>
    <x v="1"/>
    <x v="3281"/>
  </r>
  <r>
    <x v="1247"/>
    <n v="3290"/>
    <s v="Get JunkBox Theatre To Edinburgh Fringe!"/>
    <s v="Pregnancy. Viagra. Murder. Nutella. What more could you want?_x000d__x000d_Help get JunkBox Theatre to Edinburgh Fringe 2017!"/>
    <n v="2000"/>
    <x v="2177"/>
    <x v="0"/>
    <x v="1"/>
    <x v="1"/>
    <n v="1489234891"/>
    <n v="1486642891"/>
    <x v="0"/>
    <n v="72"/>
    <x v="0"/>
    <s v="theater/plays"/>
    <x v="2417"/>
    <x v="1"/>
    <x v="6"/>
    <x v="2"/>
    <x v="3282"/>
  </r>
  <r>
    <x v="430"/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x v="0"/>
    <n v="14"/>
    <x v="0"/>
    <s v="theater/plays"/>
    <x v="2418"/>
    <x v="1"/>
    <x v="6"/>
    <x v="10"/>
    <x v="3283"/>
  </r>
  <r>
    <x v="2435"/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x v="0"/>
    <n v="15"/>
    <x v="0"/>
    <s v="theater/plays"/>
    <x v="2419"/>
    <x v="1"/>
    <x v="6"/>
    <x v="9"/>
    <x v="3284"/>
  </r>
  <r>
    <x v="2436"/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x v="0"/>
    <n v="91"/>
    <x v="0"/>
    <s v="theater/plays"/>
    <x v="524"/>
    <x v="1"/>
    <x v="6"/>
    <x v="2"/>
    <x v="3285"/>
  </r>
  <r>
    <x v="1237"/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x v="0"/>
    <n v="24"/>
    <x v="0"/>
    <s v="theater/plays"/>
    <x v="2420"/>
    <x v="1"/>
    <x v="6"/>
    <x v="5"/>
    <x v="3286"/>
  </r>
  <r>
    <x v="2437"/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x v="0"/>
    <n v="27"/>
    <x v="0"/>
    <s v="theater/plays"/>
    <x v="2421"/>
    <x v="1"/>
    <x v="6"/>
    <x v="10"/>
    <x v="3287"/>
  </r>
  <r>
    <x v="2438"/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x v="0"/>
    <n v="47"/>
    <x v="0"/>
    <s v="theater/plays"/>
    <x v="2422"/>
    <x v="1"/>
    <x v="6"/>
    <x v="4"/>
    <x v="3288"/>
  </r>
  <r>
    <x v="2439"/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x v="0"/>
    <n v="44"/>
    <x v="0"/>
    <s v="theater/plays"/>
    <x v="2423"/>
    <x v="1"/>
    <x v="6"/>
    <x v="3"/>
    <x v="3289"/>
  </r>
  <r>
    <x v="2440"/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x v="0"/>
    <n v="72"/>
    <x v="0"/>
    <s v="theater/plays"/>
    <x v="2424"/>
    <x v="1"/>
    <x v="6"/>
    <x v="10"/>
    <x v="3290"/>
  </r>
  <r>
    <x v="2441"/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x v="0"/>
    <n v="63"/>
    <x v="0"/>
    <s v="theater/plays"/>
    <x v="2425"/>
    <x v="1"/>
    <x v="6"/>
    <x v="8"/>
    <x v="3291"/>
  </r>
  <r>
    <x v="2442"/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x v="0"/>
    <n v="88"/>
    <x v="0"/>
    <s v="theater/plays"/>
    <x v="2426"/>
    <x v="1"/>
    <x v="6"/>
    <x v="6"/>
    <x v="3292"/>
  </r>
  <r>
    <x v="1424"/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x v="0"/>
    <n v="70"/>
    <x v="0"/>
    <s v="theater/plays"/>
    <x v="711"/>
    <x v="1"/>
    <x v="6"/>
    <x v="0"/>
    <x v="3293"/>
  </r>
  <r>
    <x v="2443"/>
    <n v="3302"/>
    <s v="El muro de BorÃ­s KiÃ©n"/>
    <s v="FilosofÃ­a de los anÃ³nimos"/>
    <n v="8400"/>
    <x v="2186"/>
    <x v="0"/>
    <x v="3"/>
    <x v="3"/>
    <n v="1481099176"/>
    <n v="1478507176"/>
    <x v="0"/>
    <n v="50"/>
    <x v="0"/>
    <s v="theater/plays"/>
    <x v="2427"/>
    <x v="1"/>
    <x v="6"/>
    <x v="4"/>
    <x v="3294"/>
  </r>
  <r>
    <x v="2444"/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x v="0"/>
    <n v="35"/>
    <x v="0"/>
    <s v="theater/plays"/>
    <x v="2428"/>
    <x v="1"/>
    <x v="6"/>
    <x v="2"/>
    <x v="3295"/>
  </r>
  <r>
    <x v="2445"/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x v="0"/>
    <n v="175"/>
    <x v="0"/>
    <s v="theater/plays"/>
    <x v="2429"/>
    <x v="1"/>
    <x v="6"/>
    <x v="4"/>
    <x v="3296"/>
  </r>
  <r>
    <x v="2446"/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x v="0"/>
    <n v="20"/>
    <x v="0"/>
    <s v="theater/plays"/>
    <x v="2430"/>
    <x v="1"/>
    <x v="6"/>
    <x v="3"/>
    <x v="3297"/>
  </r>
  <r>
    <x v="2447"/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x v="0"/>
    <n v="54"/>
    <x v="0"/>
    <s v="theater/plays"/>
    <x v="2431"/>
    <x v="1"/>
    <x v="6"/>
    <x v="5"/>
    <x v="3298"/>
  </r>
  <r>
    <x v="2448"/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x v="0"/>
    <n v="20"/>
    <x v="0"/>
    <s v="theater/plays"/>
    <x v="2432"/>
    <x v="1"/>
    <x v="6"/>
    <x v="6"/>
    <x v="3299"/>
  </r>
  <r>
    <x v="2449"/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x v="0"/>
    <n v="57"/>
    <x v="0"/>
    <s v="theater/plays"/>
    <x v="2433"/>
    <x v="1"/>
    <x v="6"/>
    <x v="7"/>
    <x v="3300"/>
  </r>
  <r>
    <x v="2450"/>
    <n v="3309"/>
    <s v="Collision Course"/>
    <s v="Two unlikely friends, a garage, tinned beans &amp; the end of the world."/>
    <n v="350"/>
    <x v="2191"/>
    <x v="0"/>
    <x v="1"/>
    <x v="1"/>
    <n v="1476632178"/>
    <n v="1473953778"/>
    <x v="0"/>
    <n v="31"/>
    <x v="0"/>
    <s v="theater/plays"/>
    <x v="666"/>
    <x v="1"/>
    <x v="6"/>
    <x v="8"/>
    <x v="3301"/>
  </r>
  <r>
    <x v="1417"/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x v="0"/>
    <n v="31"/>
    <x v="0"/>
    <s v="theater/plays"/>
    <x v="2434"/>
    <x v="1"/>
    <x v="6"/>
    <x v="8"/>
    <x v="3302"/>
  </r>
  <r>
    <x v="2451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x v="0"/>
    <n v="45"/>
    <x v="0"/>
    <s v="theater/plays"/>
    <x v="2435"/>
    <x v="1"/>
    <x v="6"/>
    <x v="8"/>
    <x v="3303"/>
  </r>
  <r>
    <x v="2452"/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x v="0"/>
    <n v="41"/>
    <x v="0"/>
    <s v="theater/plays"/>
    <x v="2397"/>
    <x v="1"/>
    <x v="6"/>
    <x v="9"/>
    <x v="3304"/>
  </r>
  <r>
    <x v="2453"/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x v="0"/>
    <n v="29"/>
    <x v="0"/>
    <s v="theater/plays"/>
    <x v="2436"/>
    <x v="1"/>
    <x v="6"/>
    <x v="1"/>
    <x v="3305"/>
  </r>
  <r>
    <x v="2454"/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x v="0"/>
    <n v="58"/>
    <x v="0"/>
    <s v="theater/plays"/>
    <x v="2437"/>
    <x v="1"/>
    <x v="6"/>
    <x v="6"/>
    <x v="3306"/>
  </r>
  <r>
    <x v="1007"/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x v="0"/>
    <n v="89"/>
    <x v="0"/>
    <s v="theater/plays"/>
    <x v="2438"/>
    <x v="1"/>
    <x v="6"/>
    <x v="6"/>
    <x v="3307"/>
  </r>
  <r>
    <x v="2455"/>
    <n v="3316"/>
    <s v="LOVENESS, the play @FringeNYC 2014"/>
    <s v="Gorgeousness that which sits in the root of Loveness._x000d_Other than this there is no endearment for or otherwise_x000d_to describe."/>
    <n v="11737"/>
    <x v="2195"/>
    <x v="0"/>
    <x v="0"/>
    <x v="0"/>
    <n v="1407506040"/>
    <n v="1404680075"/>
    <x v="0"/>
    <n v="125"/>
    <x v="0"/>
    <s v="theater/plays"/>
    <x v="2439"/>
    <x v="1"/>
    <x v="6"/>
    <x v="3"/>
    <x v="3308"/>
  </r>
  <r>
    <x v="2456"/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x v="0"/>
    <n v="18"/>
    <x v="0"/>
    <s v="theater/plays"/>
    <x v="2440"/>
    <x v="1"/>
    <x v="6"/>
    <x v="5"/>
    <x v="3309"/>
  </r>
  <r>
    <x v="2457"/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x v="0"/>
    <n v="32"/>
    <x v="0"/>
    <s v="theater/plays"/>
    <x v="2441"/>
    <x v="1"/>
    <x v="6"/>
    <x v="7"/>
    <x v="3310"/>
  </r>
  <r>
    <x v="1277"/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x v="0"/>
    <n v="16"/>
    <x v="0"/>
    <s v="theater/plays"/>
    <x v="1209"/>
    <x v="1"/>
    <x v="6"/>
    <x v="11"/>
    <x v="3311"/>
  </r>
  <r>
    <x v="50"/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x v="0"/>
    <n v="38"/>
    <x v="0"/>
    <s v="theater/plays"/>
    <x v="2442"/>
    <x v="1"/>
    <x v="6"/>
    <x v="5"/>
    <x v="3312"/>
  </r>
  <r>
    <x v="202"/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x v="0"/>
    <n v="15"/>
    <x v="0"/>
    <s v="theater/plays"/>
    <x v="1278"/>
    <x v="1"/>
    <x v="6"/>
    <x v="9"/>
    <x v="3313"/>
  </r>
  <r>
    <x v="2458"/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x v="0"/>
    <n v="23"/>
    <x v="0"/>
    <s v="theater/plays"/>
    <x v="2443"/>
    <x v="1"/>
    <x v="6"/>
    <x v="5"/>
    <x v="3314"/>
  </r>
  <r>
    <x v="2459"/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x v="0"/>
    <n v="49"/>
    <x v="0"/>
    <s v="theater/plays"/>
    <x v="2444"/>
    <x v="1"/>
    <x v="6"/>
    <x v="10"/>
    <x v="3315"/>
  </r>
  <r>
    <x v="658"/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x v="0"/>
    <n v="10"/>
    <x v="0"/>
    <s v="theater/plays"/>
    <x v="2445"/>
    <x v="1"/>
    <x v="6"/>
    <x v="5"/>
    <x v="3316"/>
  </r>
  <r>
    <x v="2460"/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x v="0"/>
    <n v="15"/>
    <x v="0"/>
    <s v="theater/plays"/>
    <x v="180"/>
    <x v="1"/>
    <x v="6"/>
    <x v="7"/>
    <x v="3317"/>
  </r>
  <r>
    <x v="300"/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x v="0"/>
    <n v="57"/>
    <x v="0"/>
    <s v="theater/plays"/>
    <x v="2446"/>
    <x v="1"/>
    <x v="6"/>
    <x v="2"/>
    <x v="3318"/>
  </r>
  <r>
    <x v="982"/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x v="0"/>
    <n v="33"/>
    <x v="0"/>
    <s v="theater/plays"/>
    <x v="2447"/>
    <x v="1"/>
    <x v="6"/>
    <x v="6"/>
    <x v="3319"/>
  </r>
  <r>
    <x v="2461"/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x v="0"/>
    <n v="9"/>
    <x v="0"/>
    <s v="theater/plays"/>
    <x v="2448"/>
    <x v="1"/>
    <x v="6"/>
    <x v="3"/>
    <x v="3320"/>
  </r>
  <r>
    <x v="2462"/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x v="0"/>
    <n v="26"/>
    <x v="0"/>
    <s v="theater/plays"/>
    <x v="2449"/>
    <x v="1"/>
    <x v="6"/>
    <x v="3"/>
    <x v="3321"/>
  </r>
  <r>
    <x v="2463"/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x v="0"/>
    <n v="69"/>
    <x v="0"/>
    <s v="theater/plays"/>
    <x v="2450"/>
    <x v="1"/>
    <x v="6"/>
    <x v="7"/>
    <x v="3322"/>
  </r>
  <r>
    <x v="2464"/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x v="0"/>
    <n v="65"/>
    <x v="0"/>
    <s v="theater/plays"/>
    <x v="2451"/>
    <x v="1"/>
    <x v="6"/>
    <x v="8"/>
    <x v="3323"/>
  </r>
  <r>
    <x v="31"/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x v="0"/>
    <n v="83"/>
    <x v="0"/>
    <s v="theater/plays"/>
    <x v="2452"/>
    <x v="1"/>
    <x v="6"/>
    <x v="0"/>
    <x v="3324"/>
  </r>
  <r>
    <x v="2465"/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x v="0"/>
    <n v="111"/>
    <x v="0"/>
    <s v="theater/plays"/>
    <x v="2453"/>
    <x v="1"/>
    <x v="6"/>
    <x v="5"/>
    <x v="3325"/>
  </r>
  <r>
    <x v="2466"/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x v="0"/>
    <n v="46"/>
    <x v="0"/>
    <s v="theater/plays"/>
    <x v="2454"/>
    <x v="1"/>
    <x v="6"/>
    <x v="0"/>
    <x v="3326"/>
  </r>
  <r>
    <x v="2467"/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x v="0"/>
    <n v="63"/>
    <x v="0"/>
    <s v="theater/plays"/>
    <x v="2455"/>
    <x v="1"/>
    <x v="6"/>
    <x v="3"/>
    <x v="3327"/>
  </r>
  <r>
    <x v="31"/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x v="0"/>
    <n v="9"/>
    <x v="0"/>
    <s v="theater/plays"/>
    <x v="1848"/>
    <x v="1"/>
    <x v="6"/>
    <x v="7"/>
    <x v="3328"/>
  </r>
  <r>
    <x v="1097"/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x v="0"/>
    <n v="34"/>
    <x v="0"/>
    <s v="theater/plays"/>
    <x v="2456"/>
    <x v="1"/>
    <x v="6"/>
    <x v="8"/>
    <x v="3329"/>
  </r>
  <r>
    <x v="2468"/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x v="0"/>
    <n v="112"/>
    <x v="0"/>
    <s v="theater/plays"/>
    <x v="2457"/>
    <x v="1"/>
    <x v="6"/>
    <x v="2"/>
    <x v="3330"/>
  </r>
  <r>
    <x v="2469"/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x v="0"/>
    <n v="47"/>
    <x v="0"/>
    <s v="theater/plays"/>
    <x v="2458"/>
    <x v="1"/>
    <x v="6"/>
    <x v="0"/>
    <x v="3331"/>
  </r>
  <r>
    <x v="2470"/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x v="0"/>
    <n v="38"/>
    <x v="0"/>
    <s v="theater/plays"/>
    <x v="2459"/>
    <x v="1"/>
    <x v="6"/>
    <x v="4"/>
    <x v="3332"/>
  </r>
  <r>
    <x v="31"/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x v="0"/>
    <n v="28"/>
    <x v="0"/>
    <s v="theater/plays"/>
    <x v="2460"/>
    <x v="1"/>
    <x v="6"/>
    <x v="5"/>
    <x v="3333"/>
  </r>
  <r>
    <x v="658"/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x v="0"/>
    <n v="78"/>
    <x v="0"/>
    <s v="theater/plays"/>
    <x v="2461"/>
    <x v="1"/>
    <x v="6"/>
    <x v="2"/>
    <x v="3334"/>
  </r>
  <r>
    <x v="2214"/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x v="0"/>
    <n v="23"/>
    <x v="0"/>
    <s v="theater/plays"/>
    <x v="953"/>
    <x v="1"/>
    <x v="6"/>
    <x v="7"/>
    <x v="3335"/>
  </r>
  <r>
    <x v="2471"/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x v="0"/>
    <n v="40"/>
    <x v="0"/>
    <s v="theater/plays"/>
    <x v="2462"/>
    <x v="1"/>
    <x v="6"/>
    <x v="3"/>
    <x v="3336"/>
  </r>
  <r>
    <x v="2129"/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x v="0"/>
    <n v="13"/>
    <x v="0"/>
    <s v="theater/plays"/>
    <x v="73"/>
    <x v="1"/>
    <x v="6"/>
    <x v="2"/>
    <x v="3337"/>
  </r>
  <r>
    <x v="1007"/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x v="0"/>
    <n v="18"/>
    <x v="0"/>
    <s v="theater/plays"/>
    <x v="2463"/>
    <x v="1"/>
    <x v="6"/>
    <x v="2"/>
    <x v="3338"/>
  </r>
  <r>
    <x v="2472"/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x v="0"/>
    <n v="22"/>
    <x v="0"/>
    <s v="theater/plays"/>
    <x v="2464"/>
    <x v="1"/>
    <x v="6"/>
    <x v="6"/>
    <x v="3339"/>
  </r>
  <r>
    <x v="2473"/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x v="0"/>
    <n v="79"/>
    <x v="0"/>
    <s v="theater/plays"/>
    <x v="2465"/>
    <x v="1"/>
    <x v="6"/>
    <x v="6"/>
    <x v="3340"/>
  </r>
  <r>
    <x v="2474"/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x v="0"/>
    <n v="14"/>
    <x v="0"/>
    <s v="theater/plays"/>
    <x v="2466"/>
    <x v="1"/>
    <x v="6"/>
    <x v="5"/>
    <x v="3341"/>
  </r>
  <r>
    <x v="2475"/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x v="0"/>
    <n v="51"/>
    <x v="0"/>
    <s v="theater/plays"/>
    <x v="400"/>
    <x v="1"/>
    <x v="6"/>
    <x v="9"/>
    <x v="3342"/>
  </r>
  <r>
    <x v="940"/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x v="0"/>
    <n v="54"/>
    <x v="0"/>
    <s v="theater/plays"/>
    <x v="2467"/>
    <x v="1"/>
    <x v="6"/>
    <x v="0"/>
    <x v="3343"/>
  </r>
  <r>
    <x v="2476"/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x v="0"/>
    <n v="70"/>
    <x v="0"/>
    <s v="theater/plays"/>
    <x v="2468"/>
    <x v="1"/>
    <x v="6"/>
    <x v="5"/>
    <x v="3344"/>
  </r>
  <r>
    <x v="2477"/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x v="0"/>
    <n v="44"/>
    <x v="0"/>
    <s v="theater/plays"/>
    <x v="2469"/>
    <x v="1"/>
    <x v="6"/>
    <x v="6"/>
    <x v="3345"/>
  </r>
  <r>
    <x v="2478"/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x v="0"/>
    <n v="55"/>
    <x v="0"/>
    <s v="theater/plays"/>
    <x v="2265"/>
    <x v="1"/>
    <x v="6"/>
    <x v="8"/>
    <x v="3346"/>
  </r>
  <r>
    <x v="2479"/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x v="0"/>
    <n v="15"/>
    <x v="0"/>
    <s v="theater/plays"/>
    <x v="2470"/>
    <x v="1"/>
    <x v="6"/>
    <x v="6"/>
    <x v="3347"/>
  </r>
  <r>
    <x v="578"/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x v="0"/>
    <n v="27"/>
    <x v="0"/>
    <s v="theater/plays"/>
    <x v="2471"/>
    <x v="1"/>
    <x v="6"/>
    <x v="0"/>
    <x v="3348"/>
  </r>
  <r>
    <x v="50"/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x v="0"/>
    <n v="21"/>
    <x v="0"/>
    <s v="theater/plays"/>
    <x v="2472"/>
    <x v="1"/>
    <x v="6"/>
    <x v="3"/>
    <x v="3349"/>
  </r>
  <r>
    <x v="2480"/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x v="0"/>
    <n v="162"/>
    <x v="0"/>
    <s v="theater/plays"/>
    <x v="2473"/>
    <x v="1"/>
    <x v="6"/>
    <x v="9"/>
    <x v="3350"/>
  </r>
  <r>
    <x v="90"/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x v="0"/>
    <n v="23"/>
    <x v="0"/>
    <s v="theater/plays"/>
    <x v="2474"/>
    <x v="1"/>
    <x v="6"/>
    <x v="1"/>
    <x v="3351"/>
  </r>
  <r>
    <x v="2481"/>
    <n v="3360"/>
    <s v="Pretty Butch"/>
    <s v="World Premiere, an M1 Singapore Fringe Festival 2017 commission."/>
    <n v="9000"/>
    <x v="2225"/>
    <x v="0"/>
    <x v="20"/>
    <x v="12"/>
    <n v="1481731140"/>
    <n v="1479866343"/>
    <x v="0"/>
    <n v="72"/>
    <x v="0"/>
    <s v="theater/plays"/>
    <x v="2475"/>
    <x v="1"/>
    <x v="6"/>
    <x v="4"/>
    <x v="3352"/>
  </r>
  <r>
    <x v="2482"/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x v="0"/>
    <n v="68"/>
    <x v="0"/>
    <s v="theater/plays"/>
    <x v="2476"/>
    <x v="1"/>
    <x v="6"/>
    <x v="10"/>
    <x v="3353"/>
  </r>
  <r>
    <x v="678"/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x v="0"/>
    <n v="20"/>
    <x v="0"/>
    <s v="theater/plays"/>
    <x v="2477"/>
    <x v="1"/>
    <x v="6"/>
    <x v="2"/>
    <x v="3354"/>
  </r>
  <r>
    <x v="2483"/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x v="0"/>
    <n v="26"/>
    <x v="0"/>
    <s v="theater/plays"/>
    <x v="2478"/>
    <x v="1"/>
    <x v="6"/>
    <x v="3"/>
    <x v="3355"/>
  </r>
  <r>
    <x v="2484"/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x v="0"/>
    <n v="72"/>
    <x v="0"/>
    <s v="theater/plays"/>
    <x v="2479"/>
    <x v="1"/>
    <x v="6"/>
    <x v="2"/>
    <x v="3266"/>
  </r>
  <r>
    <x v="87"/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x v="0"/>
    <n v="3"/>
    <x v="0"/>
    <s v="theater/plays"/>
    <x v="2480"/>
    <x v="1"/>
    <x v="6"/>
    <x v="4"/>
    <x v="3356"/>
  </r>
  <r>
    <x v="2485"/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x v="0"/>
    <n v="18"/>
    <x v="0"/>
    <s v="theater/plays"/>
    <x v="2481"/>
    <x v="1"/>
    <x v="6"/>
    <x v="6"/>
    <x v="3357"/>
  </r>
  <r>
    <x v="2486"/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x v="0"/>
    <n v="30"/>
    <x v="0"/>
    <s v="theater/plays"/>
    <x v="2482"/>
    <x v="1"/>
    <x v="6"/>
    <x v="3"/>
    <x v="3358"/>
  </r>
  <r>
    <x v="81"/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x v="0"/>
    <n v="23"/>
    <x v="0"/>
    <s v="theater/plays"/>
    <x v="2483"/>
    <x v="1"/>
    <x v="6"/>
    <x v="4"/>
    <x v="3359"/>
  </r>
  <r>
    <x v="3"/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x v="0"/>
    <n v="54"/>
    <x v="0"/>
    <s v="theater/plays"/>
    <x v="2484"/>
    <x v="1"/>
    <x v="6"/>
    <x v="4"/>
    <x v="3360"/>
  </r>
  <r>
    <x v="2487"/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x v="0"/>
    <n v="26"/>
    <x v="0"/>
    <s v="theater/plays"/>
    <x v="2485"/>
    <x v="1"/>
    <x v="6"/>
    <x v="4"/>
    <x v="3361"/>
  </r>
  <r>
    <x v="2488"/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x v="0"/>
    <n v="9"/>
    <x v="0"/>
    <s v="theater/plays"/>
    <x v="2486"/>
    <x v="1"/>
    <x v="6"/>
    <x v="4"/>
    <x v="3362"/>
  </r>
  <r>
    <x v="991"/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x v="0"/>
    <n v="27"/>
    <x v="0"/>
    <s v="theater/plays"/>
    <x v="134"/>
    <x v="1"/>
    <x v="6"/>
    <x v="10"/>
    <x v="2835"/>
  </r>
  <r>
    <x v="598"/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x v="0"/>
    <n v="30"/>
    <x v="0"/>
    <s v="theater/plays"/>
    <x v="2487"/>
    <x v="1"/>
    <x v="6"/>
    <x v="0"/>
    <x v="3363"/>
  </r>
  <r>
    <x v="2489"/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x v="0"/>
    <n v="52"/>
    <x v="0"/>
    <s v="theater/plays"/>
    <x v="2488"/>
    <x v="1"/>
    <x v="6"/>
    <x v="8"/>
    <x v="3364"/>
  </r>
  <r>
    <x v="31"/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x v="0"/>
    <n v="17"/>
    <x v="0"/>
    <s v="theater/plays"/>
    <x v="2489"/>
    <x v="1"/>
    <x v="6"/>
    <x v="5"/>
    <x v="3365"/>
  </r>
  <r>
    <x v="77"/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x v="0"/>
    <n v="19"/>
    <x v="0"/>
    <s v="theater/plays"/>
    <x v="2490"/>
    <x v="1"/>
    <x v="6"/>
    <x v="2"/>
    <x v="3366"/>
  </r>
  <r>
    <x v="348"/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x v="0"/>
    <n v="77"/>
    <x v="0"/>
    <s v="theater/plays"/>
    <x v="2491"/>
    <x v="1"/>
    <x v="6"/>
    <x v="2"/>
    <x v="3367"/>
  </r>
  <r>
    <x v="2490"/>
    <n v="3378"/>
    <s v="Rose of June"/>
    <s v="'Can you ever find acceptance in death?' _x000d_Rose of June is a piece of theatre exploring the stages of grief. Unity Theatre - September"/>
    <n v="550"/>
    <x v="2237"/>
    <x v="0"/>
    <x v="1"/>
    <x v="1"/>
    <n v="1409490480"/>
    <n v="1407400306"/>
    <x v="0"/>
    <n v="21"/>
    <x v="0"/>
    <s v="theater/plays"/>
    <x v="2492"/>
    <x v="1"/>
    <x v="6"/>
    <x v="10"/>
    <x v="3368"/>
  </r>
  <r>
    <x v="2491"/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x v="0"/>
    <n v="38"/>
    <x v="0"/>
    <s v="theater/plays"/>
    <x v="2493"/>
    <x v="1"/>
    <x v="6"/>
    <x v="10"/>
    <x v="3369"/>
  </r>
  <r>
    <x v="2492"/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x v="0"/>
    <n v="28"/>
    <x v="0"/>
    <s v="theater/plays"/>
    <x v="2494"/>
    <x v="1"/>
    <x v="6"/>
    <x v="9"/>
    <x v="3370"/>
  </r>
  <r>
    <x v="1891"/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x v="0"/>
    <n v="48"/>
    <x v="0"/>
    <s v="theater/plays"/>
    <x v="2495"/>
    <x v="1"/>
    <x v="6"/>
    <x v="2"/>
    <x v="3371"/>
  </r>
  <r>
    <x v="2493"/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x v="0"/>
    <n v="46"/>
    <x v="0"/>
    <s v="theater/plays"/>
    <x v="2496"/>
    <x v="1"/>
    <x v="6"/>
    <x v="3"/>
    <x v="3372"/>
  </r>
  <r>
    <x v="1942"/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x v="0"/>
    <n v="30"/>
    <x v="0"/>
    <s v="theater/plays"/>
    <x v="2497"/>
    <x v="1"/>
    <x v="6"/>
    <x v="0"/>
    <x v="3373"/>
  </r>
  <r>
    <x v="2494"/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x v="0"/>
    <n v="64"/>
    <x v="0"/>
    <s v="theater/plays"/>
    <x v="2498"/>
    <x v="1"/>
    <x v="6"/>
    <x v="9"/>
    <x v="3374"/>
  </r>
  <r>
    <x v="31"/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x v="0"/>
    <n v="15"/>
    <x v="0"/>
    <s v="theater/plays"/>
    <x v="44"/>
    <x v="1"/>
    <x v="6"/>
    <x v="4"/>
    <x v="3375"/>
  </r>
  <r>
    <x v="2"/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x v="0"/>
    <n v="41"/>
    <x v="0"/>
    <s v="theater/plays"/>
    <x v="2499"/>
    <x v="1"/>
    <x v="6"/>
    <x v="4"/>
    <x v="3376"/>
  </r>
  <r>
    <x v="2495"/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x v="0"/>
    <n v="35"/>
    <x v="0"/>
    <s v="theater/plays"/>
    <x v="2500"/>
    <x v="1"/>
    <x v="6"/>
    <x v="4"/>
    <x v="3377"/>
  </r>
  <r>
    <x v="965"/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x v="0"/>
    <n v="45"/>
    <x v="0"/>
    <s v="theater/plays"/>
    <x v="1184"/>
    <x v="1"/>
    <x v="6"/>
    <x v="5"/>
    <x v="3378"/>
  </r>
  <r>
    <x v="1444"/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x v="0"/>
    <n v="62"/>
    <x v="0"/>
    <s v="theater/plays"/>
    <x v="2501"/>
    <x v="1"/>
    <x v="6"/>
    <x v="5"/>
    <x v="3379"/>
  </r>
  <r>
    <x v="2122"/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x v="0"/>
    <n v="22"/>
    <x v="0"/>
    <s v="theater/plays"/>
    <x v="2502"/>
    <x v="1"/>
    <x v="6"/>
    <x v="0"/>
    <x v="3380"/>
  </r>
  <r>
    <x v="2496"/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x v="0"/>
    <n v="18"/>
    <x v="0"/>
    <s v="theater/plays"/>
    <x v="2440"/>
    <x v="1"/>
    <x v="6"/>
    <x v="3"/>
    <x v="3381"/>
  </r>
  <r>
    <x v="31"/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x v="0"/>
    <n v="12"/>
    <x v="0"/>
    <s v="theater/plays"/>
    <x v="694"/>
    <x v="1"/>
    <x v="6"/>
    <x v="7"/>
    <x v="3382"/>
  </r>
  <r>
    <x v="1725"/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x v="0"/>
    <n v="44"/>
    <x v="0"/>
    <s v="theater/plays"/>
    <x v="2503"/>
    <x v="1"/>
    <x v="6"/>
    <x v="9"/>
    <x v="3383"/>
  </r>
  <r>
    <x v="2497"/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x v="0"/>
    <n v="27"/>
    <x v="0"/>
    <s v="theater/plays"/>
    <x v="2109"/>
    <x v="1"/>
    <x v="6"/>
    <x v="0"/>
    <x v="3384"/>
  </r>
  <r>
    <x v="2498"/>
    <n v="3395"/>
    <s v="MIRAMAR"/>
    <s v="Miramar is a a darkly funny play exploring what it is we call â€˜homeâ€™."/>
    <n v="500"/>
    <x v="1622"/>
    <x v="0"/>
    <x v="1"/>
    <x v="1"/>
    <n v="1433009400"/>
    <n v="1431795944"/>
    <x v="0"/>
    <n v="38"/>
    <x v="0"/>
    <s v="theater/plays"/>
    <x v="2504"/>
    <x v="1"/>
    <x v="6"/>
    <x v="5"/>
    <x v="3385"/>
  </r>
  <r>
    <x v="2499"/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x v="0"/>
    <n v="28"/>
    <x v="0"/>
    <s v="theater/plays"/>
    <x v="2505"/>
    <x v="1"/>
    <x v="6"/>
    <x v="5"/>
    <x v="2806"/>
  </r>
  <r>
    <x v="1990"/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x v="0"/>
    <n v="24"/>
    <x v="0"/>
    <s v="theater/plays"/>
    <x v="123"/>
    <x v="1"/>
    <x v="6"/>
    <x v="1"/>
    <x v="3386"/>
  </r>
  <r>
    <x v="2500"/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x v="0"/>
    <n v="65"/>
    <x v="0"/>
    <s v="theater/plays"/>
    <x v="2506"/>
    <x v="1"/>
    <x v="6"/>
    <x v="9"/>
    <x v="3387"/>
  </r>
  <r>
    <x v="603"/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x v="0"/>
    <n v="46"/>
    <x v="0"/>
    <s v="theater/plays"/>
    <x v="2507"/>
    <x v="1"/>
    <x v="6"/>
    <x v="1"/>
    <x v="3388"/>
  </r>
  <r>
    <x v="2501"/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x v="0"/>
    <n v="85"/>
    <x v="0"/>
    <s v="theater/plays"/>
    <x v="2508"/>
    <x v="1"/>
    <x v="6"/>
    <x v="3"/>
    <x v="3389"/>
  </r>
  <r>
    <x v="2502"/>
    <n v="3401"/>
    <s v="This is why we Live ... (Astonishment)"/>
    <s v="Support a daring new theatre creation               _x000d_Supportez une audacieuse compagnie internationale et aidez-les Ã  crÃ©er leur piÃ¨ce"/>
    <n v="2900"/>
    <x v="2252"/>
    <x v="0"/>
    <x v="1"/>
    <x v="1"/>
    <n v="1438968146"/>
    <n v="1436376146"/>
    <x v="0"/>
    <n v="66"/>
    <x v="0"/>
    <s v="theater/plays"/>
    <x v="2509"/>
    <x v="1"/>
    <x v="6"/>
    <x v="3"/>
    <x v="3390"/>
  </r>
  <r>
    <x v="2503"/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x v="0"/>
    <n v="165"/>
    <x v="0"/>
    <s v="theater/plays"/>
    <x v="2510"/>
    <x v="1"/>
    <x v="6"/>
    <x v="9"/>
    <x v="3391"/>
  </r>
  <r>
    <x v="31"/>
    <n v="3403"/>
    <s v="'Fats and Tanya' - a play by Lucy Gallagher"/>
    <s v="Two worlds, one bond - no turning back._x000d_A dark comedy about domestic abuse and the power of an unlikely friendship"/>
    <n v="2000"/>
    <x v="41"/>
    <x v="0"/>
    <x v="1"/>
    <x v="1"/>
    <n v="1435230324"/>
    <n v="1432638324"/>
    <x v="0"/>
    <n v="17"/>
    <x v="0"/>
    <s v="theater/plays"/>
    <x v="2511"/>
    <x v="1"/>
    <x v="6"/>
    <x v="5"/>
    <x v="3392"/>
  </r>
  <r>
    <x v="1009"/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x v="0"/>
    <n v="3"/>
    <x v="0"/>
    <s v="theater/plays"/>
    <x v="2512"/>
    <x v="1"/>
    <x v="6"/>
    <x v="5"/>
    <x v="3393"/>
  </r>
  <r>
    <x v="2504"/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x v="0"/>
    <n v="17"/>
    <x v="0"/>
    <s v="theater/plays"/>
    <x v="2513"/>
    <x v="1"/>
    <x v="6"/>
    <x v="2"/>
    <x v="3394"/>
  </r>
  <r>
    <x v="2505"/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x v="0"/>
    <n v="91"/>
    <x v="0"/>
    <s v="theater/plays"/>
    <x v="2514"/>
    <x v="1"/>
    <x v="6"/>
    <x v="0"/>
    <x v="3395"/>
  </r>
  <r>
    <x v="1088"/>
    <n v="3407"/>
    <s v="Chlorine Edinburgh 2014"/>
    <s v="Biddy is 24. Biddy is a hopeless romantic. Biddy always wanted to be a vegan. Find out what happens_x000d_when Biddy gets sectioned."/>
    <n v="2000"/>
    <x v="2256"/>
    <x v="0"/>
    <x v="1"/>
    <x v="1"/>
    <n v="1404641289"/>
    <n v="1402049289"/>
    <x v="0"/>
    <n v="67"/>
    <x v="0"/>
    <s v="theater/plays"/>
    <x v="2515"/>
    <x v="1"/>
    <x v="6"/>
    <x v="0"/>
    <x v="3396"/>
  </r>
  <r>
    <x v="2506"/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x v="0"/>
    <n v="18"/>
    <x v="0"/>
    <s v="theater/plays"/>
    <x v="2516"/>
    <x v="1"/>
    <x v="6"/>
    <x v="0"/>
    <x v="3397"/>
  </r>
  <r>
    <x v="2507"/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x v="0"/>
    <n v="21"/>
    <x v="0"/>
    <s v="theater/plays"/>
    <x v="2517"/>
    <x v="1"/>
    <x v="6"/>
    <x v="0"/>
    <x v="3398"/>
  </r>
  <r>
    <x v="2508"/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x v="0"/>
    <n v="40"/>
    <x v="0"/>
    <s v="theater/plays"/>
    <x v="2518"/>
    <x v="1"/>
    <x v="6"/>
    <x v="5"/>
    <x v="3399"/>
  </r>
  <r>
    <x v="2509"/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x v="0"/>
    <n v="78"/>
    <x v="0"/>
    <s v="theater/plays"/>
    <x v="2519"/>
    <x v="1"/>
    <x v="6"/>
    <x v="8"/>
    <x v="3400"/>
  </r>
  <r>
    <x v="31"/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x v="0"/>
    <n v="26"/>
    <x v="0"/>
    <s v="theater/plays"/>
    <x v="2520"/>
    <x v="1"/>
    <x v="6"/>
    <x v="10"/>
    <x v="3401"/>
  </r>
  <r>
    <x v="2129"/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x v="0"/>
    <n v="14"/>
    <x v="0"/>
    <s v="theater/plays"/>
    <x v="2521"/>
    <x v="1"/>
    <x v="6"/>
    <x v="2"/>
    <x v="3402"/>
  </r>
  <r>
    <x v="991"/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x v="0"/>
    <n v="44"/>
    <x v="0"/>
    <s v="theater/plays"/>
    <x v="2522"/>
    <x v="1"/>
    <x v="6"/>
    <x v="4"/>
    <x v="3403"/>
  </r>
  <r>
    <x v="31"/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x v="0"/>
    <n v="9"/>
    <x v="0"/>
    <s v="theater/plays"/>
    <x v="2523"/>
    <x v="1"/>
    <x v="6"/>
    <x v="6"/>
    <x v="3404"/>
  </r>
  <r>
    <x v="1774"/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x v="0"/>
    <n v="30"/>
    <x v="0"/>
    <s v="theater/plays"/>
    <x v="2524"/>
    <x v="1"/>
    <x v="6"/>
    <x v="7"/>
    <x v="3405"/>
  </r>
  <r>
    <x v="2510"/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x v="0"/>
    <n v="45"/>
    <x v="0"/>
    <s v="theater/plays"/>
    <x v="2525"/>
    <x v="1"/>
    <x v="6"/>
    <x v="8"/>
    <x v="3406"/>
  </r>
  <r>
    <x v="2511"/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x v="0"/>
    <n v="56"/>
    <x v="0"/>
    <s v="theater/plays"/>
    <x v="2526"/>
    <x v="1"/>
    <x v="6"/>
    <x v="6"/>
    <x v="3407"/>
  </r>
  <r>
    <x v="2512"/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x v="0"/>
    <n v="46"/>
    <x v="0"/>
    <s v="theater/plays"/>
    <x v="2527"/>
    <x v="1"/>
    <x v="6"/>
    <x v="7"/>
    <x v="3408"/>
  </r>
  <r>
    <x v="2513"/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x v="0"/>
    <n v="34"/>
    <x v="0"/>
    <s v="theater/plays"/>
    <x v="2528"/>
    <x v="1"/>
    <x v="6"/>
    <x v="2"/>
    <x v="3409"/>
  </r>
  <r>
    <x v="2514"/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x v="0"/>
    <n v="98"/>
    <x v="0"/>
    <s v="theater/plays"/>
    <x v="2529"/>
    <x v="1"/>
    <x v="6"/>
    <x v="2"/>
    <x v="3410"/>
  </r>
  <r>
    <x v="1071"/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x v="0"/>
    <n v="46"/>
    <x v="0"/>
    <s v="theater/plays"/>
    <x v="2530"/>
    <x v="1"/>
    <x v="6"/>
    <x v="4"/>
    <x v="2232"/>
  </r>
  <r>
    <x v="2515"/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x v="0"/>
    <n v="10"/>
    <x v="0"/>
    <s v="theater/plays"/>
    <x v="436"/>
    <x v="1"/>
    <x v="6"/>
    <x v="7"/>
    <x v="3411"/>
  </r>
  <r>
    <x v="2062"/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x v="0"/>
    <n v="76"/>
    <x v="0"/>
    <s v="theater/plays"/>
    <x v="2531"/>
    <x v="1"/>
    <x v="6"/>
    <x v="1"/>
    <x v="3412"/>
  </r>
  <r>
    <x v="2516"/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x v="0"/>
    <n v="104"/>
    <x v="0"/>
    <s v="theater/plays"/>
    <x v="2532"/>
    <x v="1"/>
    <x v="6"/>
    <x v="8"/>
    <x v="3413"/>
  </r>
  <r>
    <x v="2517"/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x v="0"/>
    <n v="87"/>
    <x v="0"/>
    <s v="theater/plays"/>
    <x v="2533"/>
    <x v="1"/>
    <x v="6"/>
    <x v="8"/>
    <x v="3414"/>
  </r>
  <r>
    <x v="31"/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x v="0"/>
    <n v="29"/>
    <x v="0"/>
    <s v="theater/plays"/>
    <x v="2218"/>
    <x v="1"/>
    <x v="6"/>
    <x v="0"/>
    <x v="3415"/>
  </r>
  <r>
    <x v="1015"/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x v="0"/>
    <n v="51"/>
    <x v="0"/>
    <s v="theater/plays"/>
    <x v="2534"/>
    <x v="1"/>
    <x v="6"/>
    <x v="2"/>
    <x v="3416"/>
  </r>
  <r>
    <x v="2129"/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x v="0"/>
    <n v="12"/>
    <x v="0"/>
    <s v="theater/plays"/>
    <x v="1862"/>
    <x v="1"/>
    <x v="6"/>
    <x v="9"/>
    <x v="3417"/>
  </r>
  <r>
    <x v="2518"/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x v="0"/>
    <n v="72"/>
    <x v="0"/>
    <s v="theater/plays"/>
    <x v="2535"/>
    <x v="1"/>
    <x v="6"/>
    <x v="0"/>
    <x v="3418"/>
  </r>
  <r>
    <x v="31"/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x v="0"/>
    <n v="21"/>
    <x v="0"/>
    <s v="theater/plays"/>
    <x v="2536"/>
    <x v="1"/>
    <x v="6"/>
    <x v="3"/>
    <x v="3419"/>
  </r>
  <r>
    <x v="2519"/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x v="0"/>
    <n v="42"/>
    <x v="0"/>
    <s v="theater/plays"/>
    <x v="2537"/>
    <x v="1"/>
    <x v="6"/>
    <x v="1"/>
    <x v="3420"/>
  </r>
  <r>
    <x v="2520"/>
    <n v="3433"/>
    <s v="The Dybbuk"/>
    <s v="death&amp;pretzels presents their first Chicago based project:_x000d_The Dybbuk by S. Ansky"/>
    <n v="9500"/>
    <x v="2272"/>
    <x v="0"/>
    <x v="0"/>
    <x v="0"/>
    <n v="1402974000"/>
    <n v="1400290255"/>
    <x v="0"/>
    <n v="71"/>
    <x v="0"/>
    <s v="theater/plays"/>
    <x v="2538"/>
    <x v="1"/>
    <x v="6"/>
    <x v="5"/>
    <x v="3421"/>
  </r>
  <r>
    <x v="1442"/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x v="0"/>
    <n v="168"/>
    <x v="0"/>
    <s v="theater/plays"/>
    <x v="2539"/>
    <x v="1"/>
    <x v="6"/>
    <x v="0"/>
    <x v="3422"/>
  </r>
  <r>
    <x v="1990"/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x v="0"/>
    <n v="19"/>
    <x v="0"/>
    <s v="theater/plays"/>
    <x v="2540"/>
    <x v="1"/>
    <x v="6"/>
    <x v="3"/>
    <x v="3423"/>
  </r>
  <r>
    <x v="2521"/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x v="0"/>
    <n v="37"/>
    <x v="0"/>
    <s v="theater/plays"/>
    <x v="2541"/>
    <x v="1"/>
    <x v="6"/>
    <x v="3"/>
    <x v="3424"/>
  </r>
  <r>
    <x v="50"/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x v="0"/>
    <n v="36"/>
    <x v="0"/>
    <s v="theater/plays"/>
    <x v="2542"/>
    <x v="1"/>
    <x v="6"/>
    <x v="3"/>
    <x v="3425"/>
  </r>
  <r>
    <x v="1243"/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x v="0"/>
    <n v="14"/>
    <x v="0"/>
    <s v="theater/plays"/>
    <x v="2543"/>
    <x v="1"/>
    <x v="6"/>
    <x v="6"/>
    <x v="3426"/>
  </r>
  <r>
    <x v="2522"/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x v="0"/>
    <n v="18"/>
    <x v="0"/>
    <s v="theater/plays"/>
    <x v="2544"/>
    <x v="1"/>
    <x v="6"/>
    <x v="1"/>
    <x v="3427"/>
  </r>
  <r>
    <x v="2523"/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x v="0"/>
    <n v="82"/>
    <x v="0"/>
    <s v="theater/plays"/>
    <x v="2545"/>
    <x v="1"/>
    <x v="6"/>
    <x v="0"/>
    <x v="3428"/>
  </r>
  <r>
    <x v="946"/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x v="0"/>
    <n v="43"/>
    <x v="0"/>
    <s v="theater/plays"/>
    <x v="2546"/>
    <x v="1"/>
    <x v="6"/>
    <x v="9"/>
    <x v="3429"/>
  </r>
  <r>
    <x v="31"/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x v="0"/>
    <n v="8"/>
    <x v="0"/>
    <s v="theater/plays"/>
    <x v="683"/>
    <x v="1"/>
    <x v="6"/>
    <x v="6"/>
    <x v="3430"/>
  </r>
  <r>
    <x v="2524"/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x v="0"/>
    <n v="45"/>
    <x v="0"/>
    <s v="theater/plays"/>
    <x v="2547"/>
    <x v="1"/>
    <x v="6"/>
    <x v="10"/>
    <x v="3431"/>
  </r>
  <r>
    <x v="2525"/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x v="0"/>
    <n v="20"/>
    <x v="0"/>
    <s v="theater/plays"/>
    <x v="2548"/>
    <x v="1"/>
    <x v="6"/>
    <x v="5"/>
    <x v="3432"/>
  </r>
  <r>
    <x v="31"/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x v="0"/>
    <n v="31"/>
    <x v="0"/>
    <s v="theater/plays"/>
    <x v="2549"/>
    <x v="1"/>
    <x v="6"/>
    <x v="8"/>
    <x v="3433"/>
  </r>
  <r>
    <x v="2123"/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x v="0"/>
    <n v="25"/>
    <x v="0"/>
    <s v="theater/plays"/>
    <x v="2550"/>
    <x v="1"/>
    <x v="6"/>
    <x v="1"/>
    <x v="3434"/>
  </r>
  <r>
    <x v="2526"/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x v="0"/>
    <n v="14"/>
    <x v="0"/>
    <s v="theater/plays"/>
    <x v="2551"/>
    <x v="1"/>
    <x v="6"/>
    <x v="2"/>
    <x v="3435"/>
  </r>
  <r>
    <x v="2527"/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x v="0"/>
    <n v="45"/>
    <x v="0"/>
    <s v="theater/plays"/>
    <x v="2552"/>
    <x v="1"/>
    <x v="6"/>
    <x v="4"/>
    <x v="3436"/>
  </r>
  <r>
    <x v="2528"/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x v="0"/>
    <n v="20"/>
    <x v="0"/>
    <s v="theater/plays"/>
    <x v="2553"/>
    <x v="1"/>
    <x v="6"/>
    <x v="0"/>
    <x v="3437"/>
  </r>
  <r>
    <x v="1710"/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x v="0"/>
    <n v="39"/>
    <x v="0"/>
    <s v="theater/plays"/>
    <x v="2554"/>
    <x v="1"/>
    <x v="6"/>
    <x v="2"/>
    <x v="3438"/>
  </r>
  <r>
    <x v="2529"/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x v="0"/>
    <n v="16"/>
    <x v="0"/>
    <s v="theater/plays"/>
    <x v="2555"/>
    <x v="1"/>
    <x v="6"/>
    <x v="7"/>
    <x v="3439"/>
  </r>
  <r>
    <x v="2530"/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x v="0"/>
    <n v="37"/>
    <x v="0"/>
    <s v="theater/plays"/>
    <x v="2556"/>
    <x v="1"/>
    <x v="6"/>
    <x v="0"/>
    <x v="3440"/>
  </r>
  <r>
    <x v="2531"/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x v="0"/>
    <n v="14"/>
    <x v="0"/>
    <s v="theater/plays"/>
    <x v="446"/>
    <x v="1"/>
    <x v="6"/>
    <x v="0"/>
    <x v="3441"/>
  </r>
  <r>
    <x v="2248"/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x v="0"/>
    <n v="21"/>
    <x v="0"/>
    <s v="theater/plays"/>
    <x v="2557"/>
    <x v="1"/>
    <x v="6"/>
    <x v="3"/>
    <x v="3442"/>
  </r>
  <r>
    <x v="2532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x v="0"/>
    <n v="69"/>
    <x v="0"/>
    <s v="theater/plays"/>
    <x v="2558"/>
    <x v="1"/>
    <x v="6"/>
    <x v="8"/>
    <x v="3443"/>
  </r>
  <r>
    <x v="2533"/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x v="0"/>
    <n v="16"/>
    <x v="0"/>
    <s v="theater/plays"/>
    <x v="2559"/>
    <x v="1"/>
    <x v="6"/>
    <x v="0"/>
    <x v="3444"/>
  </r>
  <r>
    <x v="2534"/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x v="0"/>
    <n v="55"/>
    <x v="0"/>
    <s v="theater/plays"/>
    <x v="2560"/>
    <x v="1"/>
    <x v="6"/>
    <x v="1"/>
    <x v="3445"/>
  </r>
  <r>
    <x v="2535"/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x v="0"/>
    <n v="27"/>
    <x v="0"/>
    <s v="theater/plays"/>
    <x v="2561"/>
    <x v="1"/>
    <x v="6"/>
    <x v="1"/>
    <x v="3446"/>
  </r>
  <r>
    <x v="2536"/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x v="0"/>
    <n v="36"/>
    <x v="0"/>
    <s v="theater/plays"/>
    <x v="2562"/>
    <x v="1"/>
    <x v="6"/>
    <x v="6"/>
    <x v="3447"/>
  </r>
  <r>
    <x v="2537"/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x v="0"/>
    <n v="19"/>
    <x v="0"/>
    <s v="theater/plays"/>
    <x v="73"/>
    <x v="1"/>
    <x v="6"/>
    <x v="10"/>
    <x v="3448"/>
  </r>
  <r>
    <x v="2538"/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x v="0"/>
    <n v="12"/>
    <x v="0"/>
    <s v="theater/plays"/>
    <x v="2563"/>
    <x v="1"/>
    <x v="6"/>
    <x v="8"/>
    <x v="3449"/>
  </r>
  <r>
    <x v="2539"/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x v="0"/>
    <n v="17"/>
    <x v="0"/>
    <s v="theater/plays"/>
    <x v="2564"/>
    <x v="1"/>
    <x v="6"/>
    <x v="0"/>
    <x v="3450"/>
  </r>
  <r>
    <x v="2540"/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x v="0"/>
    <n v="114"/>
    <x v="0"/>
    <s v="theater/plays"/>
    <x v="2565"/>
    <x v="1"/>
    <x v="6"/>
    <x v="10"/>
    <x v="3451"/>
  </r>
  <r>
    <x v="2541"/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x v="0"/>
    <n v="93"/>
    <x v="0"/>
    <s v="theater/plays"/>
    <x v="2566"/>
    <x v="1"/>
    <x v="6"/>
    <x v="3"/>
    <x v="3452"/>
  </r>
  <r>
    <x v="288"/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x v="0"/>
    <n v="36"/>
    <x v="0"/>
    <s v="theater/plays"/>
    <x v="2567"/>
    <x v="1"/>
    <x v="6"/>
    <x v="3"/>
    <x v="3453"/>
  </r>
  <r>
    <x v="2542"/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x v="0"/>
    <n v="61"/>
    <x v="0"/>
    <s v="theater/plays"/>
    <x v="2568"/>
    <x v="1"/>
    <x v="6"/>
    <x v="2"/>
    <x v="3454"/>
  </r>
  <r>
    <x v="50"/>
    <n v="3467"/>
    <s v="Venus in Fur, Los Angeles."/>
    <s v="Venus in Fur, By David Ives."/>
    <n v="3000"/>
    <x v="168"/>
    <x v="0"/>
    <x v="0"/>
    <x v="0"/>
    <n v="1426864032"/>
    <n v="1424275632"/>
    <x v="0"/>
    <n v="47"/>
    <x v="0"/>
    <s v="theater/plays"/>
    <x v="2569"/>
    <x v="1"/>
    <x v="6"/>
    <x v="2"/>
    <x v="3455"/>
  </r>
  <r>
    <x v="2543"/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x v="0"/>
    <n v="17"/>
    <x v="0"/>
    <s v="theater/plays"/>
    <x v="2570"/>
    <x v="1"/>
    <x v="6"/>
    <x v="10"/>
    <x v="3456"/>
  </r>
  <r>
    <x v="2544"/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x v="0"/>
    <n v="63"/>
    <x v="0"/>
    <s v="theater/plays"/>
    <x v="2571"/>
    <x v="1"/>
    <x v="6"/>
    <x v="7"/>
    <x v="3457"/>
  </r>
  <r>
    <x v="2111"/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x v="0"/>
    <n v="9"/>
    <x v="0"/>
    <s v="theater/plays"/>
    <x v="694"/>
    <x v="1"/>
    <x v="6"/>
    <x v="0"/>
    <x v="3458"/>
  </r>
  <r>
    <x v="2545"/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x v="0"/>
    <n v="30"/>
    <x v="0"/>
    <s v="theater/plays"/>
    <x v="2572"/>
    <x v="1"/>
    <x v="6"/>
    <x v="3"/>
    <x v="3459"/>
  </r>
  <r>
    <x v="2546"/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x v="0"/>
    <n v="23"/>
    <x v="0"/>
    <s v="theater/plays"/>
    <x v="2573"/>
    <x v="1"/>
    <x v="6"/>
    <x v="9"/>
    <x v="3460"/>
  </r>
  <r>
    <x v="31"/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x v="0"/>
    <n v="33"/>
    <x v="0"/>
    <s v="theater/plays"/>
    <x v="2574"/>
    <x v="1"/>
    <x v="6"/>
    <x v="2"/>
    <x v="3461"/>
  </r>
  <r>
    <x v="50"/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x v="0"/>
    <n v="39"/>
    <x v="0"/>
    <s v="theater/plays"/>
    <x v="2575"/>
    <x v="1"/>
    <x v="6"/>
    <x v="0"/>
    <x v="3462"/>
  </r>
  <r>
    <x v="1614"/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x v="0"/>
    <n v="17"/>
    <x v="0"/>
    <s v="theater/plays"/>
    <x v="135"/>
    <x v="1"/>
    <x v="6"/>
    <x v="9"/>
    <x v="3463"/>
  </r>
  <r>
    <x v="87"/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x v="0"/>
    <n v="6"/>
    <x v="0"/>
    <s v="theater/plays"/>
    <x v="368"/>
    <x v="1"/>
    <x v="6"/>
    <x v="9"/>
    <x v="3464"/>
  </r>
  <r>
    <x v="1288"/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x v="0"/>
    <n v="39"/>
    <x v="0"/>
    <s v="theater/plays"/>
    <x v="2576"/>
    <x v="1"/>
    <x v="6"/>
    <x v="5"/>
    <x v="3465"/>
  </r>
  <r>
    <x v="2547"/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x v="0"/>
    <n v="57"/>
    <x v="0"/>
    <s v="theater/plays"/>
    <x v="2577"/>
    <x v="1"/>
    <x v="6"/>
    <x v="2"/>
    <x v="3466"/>
  </r>
  <r>
    <x v="2548"/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x v="0"/>
    <n v="56"/>
    <x v="0"/>
    <s v="theater/plays"/>
    <x v="2578"/>
    <x v="1"/>
    <x v="6"/>
    <x v="5"/>
    <x v="3467"/>
  </r>
  <r>
    <x v="2549"/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x v="0"/>
    <n v="13"/>
    <x v="0"/>
    <s v="theater/plays"/>
    <x v="2579"/>
    <x v="1"/>
    <x v="6"/>
    <x v="0"/>
    <x v="3468"/>
  </r>
  <r>
    <x v="2395"/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x v="0"/>
    <n v="95"/>
    <x v="0"/>
    <s v="theater/plays"/>
    <x v="2580"/>
    <x v="1"/>
    <x v="6"/>
    <x v="11"/>
    <x v="3469"/>
  </r>
  <r>
    <x v="2550"/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x v="0"/>
    <n v="80"/>
    <x v="0"/>
    <s v="theater/plays"/>
    <x v="370"/>
    <x v="1"/>
    <x v="6"/>
    <x v="0"/>
    <x v="3470"/>
  </r>
  <r>
    <x v="2551"/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x v="0"/>
    <n v="133"/>
    <x v="0"/>
    <s v="theater/plays"/>
    <x v="2581"/>
    <x v="1"/>
    <x v="6"/>
    <x v="0"/>
    <x v="3471"/>
  </r>
  <r>
    <x v="2552"/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x v="0"/>
    <n v="44"/>
    <x v="0"/>
    <s v="theater/plays"/>
    <x v="2582"/>
    <x v="1"/>
    <x v="6"/>
    <x v="5"/>
    <x v="3472"/>
  </r>
  <r>
    <x v="2553"/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x v="0"/>
    <n v="30"/>
    <x v="0"/>
    <s v="theater/plays"/>
    <x v="2425"/>
    <x v="1"/>
    <x v="6"/>
    <x v="1"/>
    <x v="3473"/>
  </r>
  <r>
    <x v="26"/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x v="0"/>
    <n v="56"/>
    <x v="0"/>
    <s v="theater/plays"/>
    <x v="2583"/>
    <x v="1"/>
    <x v="6"/>
    <x v="5"/>
    <x v="3474"/>
  </r>
  <r>
    <x v="92"/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x v="0"/>
    <n v="66"/>
    <x v="0"/>
    <s v="theater/plays"/>
    <x v="2584"/>
    <x v="1"/>
    <x v="6"/>
    <x v="5"/>
    <x v="3475"/>
  </r>
  <r>
    <x v="1247"/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x v="0"/>
    <n v="29"/>
    <x v="0"/>
    <s v="theater/plays"/>
    <x v="2585"/>
    <x v="1"/>
    <x v="6"/>
    <x v="7"/>
    <x v="3476"/>
  </r>
  <r>
    <x v="2554"/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x v="0"/>
    <n v="72"/>
    <x v="0"/>
    <s v="theater/plays"/>
    <x v="2586"/>
    <x v="1"/>
    <x v="6"/>
    <x v="6"/>
    <x v="3477"/>
  </r>
  <r>
    <x v="1901"/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x v="0"/>
    <n v="27"/>
    <x v="0"/>
    <s v="theater/plays"/>
    <x v="1655"/>
    <x v="1"/>
    <x v="6"/>
    <x v="7"/>
    <x v="3478"/>
  </r>
  <r>
    <x v="2555"/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x v="0"/>
    <n v="10"/>
    <x v="0"/>
    <s v="theater/plays"/>
    <x v="2587"/>
    <x v="1"/>
    <x v="6"/>
    <x v="6"/>
    <x v="3479"/>
  </r>
  <r>
    <x v="2556"/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x v="0"/>
    <n v="35"/>
    <x v="0"/>
    <s v="theater/plays"/>
    <x v="2588"/>
    <x v="1"/>
    <x v="6"/>
    <x v="8"/>
    <x v="3480"/>
  </r>
  <r>
    <x v="31"/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x v="0"/>
    <n v="29"/>
    <x v="0"/>
    <s v="theater/plays"/>
    <x v="2218"/>
    <x v="1"/>
    <x v="6"/>
    <x v="3"/>
    <x v="3481"/>
  </r>
  <r>
    <x v="31"/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x v="0"/>
    <n v="13"/>
    <x v="0"/>
    <s v="theater/plays"/>
    <x v="2589"/>
    <x v="1"/>
    <x v="6"/>
    <x v="4"/>
    <x v="3482"/>
  </r>
  <r>
    <x v="2557"/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x v="0"/>
    <n v="72"/>
    <x v="0"/>
    <s v="theater/plays"/>
    <x v="2590"/>
    <x v="1"/>
    <x v="6"/>
    <x v="9"/>
    <x v="3483"/>
  </r>
  <r>
    <x v="2558"/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x v="0"/>
    <n v="78"/>
    <x v="0"/>
    <s v="theater/plays"/>
    <x v="2591"/>
    <x v="1"/>
    <x v="6"/>
    <x v="10"/>
    <x v="3484"/>
  </r>
  <r>
    <x v="2559"/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x v="0"/>
    <n v="49"/>
    <x v="0"/>
    <s v="theater/plays"/>
    <x v="2592"/>
    <x v="1"/>
    <x v="6"/>
    <x v="5"/>
    <x v="3485"/>
  </r>
  <r>
    <x v="2560"/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x v="0"/>
    <n v="42"/>
    <x v="0"/>
    <s v="theater/plays"/>
    <x v="2593"/>
    <x v="1"/>
    <x v="6"/>
    <x v="7"/>
    <x v="3486"/>
  </r>
  <r>
    <x v="269"/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x v="0"/>
    <n v="35"/>
    <x v="0"/>
    <s v="theater/plays"/>
    <x v="2594"/>
    <x v="1"/>
    <x v="6"/>
    <x v="5"/>
    <x v="3487"/>
  </r>
  <r>
    <x v="2561"/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x v="0"/>
    <n v="42"/>
    <x v="0"/>
    <s v="theater/plays"/>
    <x v="2595"/>
    <x v="1"/>
    <x v="6"/>
    <x v="2"/>
    <x v="3488"/>
  </r>
  <r>
    <x v="17"/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x v="0"/>
    <n v="42"/>
    <x v="0"/>
    <s v="theater/plays"/>
    <x v="2596"/>
    <x v="1"/>
    <x v="6"/>
    <x v="10"/>
    <x v="3489"/>
  </r>
  <r>
    <x v="2562"/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x v="0"/>
    <n v="31"/>
    <x v="0"/>
    <s v="theater/plays"/>
    <x v="2597"/>
    <x v="1"/>
    <x v="6"/>
    <x v="7"/>
    <x v="3490"/>
  </r>
  <r>
    <x v="2563"/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x v="0"/>
    <n v="38"/>
    <x v="0"/>
    <s v="theater/plays"/>
    <x v="2598"/>
    <x v="1"/>
    <x v="6"/>
    <x v="0"/>
    <x v="3491"/>
  </r>
  <r>
    <x v="31"/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x v="0"/>
    <n v="8"/>
    <x v="0"/>
    <s v="theater/plays"/>
    <x v="179"/>
    <x v="1"/>
    <x v="6"/>
    <x v="9"/>
    <x v="3492"/>
  </r>
  <r>
    <x v="2564"/>
    <n v="3505"/>
    <s v="Second Act: The Four Disgracers"/>
    <s v="Four myths._x000d_Four writers._x000d_Four new takes._x000d__x000d_The Four Disgracers comes to the stage to launch a new theatre group, Ixion."/>
    <n v="2500"/>
    <x v="2325"/>
    <x v="0"/>
    <x v="0"/>
    <x v="0"/>
    <n v="1399953600"/>
    <n v="1398983245"/>
    <x v="0"/>
    <n v="39"/>
    <x v="0"/>
    <s v="theater/plays"/>
    <x v="2599"/>
    <x v="1"/>
    <x v="6"/>
    <x v="5"/>
    <x v="3493"/>
  </r>
  <r>
    <x v="1240"/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x v="0"/>
    <n v="29"/>
    <x v="0"/>
    <s v="theater/plays"/>
    <x v="2600"/>
    <x v="1"/>
    <x v="6"/>
    <x v="3"/>
    <x v="3494"/>
  </r>
  <r>
    <x v="2565"/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x v="0"/>
    <n v="72"/>
    <x v="0"/>
    <s v="theater/plays"/>
    <x v="1784"/>
    <x v="1"/>
    <x v="6"/>
    <x v="5"/>
    <x v="3495"/>
  </r>
  <r>
    <x v="2238"/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x v="0"/>
    <n v="15"/>
    <x v="0"/>
    <s v="theater/plays"/>
    <x v="1053"/>
    <x v="1"/>
    <x v="6"/>
    <x v="6"/>
    <x v="3496"/>
  </r>
  <r>
    <x v="2566"/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x v="0"/>
    <n v="33"/>
    <x v="0"/>
    <s v="theater/plays"/>
    <x v="2601"/>
    <x v="1"/>
    <x v="6"/>
    <x v="4"/>
    <x v="3497"/>
  </r>
  <r>
    <x v="2567"/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x v="0"/>
    <n v="15"/>
    <x v="0"/>
    <s v="theater/plays"/>
    <x v="2602"/>
    <x v="1"/>
    <x v="6"/>
    <x v="0"/>
    <x v="3498"/>
  </r>
  <r>
    <x v="2568"/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x v="0"/>
    <n v="19"/>
    <x v="0"/>
    <s v="theater/plays"/>
    <x v="2603"/>
    <x v="1"/>
    <x v="6"/>
    <x v="9"/>
    <x v="3499"/>
  </r>
  <r>
    <x v="31"/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x v="0"/>
    <n v="17"/>
    <x v="0"/>
    <s v="theater/plays"/>
    <x v="2604"/>
    <x v="1"/>
    <x v="6"/>
    <x v="2"/>
    <x v="3500"/>
  </r>
  <r>
    <x v="2569"/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x v="0"/>
    <n v="44"/>
    <x v="0"/>
    <s v="theater/plays"/>
    <x v="2605"/>
    <x v="1"/>
    <x v="6"/>
    <x v="5"/>
    <x v="3501"/>
  </r>
  <r>
    <x v="1007"/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x v="0"/>
    <n v="10"/>
    <x v="0"/>
    <s v="theater/plays"/>
    <x v="698"/>
    <x v="1"/>
    <x v="6"/>
    <x v="1"/>
    <x v="3502"/>
  </r>
  <r>
    <x v="2570"/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x v="0"/>
    <n v="46"/>
    <x v="0"/>
    <s v="theater/plays"/>
    <x v="2606"/>
    <x v="1"/>
    <x v="6"/>
    <x v="5"/>
    <x v="3503"/>
  </r>
  <r>
    <x v="31"/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x v="0"/>
    <n v="11"/>
    <x v="0"/>
    <s v="theater/plays"/>
    <x v="2607"/>
    <x v="1"/>
    <x v="6"/>
    <x v="10"/>
    <x v="3504"/>
  </r>
  <r>
    <x v="31"/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x v="0"/>
    <n v="13"/>
    <x v="0"/>
    <s v="theater/plays"/>
    <x v="2608"/>
    <x v="1"/>
    <x v="6"/>
    <x v="0"/>
    <x v="3505"/>
  </r>
  <r>
    <x v="2571"/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x v="0"/>
    <n v="33"/>
    <x v="0"/>
    <s v="theater/plays"/>
    <x v="2609"/>
    <x v="1"/>
    <x v="6"/>
    <x v="8"/>
    <x v="3506"/>
  </r>
  <r>
    <x v="40"/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x v="0"/>
    <n v="28"/>
    <x v="0"/>
    <s v="theater/plays"/>
    <x v="2610"/>
    <x v="1"/>
    <x v="6"/>
    <x v="2"/>
    <x v="3507"/>
  </r>
  <r>
    <x v="1266"/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x v="0"/>
    <n v="21"/>
    <x v="0"/>
    <s v="theater/plays"/>
    <x v="2611"/>
    <x v="1"/>
    <x v="6"/>
    <x v="10"/>
    <x v="3508"/>
  </r>
  <r>
    <x v="2572"/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x v="0"/>
    <n v="13"/>
    <x v="0"/>
    <s v="theater/plays"/>
    <x v="2612"/>
    <x v="1"/>
    <x v="6"/>
    <x v="10"/>
    <x v="3509"/>
  </r>
  <r>
    <x v="31"/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x v="0"/>
    <n v="34"/>
    <x v="0"/>
    <s v="theater/plays"/>
    <x v="2613"/>
    <x v="1"/>
    <x v="6"/>
    <x v="10"/>
    <x v="3510"/>
  </r>
  <r>
    <x v="2573"/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x v="0"/>
    <n v="80"/>
    <x v="0"/>
    <s v="theater/plays"/>
    <x v="2614"/>
    <x v="1"/>
    <x v="6"/>
    <x v="3"/>
    <x v="3511"/>
  </r>
  <r>
    <x v="2574"/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x v="0"/>
    <n v="74"/>
    <x v="0"/>
    <s v="theater/plays"/>
    <x v="2615"/>
    <x v="1"/>
    <x v="6"/>
    <x v="10"/>
    <x v="3512"/>
  </r>
  <r>
    <x v="938"/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x v="0"/>
    <n v="7"/>
    <x v="0"/>
    <s v="theater/plays"/>
    <x v="2616"/>
    <x v="1"/>
    <x v="6"/>
    <x v="3"/>
    <x v="3453"/>
  </r>
  <r>
    <x v="607"/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x v="0"/>
    <n v="34"/>
    <x v="0"/>
    <s v="theater/plays"/>
    <x v="2617"/>
    <x v="1"/>
    <x v="6"/>
    <x v="7"/>
    <x v="3513"/>
  </r>
  <r>
    <x v="2575"/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x v="0"/>
    <n v="86"/>
    <x v="0"/>
    <s v="theater/plays"/>
    <x v="2618"/>
    <x v="1"/>
    <x v="6"/>
    <x v="0"/>
    <x v="3514"/>
  </r>
  <r>
    <x v="2576"/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x v="0"/>
    <n v="37"/>
    <x v="0"/>
    <s v="theater/plays"/>
    <x v="2619"/>
    <x v="1"/>
    <x v="6"/>
    <x v="11"/>
    <x v="3515"/>
  </r>
  <r>
    <x v="2577"/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x v="0"/>
    <n v="18"/>
    <x v="0"/>
    <s v="theater/plays"/>
    <x v="2333"/>
    <x v="1"/>
    <x v="6"/>
    <x v="0"/>
    <x v="3516"/>
  </r>
  <r>
    <x v="31"/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x v="0"/>
    <n v="22"/>
    <x v="0"/>
    <s v="theater/plays"/>
    <x v="179"/>
    <x v="1"/>
    <x v="6"/>
    <x v="7"/>
    <x v="3517"/>
  </r>
  <r>
    <x v="602"/>
    <n v="3531"/>
    <s v="The Reinvention of Lily Johnson"/>
    <s v="A political comedy for a crazy election year"/>
    <n v="1000"/>
    <x v="1958"/>
    <x v="0"/>
    <x v="0"/>
    <x v="0"/>
    <n v="1467301334"/>
    <n v="1464709334"/>
    <x v="0"/>
    <n v="26"/>
    <x v="0"/>
    <s v="theater/plays"/>
    <x v="2620"/>
    <x v="1"/>
    <x v="6"/>
    <x v="5"/>
    <x v="3518"/>
  </r>
  <r>
    <x v="2578"/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x v="0"/>
    <n v="27"/>
    <x v="0"/>
    <s v="theater/plays"/>
    <x v="2621"/>
    <x v="1"/>
    <x v="6"/>
    <x v="8"/>
    <x v="3519"/>
  </r>
  <r>
    <x v="2536"/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x v="0"/>
    <n v="8"/>
    <x v="0"/>
    <s v="theater/plays"/>
    <x v="2622"/>
    <x v="1"/>
    <x v="6"/>
    <x v="9"/>
    <x v="3520"/>
  </r>
  <r>
    <x v="2579"/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x v="0"/>
    <n v="204"/>
    <x v="0"/>
    <s v="theater/plays"/>
    <x v="2623"/>
    <x v="1"/>
    <x v="6"/>
    <x v="10"/>
    <x v="3521"/>
  </r>
  <r>
    <x v="2580"/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x v="0"/>
    <n v="46"/>
    <x v="0"/>
    <s v="theater/plays"/>
    <x v="2624"/>
    <x v="1"/>
    <x v="6"/>
    <x v="8"/>
    <x v="1804"/>
  </r>
  <r>
    <x v="71"/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x v="0"/>
    <n v="17"/>
    <x v="0"/>
    <s v="theater/plays"/>
    <x v="2625"/>
    <x v="1"/>
    <x v="6"/>
    <x v="4"/>
    <x v="3522"/>
  </r>
  <r>
    <x v="2581"/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x v="0"/>
    <n v="28"/>
    <x v="0"/>
    <s v="theater/plays"/>
    <x v="145"/>
    <x v="1"/>
    <x v="6"/>
    <x v="9"/>
    <x v="3523"/>
  </r>
  <r>
    <x v="2582"/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x v="0"/>
    <n v="83"/>
    <x v="0"/>
    <s v="theater/plays"/>
    <x v="2626"/>
    <x v="1"/>
    <x v="6"/>
    <x v="3"/>
    <x v="3524"/>
  </r>
  <r>
    <x v="2583"/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x v="0"/>
    <n v="13"/>
    <x v="0"/>
    <s v="theater/plays"/>
    <x v="2627"/>
    <x v="1"/>
    <x v="6"/>
    <x v="10"/>
    <x v="3525"/>
  </r>
  <r>
    <x v="2584"/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x v="0"/>
    <n v="8"/>
    <x v="0"/>
    <s v="theater/plays"/>
    <x v="2628"/>
    <x v="1"/>
    <x v="6"/>
    <x v="5"/>
    <x v="3526"/>
  </r>
  <r>
    <x v="2"/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x v="0"/>
    <n v="32"/>
    <x v="0"/>
    <s v="theater/plays"/>
    <x v="2629"/>
    <x v="1"/>
    <x v="6"/>
    <x v="10"/>
    <x v="3527"/>
  </r>
  <r>
    <x v="2585"/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x v="0"/>
    <n v="85"/>
    <x v="0"/>
    <s v="theater/plays"/>
    <x v="2630"/>
    <x v="1"/>
    <x v="6"/>
    <x v="3"/>
    <x v="3528"/>
  </r>
  <r>
    <x v="436"/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x v="0"/>
    <n v="29"/>
    <x v="0"/>
    <s v="theater/plays"/>
    <x v="2631"/>
    <x v="1"/>
    <x v="6"/>
    <x v="5"/>
    <x v="3529"/>
  </r>
  <r>
    <x v="31"/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x v="0"/>
    <n v="24"/>
    <x v="0"/>
    <s v="theater/plays"/>
    <x v="2632"/>
    <x v="1"/>
    <x v="6"/>
    <x v="2"/>
    <x v="3530"/>
  </r>
  <r>
    <x v="84"/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x v="0"/>
    <n v="8"/>
    <x v="0"/>
    <s v="theater/plays"/>
    <x v="90"/>
    <x v="1"/>
    <x v="6"/>
    <x v="7"/>
    <x v="3531"/>
  </r>
  <r>
    <x v="2586"/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x v="0"/>
    <n v="19"/>
    <x v="0"/>
    <s v="theater/plays"/>
    <x v="2633"/>
    <x v="1"/>
    <x v="6"/>
    <x v="7"/>
    <x v="3532"/>
  </r>
  <r>
    <x v="2587"/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x v="0"/>
    <n v="336"/>
    <x v="0"/>
    <s v="theater/plays"/>
    <x v="2634"/>
    <x v="1"/>
    <x v="6"/>
    <x v="6"/>
    <x v="3533"/>
  </r>
  <r>
    <x v="2588"/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x v="0"/>
    <n v="13"/>
    <x v="0"/>
    <s v="theater/plays"/>
    <x v="2579"/>
    <x v="1"/>
    <x v="6"/>
    <x v="2"/>
    <x v="3534"/>
  </r>
  <r>
    <x v="607"/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x v="0"/>
    <n v="42"/>
    <x v="0"/>
    <s v="theater/plays"/>
    <x v="2635"/>
    <x v="1"/>
    <x v="6"/>
    <x v="10"/>
    <x v="3535"/>
  </r>
  <r>
    <x v="2131"/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x v="0"/>
    <n v="64"/>
    <x v="0"/>
    <s v="theater/plays"/>
    <x v="2636"/>
    <x v="1"/>
    <x v="6"/>
    <x v="6"/>
    <x v="3536"/>
  </r>
  <r>
    <x v="2118"/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x v="0"/>
    <n v="25"/>
    <x v="0"/>
    <s v="theater/plays"/>
    <x v="2637"/>
    <x v="1"/>
    <x v="6"/>
    <x v="6"/>
    <x v="3537"/>
  </r>
  <r>
    <x v="31"/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x v="0"/>
    <n v="20"/>
    <x v="0"/>
    <s v="theater/plays"/>
    <x v="2638"/>
    <x v="1"/>
    <x v="6"/>
    <x v="5"/>
    <x v="3538"/>
  </r>
  <r>
    <x v="2589"/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x v="0"/>
    <n v="104"/>
    <x v="0"/>
    <s v="theater/plays"/>
    <x v="2639"/>
    <x v="1"/>
    <x v="6"/>
    <x v="3"/>
    <x v="3539"/>
  </r>
  <r>
    <x v="2590"/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x v="0"/>
    <n v="53"/>
    <x v="0"/>
    <s v="theater/plays"/>
    <x v="2640"/>
    <x v="1"/>
    <x v="6"/>
    <x v="1"/>
    <x v="3540"/>
  </r>
  <r>
    <x v="31"/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x v="0"/>
    <n v="14"/>
    <x v="0"/>
    <s v="theater/plays"/>
    <x v="1231"/>
    <x v="1"/>
    <x v="6"/>
    <x v="9"/>
    <x v="3541"/>
  </r>
  <r>
    <x v="2419"/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x v="0"/>
    <n v="20"/>
    <x v="0"/>
    <s v="theater/plays"/>
    <x v="2641"/>
    <x v="1"/>
    <x v="6"/>
    <x v="0"/>
    <x v="3542"/>
  </r>
  <r>
    <x v="2591"/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x v="0"/>
    <n v="558"/>
    <x v="0"/>
    <s v="theater/plays"/>
    <x v="2642"/>
    <x v="1"/>
    <x v="6"/>
    <x v="7"/>
    <x v="3543"/>
  </r>
  <r>
    <x v="2592"/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x v="0"/>
    <n v="22"/>
    <x v="0"/>
    <s v="theater/plays"/>
    <x v="2643"/>
    <x v="1"/>
    <x v="6"/>
    <x v="5"/>
    <x v="3544"/>
  </r>
  <r>
    <x v="991"/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x v="0"/>
    <n v="24"/>
    <x v="0"/>
    <s v="theater/plays"/>
    <x v="2644"/>
    <x v="1"/>
    <x v="6"/>
    <x v="3"/>
    <x v="3545"/>
  </r>
  <r>
    <x v="2593"/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x v="0"/>
    <n v="74"/>
    <x v="0"/>
    <s v="theater/plays"/>
    <x v="2645"/>
    <x v="1"/>
    <x v="6"/>
    <x v="6"/>
    <x v="3546"/>
  </r>
  <r>
    <x v="2122"/>
    <n v="3561"/>
    <s v="How You Kiss Me... at FringeNYC 2015"/>
    <s v="How You Kiss Me Is Not How I Like To Be Kissed_x000d__x000d_a new play by Dan Giles_x000d__x000d_coming to FringeNYC 2015_x000d__x000d_www.howyoukissme.com"/>
    <n v="2500"/>
    <x v="1904"/>
    <x v="0"/>
    <x v="0"/>
    <x v="0"/>
    <n v="1438799760"/>
    <n v="1437236378"/>
    <x v="0"/>
    <n v="54"/>
    <x v="0"/>
    <s v="theater/plays"/>
    <x v="2646"/>
    <x v="1"/>
    <x v="6"/>
    <x v="3"/>
    <x v="3547"/>
  </r>
  <r>
    <x v="2594"/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x v="0"/>
    <n v="31"/>
    <x v="0"/>
    <s v="theater/plays"/>
    <x v="2647"/>
    <x v="1"/>
    <x v="6"/>
    <x v="7"/>
    <x v="3548"/>
  </r>
  <r>
    <x v="2595"/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x v="0"/>
    <n v="25"/>
    <x v="0"/>
    <s v="theater/plays"/>
    <x v="2648"/>
    <x v="1"/>
    <x v="6"/>
    <x v="3"/>
    <x v="3549"/>
  </r>
  <r>
    <x v="10"/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x v="0"/>
    <n v="17"/>
    <x v="0"/>
    <s v="theater/plays"/>
    <x v="2649"/>
    <x v="1"/>
    <x v="6"/>
    <x v="10"/>
    <x v="3550"/>
  </r>
  <r>
    <x v="2596"/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x v="0"/>
    <n v="12"/>
    <x v="0"/>
    <s v="theater/plays"/>
    <x v="2650"/>
    <x v="1"/>
    <x v="6"/>
    <x v="11"/>
    <x v="3551"/>
  </r>
  <r>
    <x v="2430"/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x v="0"/>
    <n v="38"/>
    <x v="0"/>
    <s v="theater/plays"/>
    <x v="2651"/>
    <x v="1"/>
    <x v="6"/>
    <x v="11"/>
    <x v="3552"/>
  </r>
  <r>
    <x v="2597"/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x v="0"/>
    <n v="41"/>
    <x v="0"/>
    <s v="theater/plays"/>
    <x v="2652"/>
    <x v="1"/>
    <x v="6"/>
    <x v="5"/>
    <x v="3553"/>
  </r>
  <r>
    <x v="2598"/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x v="0"/>
    <n v="19"/>
    <x v="0"/>
    <s v="theater/plays"/>
    <x v="2653"/>
    <x v="1"/>
    <x v="6"/>
    <x v="10"/>
    <x v="3554"/>
  </r>
  <r>
    <x v="2599"/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x v="0"/>
    <n v="41"/>
    <x v="0"/>
    <s v="theater/plays"/>
    <x v="2654"/>
    <x v="1"/>
    <x v="6"/>
    <x v="11"/>
    <x v="3555"/>
  </r>
  <r>
    <x v="2600"/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x v="0"/>
    <n v="26"/>
    <x v="0"/>
    <s v="theater/plays"/>
    <x v="2655"/>
    <x v="1"/>
    <x v="6"/>
    <x v="11"/>
    <x v="3556"/>
  </r>
  <r>
    <x v="2601"/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x v="0"/>
    <n v="25"/>
    <x v="0"/>
    <s v="theater/plays"/>
    <x v="2656"/>
    <x v="1"/>
    <x v="6"/>
    <x v="8"/>
    <x v="3557"/>
  </r>
  <r>
    <x v="31"/>
    <n v="3572"/>
    <s v="Monster"/>
    <s v="A darkly comic one woman show by Abram Rooney as part of The Camden Fringe 2015."/>
    <n v="500"/>
    <x v="83"/>
    <x v="0"/>
    <x v="1"/>
    <x v="1"/>
    <n v="1434894082"/>
    <n v="1432302082"/>
    <x v="0"/>
    <n v="9"/>
    <x v="0"/>
    <s v="theater/plays"/>
    <x v="2657"/>
    <x v="1"/>
    <x v="6"/>
    <x v="5"/>
    <x v="3558"/>
  </r>
  <r>
    <x v="2602"/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x v="0"/>
    <n v="78"/>
    <x v="0"/>
    <s v="theater/plays"/>
    <x v="2658"/>
    <x v="1"/>
    <x v="6"/>
    <x v="9"/>
    <x v="3559"/>
  </r>
  <r>
    <x v="2603"/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x v="0"/>
    <n v="45"/>
    <x v="0"/>
    <s v="theater/plays"/>
    <x v="2659"/>
    <x v="1"/>
    <x v="6"/>
    <x v="9"/>
    <x v="3560"/>
  </r>
  <r>
    <x v="2604"/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x v="0"/>
    <n v="102"/>
    <x v="0"/>
    <s v="theater/plays"/>
    <x v="2660"/>
    <x v="1"/>
    <x v="6"/>
    <x v="3"/>
    <x v="3561"/>
  </r>
  <r>
    <x v="31"/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x v="0"/>
    <n v="5"/>
    <x v="0"/>
    <s v="theater/plays"/>
    <x v="135"/>
    <x v="1"/>
    <x v="6"/>
    <x v="9"/>
    <x v="3562"/>
  </r>
  <r>
    <x v="2129"/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x v="0"/>
    <n v="27"/>
    <x v="0"/>
    <s v="theater/plays"/>
    <x v="684"/>
    <x v="1"/>
    <x v="6"/>
    <x v="7"/>
    <x v="3563"/>
  </r>
  <r>
    <x v="2605"/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x v="0"/>
    <n v="37"/>
    <x v="0"/>
    <s v="theater/plays"/>
    <x v="2661"/>
    <x v="1"/>
    <x v="6"/>
    <x v="7"/>
    <x v="3564"/>
  </r>
  <r>
    <x v="31"/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x v="0"/>
    <n v="14"/>
    <x v="0"/>
    <s v="theater/plays"/>
    <x v="680"/>
    <x v="1"/>
    <x v="6"/>
    <x v="7"/>
    <x v="3565"/>
  </r>
  <r>
    <x v="2606"/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x v="0"/>
    <n v="27"/>
    <x v="0"/>
    <s v="theater/plays"/>
    <x v="2662"/>
    <x v="1"/>
    <x v="6"/>
    <x v="1"/>
    <x v="3566"/>
  </r>
  <r>
    <x v="31"/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x v="0"/>
    <n v="45"/>
    <x v="0"/>
    <s v="theater/plays"/>
    <x v="853"/>
    <x v="1"/>
    <x v="6"/>
    <x v="3"/>
    <x v="3567"/>
  </r>
  <r>
    <x v="2607"/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x v="0"/>
    <n v="49"/>
    <x v="0"/>
    <s v="theater/plays"/>
    <x v="2663"/>
    <x v="1"/>
    <x v="6"/>
    <x v="7"/>
    <x v="3568"/>
  </r>
  <r>
    <x v="2508"/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x v="0"/>
    <n v="24"/>
    <x v="0"/>
    <s v="theater/plays"/>
    <x v="956"/>
    <x v="1"/>
    <x v="6"/>
    <x v="2"/>
    <x v="3569"/>
  </r>
  <r>
    <x v="2113"/>
    <n v="3584"/>
    <s v="Pramkicker - Edinburgh and Beyond"/>
    <s v="Critically-acclaimed Old Trunk are back with their new play. _x000d_PRAMKICKER. _x000d__x000d_Written by Sadie Hasler &amp; directed by Sarah Mayhew."/>
    <n v="3000"/>
    <x v="2368"/>
    <x v="0"/>
    <x v="1"/>
    <x v="1"/>
    <n v="1436772944"/>
    <n v="1434180944"/>
    <x v="0"/>
    <n v="112"/>
    <x v="0"/>
    <s v="theater/plays"/>
    <x v="2664"/>
    <x v="1"/>
    <x v="6"/>
    <x v="0"/>
    <x v="3570"/>
  </r>
  <r>
    <x v="2608"/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x v="0"/>
    <n v="23"/>
    <x v="0"/>
    <s v="theater/plays"/>
    <x v="2665"/>
    <x v="1"/>
    <x v="6"/>
    <x v="4"/>
    <x v="3571"/>
  </r>
  <r>
    <x v="2609"/>
    <n v="3586"/>
    <s v="Actors &amp; Musicians who are Blind or Autistic"/>
    <s v="See Theatre In A New Light"/>
    <n v="7500"/>
    <x v="2369"/>
    <x v="0"/>
    <x v="0"/>
    <x v="0"/>
    <n v="1474649070"/>
    <n v="1469465070"/>
    <x v="0"/>
    <n v="54"/>
    <x v="0"/>
    <s v="theater/plays"/>
    <x v="2666"/>
    <x v="1"/>
    <x v="6"/>
    <x v="3"/>
    <x v="3572"/>
  </r>
  <r>
    <x v="2610"/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x v="0"/>
    <n v="28"/>
    <x v="0"/>
    <s v="theater/plays"/>
    <x v="2667"/>
    <x v="1"/>
    <x v="6"/>
    <x v="5"/>
    <x v="3573"/>
  </r>
  <r>
    <x v="10"/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x v="0"/>
    <n v="11"/>
    <x v="0"/>
    <s v="theater/plays"/>
    <x v="2668"/>
    <x v="1"/>
    <x v="6"/>
    <x v="6"/>
    <x v="3574"/>
  </r>
  <r>
    <x v="1901"/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x v="0"/>
    <n v="62"/>
    <x v="0"/>
    <s v="theater/plays"/>
    <x v="2669"/>
    <x v="1"/>
    <x v="6"/>
    <x v="5"/>
    <x v="3575"/>
  </r>
  <r>
    <x v="2611"/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x v="0"/>
    <n v="73"/>
    <x v="0"/>
    <s v="theater/plays"/>
    <x v="2670"/>
    <x v="1"/>
    <x v="6"/>
    <x v="8"/>
    <x v="3576"/>
  </r>
  <r>
    <x v="1290"/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x v="0"/>
    <n v="18"/>
    <x v="0"/>
    <s v="theater/plays"/>
    <x v="2671"/>
    <x v="1"/>
    <x v="6"/>
    <x v="11"/>
    <x v="3577"/>
  </r>
  <r>
    <x v="2612"/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x v="0"/>
    <n v="35"/>
    <x v="0"/>
    <s v="theater/plays"/>
    <x v="2672"/>
    <x v="1"/>
    <x v="6"/>
    <x v="11"/>
    <x v="3578"/>
  </r>
  <r>
    <x v="2613"/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x v="0"/>
    <n v="43"/>
    <x v="0"/>
    <s v="theater/plays"/>
    <x v="2673"/>
    <x v="1"/>
    <x v="6"/>
    <x v="11"/>
    <x v="3579"/>
  </r>
  <r>
    <x v="2614"/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x v="0"/>
    <n v="36"/>
    <x v="0"/>
    <s v="theater/plays"/>
    <x v="2674"/>
    <x v="1"/>
    <x v="6"/>
    <x v="10"/>
    <x v="3580"/>
  </r>
  <r>
    <x v="23"/>
    <n v="3595"/>
    <s v="The Flu Season"/>
    <s v="A new theatre company staging Will Eno's The Flu Season in Seattle"/>
    <n v="2600"/>
    <x v="2372"/>
    <x v="0"/>
    <x v="0"/>
    <x v="0"/>
    <n v="1426229940"/>
    <n v="1423959123"/>
    <x v="0"/>
    <n v="62"/>
    <x v="0"/>
    <s v="theater/plays"/>
    <x v="2675"/>
    <x v="1"/>
    <x v="6"/>
    <x v="2"/>
    <x v="3581"/>
  </r>
  <r>
    <x v="2615"/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x v="0"/>
    <n v="15"/>
    <x v="0"/>
    <s v="theater/plays"/>
    <x v="2676"/>
    <x v="1"/>
    <x v="6"/>
    <x v="10"/>
    <x v="3582"/>
  </r>
  <r>
    <x v="946"/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x v="0"/>
    <n v="33"/>
    <x v="0"/>
    <s v="theater/plays"/>
    <x v="2677"/>
    <x v="1"/>
    <x v="6"/>
    <x v="2"/>
    <x v="3583"/>
  </r>
  <r>
    <x v="2616"/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x v="0"/>
    <n v="27"/>
    <x v="0"/>
    <s v="theater/plays"/>
    <x v="1148"/>
    <x v="1"/>
    <x v="6"/>
    <x v="10"/>
    <x v="3584"/>
  </r>
  <r>
    <x v="2539"/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x v="0"/>
    <n v="17"/>
    <x v="0"/>
    <s v="theater/plays"/>
    <x v="2678"/>
    <x v="1"/>
    <x v="6"/>
    <x v="10"/>
    <x v="3585"/>
  </r>
  <r>
    <x v="2129"/>
    <n v="3600"/>
    <s v="Pariah"/>
    <s v="The First Play From The Man Who Brought You The Black James Bond!"/>
    <n v="10"/>
    <x v="31"/>
    <x v="0"/>
    <x v="0"/>
    <x v="0"/>
    <n v="1476390164"/>
    <n v="1473970964"/>
    <x v="0"/>
    <n v="4"/>
    <x v="0"/>
    <s v="theater/plays"/>
    <x v="2679"/>
    <x v="1"/>
    <x v="6"/>
    <x v="8"/>
    <x v="3586"/>
  </r>
  <r>
    <x v="2469"/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x v="0"/>
    <n v="53"/>
    <x v="0"/>
    <s v="theater/plays"/>
    <x v="2680"/>
    <x v="1"/>
    <x v="6"/>
    <x v="11"/>
    <x v="3587"/>
  </r>
  <r>
    <x v="2383"/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x v="0"/>
    <n v="49"/>
    <x v="0"/>
    <s v="theater/plays"/>
    <x v="2681"/>
    <x v="1"/>
    <x v="6"/>
    <x v="7"/>
    <x v="3588"/>
  </r>
  <r>
    <x v="2617"/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x v="0"/>
    <n v="57"/>
    <x v="0"/>
    <s v="theater/plays"/>
    <x v="2682"/>
    <x v="1"/>
    <x v="6"/>
    <x v="9"/>
    <x v="3589"/>
  </r>
  <r>
    <x v="2618"/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x v="0"/>
    <n v="69"/>
    <x v="0"/>
    <s v="theater/plays"/>
    <x v="2683"/>
    <x v="1"/>
    <x v="6"/>
    <x v="6"/>
    <x v="3590"/>
  </r>
  <r>
    <x v="2498"/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x v="0"/>
    <n v="15"/>
    <x v="0"/>
    <s v="theater/plays"/>
    <x v="76"/>
    <x v="1"/>
    <x v="6"/>
    <x v="1"/>
    <x v="3591"/>
  </r>
  <r>
    <x v="2619"/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x v="0"/>
    <n v="64"/>
    <x v="0"/>
    <s v="theater/plays"/>
    <x v="2684"/>
    <x v="1"/>
    <x v="6"/>
    <x v="3"/>
    <x v="3592"/>
  </r>
  <r>
    <x v="2620"/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x v="0"/>
    <n v="20"/>
    <x v="0"/>
    <s v="theater/plays"/>
    <x v="2109"/>
    <x v="1"/>
    <x v="6"/>
    <x v="4"/>
    <x v="3593"/>
  </r>
  <r>
    <x v="31"/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x v="0"/>
    <n v="27"/>
    <x v="0"/>
    <s v="theater/plays"/>
    <x v="2685"/>
    <x v="1"/>
    <x v="6"/>
    <x v="5"/>
    <x v="3594"/>
  </r>
  <r>
    <x v="2621"/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x v="0"/>
    <n v="21"/>
    <x v="0"/>
    <s v="theater/plays"/>
    <x v="2686"/>
    <x v="1"/>
    <x v="6"/>
    <x v="2"/>
    <x v="3595"/>
  </r>
  <r>
    <x v="2622"/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x v="0"/>
    <n v="31"/>
    <x v="0"/>
    <s v="theater/plays"/>
    <x v="2687"/>
    <x v="1"/>
    <x v="6"/>
    <x v="3"/>
    <x v="3596"/>
  </r>
  <r>
    <x v="1627"/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x v="0"/>
    <n v="51"/>
    <x v="0"/>
    <s v="theater/plays"/>
    <x v="590"/>
    <x v="1"/>
    <x v="6"/>
    <x v="7"/>
    <x v="3597"/>
  </r>
  <r>
    <x v="2623"/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x v="0"/>
    <n v="57"/>
    <x v="0"/>
    <s v="theater/plays"/>
    <x v="2688"/>
    <x v="1"/>
    <x v="6"/>
    <x v="5"/>
    <x v="3598"/>
  </r>
  <r>
    <x v="31"/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x v="0"/>
    <n v="20"/>
    <x v="0"/>
    <s v="theater/plays"/>
    <x v="372"/>
    <x v="1"/>
    <x v="6"/>
    <x v="5"/>
    <x v="3599"/>
  </r>
  <r>
    <x v="2624"/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x v="0"/>
    <n v="71"/>
    <x v="0"/>
    <s v="theater/plays"/>
    <x v="2689"/>
    <x v="1"/>
    <x v="6"/>
    <x v="5"/>
    <x v="3600"/>
  </r>
  <r>
    <x v="2020"/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x v="0"/>
    <n v="72"/>
    <x v="0"/>
    <s v="theater/plays"/>
    <x v="2690"/>
    <x v="1"/>
    <x v="6"/>
    <x v="4"/>
    <x v="3601"/>
  </r>
  <r>
    <x v="2387"/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x v="0"/>
    <n v="45"/>
    <x v="0"/>
    <s v="theater/plays"/>
    <x v="2691"/>
    <x v="1"/>
    <x v="6"/>
    <x v="2"/>
    <x v="3602"/>
  </r>
  <r>
    <x v="2625"/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x v="0"/>
    <n v="51"/>
    <x v="0"/>
    <s v="theater/plays"/>
    <x v="2692"/>
    <x v="1"/>
    <x v="6"/>
    <x v="2"/>
    <x v="3603"/>
  </r>
  <r>
    <x v="50"/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x v="0"/>
    <n v="56"/>
    <x v="0"/>
    <s v="theater/plays"/>
    <x v="2693"/>
    <x v="1"/>
    <x v="6"/>
    <x v="5"/>
    <x v="3604"/>
  </r>
  <r>
    <x v="1246"/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x v="0"/>
    <n v="17"/>
    <x v="0"/>
    <s v="theater/plays"/>
    <x v="1167"/>
    <x v="1"/>
    <x v="6"/>
    <x v="9"/>
    <x v="3605"/>
  </r>
  <r>
    <x v="2626"/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x v="0"/>
    <n v="197"/>
    <x v="0"/>
    <s v="theater/plays"/>
    <x v="2694"/>
    <x v="1"/>
    <x v="6"/>
    <x v="2"/>
    <x v="3606"/>
  </r>
  <r>
    <x v="2627"/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x v="0"/>
    <n v="70"/>
    <x v="0"/>
    <s v="theater/plays"/>
    <x v="2695"/>
    <x v="1"/>
    <x v="6"/>
    <x v="8"/>
    <x v="3607"/>
  </r>
  <r>
    <x v="2628"/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x v="0"/>
    <n v="21"/>
    <x v="0"/>
    <s v="theater/plays"/>
    <x v="2696"/>
    <x v="1"/>
    <x v="6"/>
    <x v="10"/>
    <x v="3608"/>
  </r>
  <r>
    <x v="43"/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x v="0"/>
    <n v="34"/>
    <x v="0"/>
    <s v="theater/plays"/>
    <x v="2697"/>
    <x v="1"/>
    <x v="6"/>
    <x v="3"/>
    <x v="3609"/>
  </r>
  <r>
    <x v="2629"/>
    <n v="3624"/>
    <s v="&quot;The Next Event&quot;"/>
    <s v="â€œThe Event of a Lifetimeâ€¦â€_x000d__x000d_After the books stopped selling, and family disappears..the next event is closer than expected for him."/>
    <n v="3000"/>
    <x v="2386"/>
    <x v="0"/>
    <x v="0"/>
    <x v="0"/>
    <n v="1471977290"/>
    <n v="1466793290"/>
    <x v="0"/>
    <n v="39"/>
    <x v="0"/>
    <s v="theater/plays"/>
    <x v="2698"/>
    <x v="1"/>
    <x v="6"/>
    <x v="0"/>
    <x v="3610"/>
  </r>
  <r>
    <x v="2570"/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x v="0"/>
    <n v="78"/>
    <x v="0"/>
    <s v="theater/plays"/>
    <x v="2699"/>
    <x v="1"/>
    <x v="6"/>
    <x v="0"/>
    <x v="3611"/>
  </r>
  <r>
    <x v="2412"/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x v="0"/>
    <n v="48"/>
    <x v="0"/>
    <s v="theater/plays"/>
    <x v="2700"/>
    <x v="1"/>
    <x v="6"/>
    <x v="3"/>
    <x v="3612"/>
  </r>
  <r>
    <x v="31"/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x v="0"/>
    <n v="29"/>
    <x v="0"/>
    <s v="theater/plays"/>
    <x v="2701"/>
    <x v="1"/>
    <x v="6"/>
    <x v="7"/>
    <x v="3613"/>
  </r>
  <r>
    <x v="109"/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x v="0"/>
    <n v="0"/>
    <x v="1"/>
    <s v="theater/musical"/>
    <x v="121"/>
    <x v="1"/>
    <x v="40"/>
    <x v="9"/>
    <x v="3614"/>
  </r>
  <r>
    <x v="2630"/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x v="0"/>
    <n v="2"/>
    <x v="1"/>
    <s v="theater/musical"/>
    <x v="120"/>
    <x v="1"/>
    <x v="40"/>
    <x v="7"/>
    <x v="3615"/>
  </r>
  <r>
    <x v="108"/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x v="0"/>
    <n v="1"/>
    <x v="1"/>
    <s v="theater/musical"/>
    <x v="120"/>
    <x v="1"/>
    <x v="40"/>
    <x v="9"/>
    <x v="3616"/>
  </r>
  <r>
    <x v="2631"/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x v="0"/>
    <n v="59"/>
    <x v="1"/>
    <s v="theater/musical"/>
    <x v="2702"/>
    <x v="1"/>
    <x v="40"/>
    <x v="10"/>
    <x v="3617"/>
  </r>
  <r>
    <x v="143"/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x v="0"/>
    <n v="1"/>
    <x v="1"/>
    <s v="theater/musical"/>
    <x v="101"/>
    <x v="1"/>
    <x v="40"/>
    <x v="4"/>
    <x v="3618"/>
  </r>
  <r>
    <x v="2632"/>
    <n v="3633"/>
    <s v="SMOKEY AND THE BANDIT: THE MUSICAL"/>
    <s v="SMOKEY AND THE BANDIT: THE MUSICAL_x000d_The classic film, characters and music you love, on stage, LIVE!"/>
    <n v="5000"/>
    <x v="2389"/>
    <x v="2"/>
    <x v="0"/>
    <x v="0"/>
    <n v="1479517200"/>
    <n v="1475765867"/>
    <x v="0"/>
    <n v="31"/>
    <x v="1"/>
    <s v="theater/musical"/>
    <x v="2703"/>
    <x v="1"/>
    <x v="40"/>
    <x v="9"/>
    <x v="3619"/>
  </r>
  <r>
    <x v="2633"/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x v="0"/>
    <n v="18"/>
    <x v="1"/>
    <s v="theater/musical"/>
    <x v="2704"/>
    <x v="1"/>
    <x v="40"/>
    <x v="4"/>
    <x v="3620"/>
  </r>
  <r>
    <x v="2634"/>
    <n v="3635"/>
    <s v="Mary's Son"/>
    <s v="Mary's Son is a pop opera about Jesus and the hope he brings to all people."/>
    <n v="3500"/>
    <x v="2391"/>
    <x v="2"/>
    <x v="0"/>
    <x v="0"/>
    <n v="1461186676"/>
    <n v="1458594676"/>
    <x v="0"/>
    <n v="10"/>
    <x v="1"/>
    <s v="theater/musical"/>
    <x v="2705"/>
    <x v="1"/>
    <x v="40"/>
    <x v="7"/>
    <x v="3621"/>
  </r>
  <r>
    <x v="109"/>
    <n v="3636"/>
    <s v="The Brother's of B-Block"/>
    <s v="The Brotherâ€™s of B-block is a musical play. A new take on &quot;OZ&quot; _x000d_The Wizard of OZ meets HBO's OZ."/>
    <n v="150000"/>
    <x v="117"/>
    <x v="2"/>
    <x v="0"/>
    <x v="0"/>
    <n v="1442248829"/>
    <n v="1439224829"/>
    <x v="0"/>
    <n v="0"/>
    <x v="1"/>
    <s v="theater/musical"/>
    <x v="121"/>
    <x v="1"/>
    <x v="40"/>
    <x v="10"/>
    <x v="3622"/>
  </r>
  <r>
    <x v="2635"/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x v="0"/>
    <n v="14"/>
    <x v="1"/>
    <s v="theater/musical"/>
    <x v="2706"/>
    <x v="1"/>
    <x v="40"/>
    <x v="11"/>
    <x v="3623"/>
  </r>
  <r>
    <x v="2636"/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x v="0"/>
    <n v="2"/>
    <x v="1"/>
    <s v="theater/musical"/>
    <x v="1762"/>
    <x v="1"/>
    <x v="40"/>
    <x v="2"/>
    <x v="3624"/>
  </r>
  <r>
    <x v="524"/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x v="0"/>
    <n v="1"/>
    <x v="1"/>
    <s v="theater/musical"/>
    <x v="120"/>
    <x v="1"/>
    <x v="40"/>
    <x v="10"/>
    <x v="3625"/>
  </r>
  <r>
    <x v="148"/>
    <n v="3640"/>
    <s v="Spring Awakening Presented by Catoctin Mountain Players"/>
    <s v="Help us bring the SPRING AWAKENING to Frederick, MD! _x000d__x000d_We're producing a project for young adults and could use your help."/>
    <n v="1000"/>
    <x v="434"/>
    <x v="2"/>
    <x v="0"/>
    <x v="0"/>
    <n v="1431283530"/>
    <n v="1428691530"/>
    <x v="0"/>
    <n v="3"/>
    <x v="1"/>
    <s v="theater/musical"/>
    <x v="1782"/>
    <x v="1"/>
    <x v="40"/>
    <x v="6"/>
    <x v="3626"/>
  </r>
  <r>
    <x v="109"/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x v="0"/>
    <n v="0"/>
    <x v="1"/>
    <s v="theater/musical"/>
    <x v="121"/>
    <x v="1"/>
    <x v="40"/>
    <x v="8"/>
    <x v="3627"/>
  </r>
  <r>
    <x v="2637"/>
    <n v="3642"/>
    <s v="My own musical"/>
    <s v="All the world's a stage..._x000d_It is my biggest dream to perform my own, selfcreated musical with lots of kids as big as I am able to."/>
    <n v="700"/>
    <x v="493"/>
    <x v="2"/>
    <x v="12"/>
    <x v="3"/>
    <n v="1448902800"/>
    <n v="1445369727"/>
    <x v="0"/>
    <n v="2"/>
    <x v="1"/>
    <s v="theater/musical"/>
    <x v="507"/>
    <x v="1"/>
    <x v="40"/>
    <x v="9"/>
    <x v="3628"/>
  </r>
  <r>
    <x v="109"/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x v="0"/>
    <n v="0"/>
    <x v="1"/>
    <s v="theater/musical"/>
    <x v="121"/>
    <x v="1"/>
    <x v="40"/>
    <x v="9"/>
    <x v="3629"/>
  </r>
  <r>
    <x v="2638"/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x v="0"/>
    <n v="12"/>
    <x v="1"/>
    <s v="theater/musical"/>
    <x v="2707"/>
    <x v="1"/>
    <x v="40"/>
    <x v="2"/>
    <x v="3630"/>
  </r>
  <r>
    <x v="370"/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x v="0"/>
    <n v="1"/>
    <x v="1"/>
    <s v="theater/musical"/>
    <x v="120"/>
    <x v="1"/>
    <x v="40"/>
    <x v="9"/>
    <x v="3631"/>
  </r>
  <r>
    <x v="2639"/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x v="0"/>
    <n v="8"/>
    <x v="1"/>
    <s v="theater/musical"/>
    <x v="2708"/>
    <x v="1"/>
    <x v="40"/>
    <x v="5"/>
    <x v="3632"/>
  </r>
  <r>
    <x v="733"/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x v="0"/>
    <n v="2"/>
    <x v="1"/>
    <s v="theater/musical"/>
    <x v="2"/>
    <x v="1"/>
    <x v="40"/>
    <x v="10"/>
    <x v="3633"/>
  </r>
  <r>
    <x v="2640"/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x v="0"/>
    <n v="73"/>
    <x v="0"/>
    <s v="theater/plays"/>
    <x v="2709"/>
    <x v="1"/>
    <x v="6"/>
    <x v="8"/>
    <x v="3634"/>
  </r>
  <r>
    <x v="87"/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x v="0"/>
    <n v="8"/>
    <x v="0"/>
    <s v="theater/plays"/>
    <x v="1188"/>
    <x v="1"/>
    <x v="6"/>
    <x v="5"/>
    <x v="3635"/>
  </r>
  <r>
    <x v="31"/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x v="0"/>
    <n v="17"/>
    <x v="0"/>
    <s v="theater/plays"/>
    <x v="2116"/>
    <x v="1"/>
    <x v="6"/>
    <x v="1"/>
    <x v="3636"/>
  </r>
  <r>
    <x v="87"/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x v="0"/>
    <n v="9"/>
    <x v="0"/>
    <s v="theater/plays"/>
    <x v="1377"/>
    <x v="1"/>
    <x v="6"/>
    <x v="3"/>
    <x v="3637"/>
  </r>
  <r>
    <x v="2641"/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x v="0"/>
    <n v="17"/>
    <x v="0"/>
    <s v="theater/plays"/>
    <x v="2710"/>
    <x v="1"/>
    <x v="6"/>
    <x v="10"/>
    <x v="3638"/>
  </r>
  <r>
    <x v="10"/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x v="0"/>
    <n v="33"/>
    <x v="0"/>
    <s v="theater/plays"/>
    <x v="2711"/>
    <x v="1"/>
    <x v="6"/>
    <x v="3"/>
    <x v="3639"/>
  </r>
  <r>
    <x v="2642"/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x v="0"/>
    <n v="38"/>
    <x v="0"/>
    <s v="theater/plays"/>
    <x v="2712"/>
    <x v="1"/>
    <x v="6"/>
    <x v="7"/>
    <x v="3640"/>
  </r>
  <r>
    <x v="2643"/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x v="0"/>
    <n v="79"/>
    <x v="0"/>
    <s v="theater/plays"/>
    <x v="2713"/>
    <x v="1"/>
    <x v="6"/>
    <x v="0"/>
    <x v="3641"/>
  </r>
  <r>
    <x v="2644"/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x v="0"/>
    <n v="46"/>
    <x v="0"/>
    <s v="theater/plays"/>
    <x v="2714"/>
    <x v="1"/>
    <x v="6"/>
    <x v="1"/>
    <x v="3642"/>
  </r>
  <r>
    <x v="2645"/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x v="0"/>
    <n v="20"/>
    <x v="0"/>
    <s v="theater/plays"/>
    <x v="2715"/>
    <x v="1"/>
    <x v="6"/>
    <x v="5"/>
    <x v="3643"/>
  </r>
  <r>
    <x v="17"/>
    <n v="3658"/>
    <s v="Mr. Marmalade"/>
    <s v="Life is hard when your own imaginary friend can't make time for you."/>
    <n v="1500"/>
    <x v="17"/>
    <x v="0"/>
    <x v="0"/>
    <x v="0"/>
    <n v="1404273540"/>
    <n v="1400272580"/>
    <x v="0"/>
    <n v="20"/>
    <x v="0"/>
    <s v="theater/plays"/>
    <x v="2716"/>
    <x v="1"/>
    <x v="6"/>
    <x v="5"/>
    <x v="3644"/>
  </r>
  <r>
    <x v="2389"/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x v="0"/>
    <n v="13"/>
    <x v="0"/>
    <s v="theater/plays"/>
    <x v="2717"/>
    <x v="1"/>
    <x v="6"/>
    <x v="2"/>
    <x v="3645"/>
  </r>
  <r>
    <x v="31"/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x v="0"/>
    <n v="22"/>
    <x v="0"/>
    <s v="theater/plays"/>
    <x v="2718"/>
    <x v="1"/>
    <x v="6"/>
    <x v="4"/>
    <x v="3646"/>
  </r>
  <r>
    <x v="2598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x v="0"/>
    <n v="36"/>
    <x v="0"/>
    <s v="theater/plays"/>
    <x v="2719"/>
    <x v="1"/>
    <x v="6"/>
    <x v="7"/>
    <x v="3647"/>
  </r>
  <r>
    <x v="2646"/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x v="0"/>
    <n v="40"/>
    <x v="0"/>
    <s v="theater/plays"/>
    <x v="2720"/>
    <x v="1"/>
    <x v="6"/>
    <x v="2"/>
    <x v="3648"/>
  </r>
  <r>
    <x v="87"/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x v="0"/>
    <n v="9"/>
    <x v="0"/>
    <s v="theater/plays"/>
    <x v="438"/>
    <x v="1"/>
    <x v="6"/>
    <x v="9"/>
    <x v="3649"/>
  </r>
  <r>
    <x v="2647"/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x v="0"/>
    <n v="19"/>
    <x v="0"/>
    <s v="theater/plays"/>
    <x v="2721"/>
    <x v="1"/>
    <x v="6"/>
    <x v="0"/>
    <x v="3650"/>
  </r>
  <r>
    <x v="2648"/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x v="0"/>
    <n v="14"/>
    <x v="0"/>
    <s v="theater/plays"/>
    <x v="2722"/>
    <x v="1"/>
    <x v="6"/>
    <x v="9"/>
    <x v="3651"/>
  </r>
  <r>
    <x v="31"/>
    <n v="3666"/>
    <s v="Israel LÃ³pez @ Ojai Playwrights Conference"/>
    <s v="Artistic Internship @ Ojai Playwrights Conference"/>
    <n v="1200"/>
    <x v="647"/>
    <x v="0"/>
    <x v="0"/>
    <x v="0"/>
    <n v="1406185200"/>
    <n v="1404337382"/>
    <x v="0"/>
    <n v="38"/>
    <x v="0"/>
    <s v="theater/plays"/>
    <x v="2723"/>
    <x v="1"/>
    <x v="6"/>
    <x v="3"/>
    <x v="3652"/>
  </r>
  <r>
    <x v="2649"/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x v="0"/>
    <n v="58"/>
    <x v="0"/>
    <s v="theater/plays"/>
    <x v="2724"/>
    <x v="1"/>
    <x v="6"/>
    <x v="0"/>
    <x v="3653"/>
  </r>
  <r>
    <x v="991"/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x v="0"/>
    <n v="28"/>
    <x v="0"/>
    <s v="theater/plays"/>
    <x v="2725"/>
    <x v="1"/>
    <x v="6"/>
    <x v="0"/>
    <x v="3654"/>
  </r>
  <r>
    <x v="2650"/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x v="0"/>
    <n v="17"/>
    <x v="0"/>
    <s v="theater/plays"/>
    <x v="2726"/>
    <x v="1"/>
    <x v="6"/>
    <x v="5"/>
    <x v="3655"/>
  </r>
  <r>
    <x v="2651"/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x v="0"/>
    <n v="12"/>
    <x v="0"/>
    <s v="theater/plays"/>
    <x v="2727"/>
    <x v="1"/>
    <x v="6"/>
    <x v="5"/>
    <x v="3656"/>
  </r>
  <r>
    <x v="2652"/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x v="0"/>
    <n v="40"/>
    <x v="0"/>
    <s v="theater/plays"/>
    <x v="2728"/>
    <x v="1"/>
    <x v="6"/>
    <x v="0"/>
    <x v="3657"/>
  </r>
  <r>
    <x v="1400"/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x v="0"/>
    <n v="57"/>
    <x v="0"/>
    <s v="theater/plays"/>
    <x v="2729"/>
    <x v="1"/>
    <x v="6"/>
    <x v="10"/>
    <x v="3658"/>
  </r>
  <r>
    <x v="2653"/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x v="0"/>
    <n v="114"/>
    <x v="0"/>
    <s v="theater/plays"/>
    <x v="2730"/>
    <x v="1"/>
    <x v="6"/>
    <x v="9"/>
    <x v="3659"/>
  </r>
  <r>
    <x v="31"/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x v="0"/>
    <n v="31"/>
    <x v="0"/>
    <s v="theater/plays"/>
    <x v="2731"/>
    <x v="1"/>
    <x v="6"/>
    <x v="3"/>
    <x v="3660"/>
  </r>
  <r>
    <x v="2515"/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x v="0"/>
    <n v="3"/>
    <x v="0"/>
    <s v="theater/plays"/>
    <x v="463"/>
    <x v="1"/>
    <x v="6"/>
    <x v="5"/>
    <x v="3661"/>
  </r>
  <r>
    <x v="2654"/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x v="0"/>
    <n v="16"/>
    <x v="0"/>
    <s v="theater/plays"/>
    <x v="2732"/>
    <x v="1"/>
    <x v="6"/>
    <x v="10"/>
    <x v="3662"/>
  </r>
  <r>
    <x v="2655"/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x v="0"/>
    <n v="199"/>
    <x v="0"/>
    <s v="theater/plays"/>
    <x v="2733"/>
    <x v="1"/>
    <x v="6"/>
    <x v="0"/>
    <x v="3663"/>
  </r>
  <r>
    <x v="78"/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x v="0"/>
    <n v="31"/>
    <x v="0"/>
    <s v="theater/plays"/>
    <x v="2734"/>
    <x v="1"/>
    <x v="6"/>
    <x v="6"/>
    <x v="3664"/>
  </r>
  <r>
    <x v="2616"/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x v="0"/>
    <n v="30"/>
    <x v="0"/>
    <s v="theater/plays"/>
    <x v="2735"/>
    <x v="1"/>
    <x v="6"/>
    <x v="5"/>
    <x v="3665"/>
  </r>
  <r>
    <x v="2656"/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x v="0"/>
    <n v="34"/>
    <x v="0"/>
    <s v="theater/plays"/>
    <x v="2736"/>
    <x v="1"/>
    <x v="6"/>
    <x v="8"/>
    <x v="3666"/>
  </r>
  <r>
    <x v="2657"/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x v="0"/>
    <n v="18"/>
    <x v="0"/>
    <s v="theater/plays"/>
    <x v="1050"/>
    <x v="1"/>
    <x v="6"/>
    <x v="1"/>
    <x v="3667"/>
  </r>
  <r>
    <x v="2658"/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x v="0"/>
    <n v="67"/>
    <x v="0"/>
    <s v="theater/plays"/>
    <x v="2737"/>
    <x v="1"/>
    <x v="6"/>
    <x v="5"/>
    <x v="3668"/>
  </r>
  <r>
    <x v="2659"/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x v="0"/>
    <n v="66"/>
    <x v="0"/>
    <s v="theater/plays"/>
    <x v="2738"/>
    <x v="1"/>
    <x v="6"/>
    <x v="8"/>
    <x v="3669"/>
  </r>
  <r>
    <x v="2660"/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x v="0"/>
    <n v="23"/>
    <x v="0"/>
    <s v="theater/plays"/>
    <x v="2739"/>
    <x v="1"/>
    <x v="6"/>
    <x v="10"/>
    <x v="3670"/>
  </r>
  <r>
    <x v="2661"/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x v="0"/>
    <n v="126"/>
    <x v="0"/>
    <s v="theater/plays"/>
    <x v="17"/>
    <x v="1"/>
    <x v="6"/>
    <x v="6"/>
    <x v="3671"/>
  </r>
  <r>
    <x v="2662"/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x v="0"/>
    <n v="6"/>
    <x v="0"/>
    <s v="theater/plays"/>
    <x v="2740"/>
    <x v="1"/>
    <x v="6"/>
    <x v="10"/>
    <x v="3672"/>
  </r>
  <r>
    <x v="2663"/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x v="0"/>
    <n v="25"/>
    <x v="0"/>
    <s v="theater/plays"/>
    <x v="2741"/>
    <x v="1"/>
    <x v="6"/>
    <x v="5"/>
    <x v="3673"/>
  </r>
  <r>
    <x v="2217"/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x v="0"/>
    <n v="39"/>
    <x v="0"/>
    <s v="theater/plays"/>
    <x v="2742"/>
    <x v="1"/>
    <x v="6"/>
    <x v="3"/>
    <x v="3674"/>
  </r>
  <r>
    <x v="1237"/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x v="0"/>
    <n v="62"/>
    <x v="0"/>
    <s v="theater/plays"/>
    <x v="2743"/>
    <x v="1"/>
    <x v="6"/>
    <x v="5"/>
    <x v="3675"/>
  </r>
  <r>
    <x v="43"/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x v="0"/>
    <n v="31"/>
    <x v="0"/>
    <s v="theater/plays"/>
    <x v="2744"/>
    <x v="1"/>
    <x v="6"/>
    <x v="9"/>
    <x v="3676"/>
  </r>
  <r>
    <x v="2664"/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x v="0"/>
    <n v="274"/>
    <x v="0"/>
    <s v="theater/plays"/>
    <x v="2745"/>
    <x v="1"/>
    <x v="6"/>
    <x v="1"/>
    <x v="3677"/>
  </r>
  <r>
    <x v="582"/>
    <n v="3692"/>
    <s v="An Evening With Durang"/>
    <s v="Help us independently produce two great comedies by Christopher Durang."/>
    <n v="1000"/>
    <x v="2343"/>
    <x v="0"/>
    <x v="0"/>
    <x v="0"/>
    <n v="1411084800"/>
    <n v="1410304179"/>
    <x v="0"/>
    <n v="17"/>
    <x v="0"/>
    <s v="theater/plays"/>
    <x v="2746"/>
    <x v="1"/>
    <x v="6"/>
    <x v="8"/>
    <x v="3678"/>
  </r>
  <r>
    <x v="2665"/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x v="0"/>
    <n v="14"/>
    <x v="0"/>
    <s v="theater/plays"/>
    <x v="2747"/>
    <x v="1"/>
    <x v="6"/>
    <x v="9"/>
    <x v="3679"/>
  </r>
  <r>
    <x v="2666"/>
    <n v="3694"/>
    <s v="Three Christs - Presented at Dixon Place"/>
    <s v="A new play exploring themes of reverence, belief, and certainty. _x000d_&quot;Because what is is, and what is cannot not be...&quot;"/>
    <n v="3500"/>
    <x v="2418"/>
    <x v="0"/>
    <x v="0"/>
    <x v="0"/>
    <n v="1465178400"/>
    <n v="1461985967"/>
    <x v="0"/>
    <n v="60"/>
    <x v="0"/>
    <s v="theater/plays"/>
    <x v="2748"/>
    <x v="1"/>
    <x v="6"/>
    <x v="6"/>
    <x v="3680"/>
  </r>
  <r>
    <x v="2213"/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x v="0"/>
    <n v="33"/>
    <x v="0"/>
    <s v="theater/plays"/>
    <x v="2749"/>
    <x v="1"/>
    <x v="6"/>
    <x v="11"/>
    <x v="3681"/>
  </r>
  <r>
    <x v="1342"/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x v="0"/>
    <n v="78"/>
    <x v="0"/>
    <s v="theater/plays"/>
    <x v="2750"/>
    <x v="1"/>
    <x v="6"/>
    <x v="11"/>
    <x v="3682"/>
  </r>
  <r>
    <x v="1277"/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x v="0"/>
    <n v="30"/>
    <x v="0"/>
    <s v="theater/plays"/>
    <x v="2751"/>
    <x v="1"/>
    <x v="6"/>
    <x v="6"/>
    <x v="3683"/>
  </r>
  <r>
    <x v="2667"/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x v="0"/>
    <n v="136"/>
    <x v="0"/>
    <s v="theater/plays"/>
    <x v="2752"/>
    <x v="1"/>
    <x v="6"/>
    <x v="2"/>
    <x v="3684"/>
  </r>
  <r>
    <x v="2624"/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x v="0"/>
    <n v="40"/>
    <x v="0"/>
    <s v="theater/plays"/>
    <x v="2111"/>
    <x v="1"/>
    <x v="6"/>
    <x v="8"/>
    <x v="3685"/>
  </r>
  <r>
    <x v="1247"/>
    <n v="3700"/>
    <s v="Generations (Senior Project)"/>
    <s v="Help me produce the play I have written for my senior project!"/>
    <n v="500"/>
    <x v="2422"/>
    <x v="0"/>
    <x v="0"/>
    <x v="0"/>
    <n v="1412092800"/>
    <n v="1409493800"/>
    <x v="0"/>
    <n v="18"/>
    <x v="0"/>
    <s v="theater/plays"/>
    <x v="2417"/>
    <x v="1"/>
    <x v="6"/>
    <x v="10"/>
    <x v="3686"/>
  </r>
  <r>
    <x v="1415"/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x v="0"/>
    <n v="39"/>
    <x v="0"/>
    <s v="theater/plays"/>
    <x v="2753"/>
    <x v="1"/>
    <x v="6"/>
    <x v="5"/>
    <x v="3687"/>
  </r>
  <r>
    <x v="2217"/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x v="0"/>
    <n v="21"/>
    <x v="0"/>
    <s v="theater/plays"/>
    <x v="2754"/>
    <x v="1"/>
    <x v="6"/>
    <x v="0"/>
    <x v="3688"/>
  </r>
  <r>
    <x v="2668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x v="0"/>
    <n v="30"/>
    <x v="0"/>
    <s v="theater/plays"/>
    <x v="2755"/>
    <x v="1"/>
    <x v="6"/>
    <x v="3"/>
    <x v="3689"/>
  </r>
  <r>
    <x v="2669"/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x v="0"/>
    <n v="27"/>
    <x v="0"/>
    <s v="theater/plays"/>
    <x v="2756"/>
    <x v="1"/>
    <x v="6"/>
    <x v="6"/>
    <x v="3690"/>
  </r>
  <r>
    <x v="2670"/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x v="0"/>
    <n v="35"/>
    <x v="0"/>
    <s v="theater/plays"/>
    <x v="1911"/>
    <x v="1"/>
    <x v="6"/>
    <x v="0"/>
    <x v="3691"/>
  </r>
  <r>
    <x v="2671"/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x v="0"/>
    <n v="13"/>
    <x v="0"/>
    <s v="theater/plays"/>
    <x v="2757"/>
    <x v="1"/>
    <x v="6"/>
    <x v="10"/>
    <x v="3692"/>
  </r>
  <r>
    <x v="2672"/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x v="0"/>
    <n v="23"/>
    <x v="0"/>
    <s v="theater/plays"/>
    <x v="2758"/>
    <x v="1"/>
    <x v="6"/>
    <x v="0"/>
    <x v="3693"/>
  </r>
  <r>
    <x v="2673"/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x v="0"/>
    <n v="39"/>
    <x v="0"/>
    <s v="theater/plays"/>
    <x v="2759"/>
    <x v="1"/>
    <x v="6"/>
    <x v="0"/>
    <x v="3694"/>
  </r>
  <r>
    <x v="2674"/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x v="0"/>
    <n v="35"/>
    <x v="0"/>
    <s v="theater/plays"/>
    <x v="2760"/>
    <x v="1"/>
    <x v="6"/>
    <x v="5"/>
    <x v="3695"/>
  </r>
  <r>
    <x v="2675"/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x v="0"/>
    <n v="27"/>
    <x v="0"/>
    <s v="theater/plays"/>
    <x v="2761"/>
    <x v="1"/>
    <x v="6"/>
    <x v="7"/>
    <x v="3696"/>
  </r>
  <r>
    <x v="430"/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x v="0"/>
    <n v="21"/>
    <x v="0"/>
    <s v="theater/plays"/>
    <x v="2762"/>
    <x v="1"/>
    <x v="6"/>
    <x v="5"/>
    <x v="3174"/>
  </r>
  <r>
    <x v="2676"/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x v="0"/>
    <n v="104"/>
    <x v="0"/>
    <s v="theater/plays"/>
    <x v="2763"/>
    <x v="1"/>
    <x v="6"/>
    <x v="5"/>
    <x v="3697"/>
  </r>
  <r>
    <x v="1240"/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x v="0"/>
    <n v="19"/>
    <x v="0"/>
    <s v="theater/plays"/>
    <x v="2764"/>
    <x v="1"/>
    <x v="6"/>
    <x v="5"/>
    <x v="3698"/>
  </r>
  <r>
    <x v="1099"/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x v="0"/>
    <n v="97"/>
    <x v="0"/>
    <s v="theater/plays"/>
    <x v="2765"/>
    <x v="1"/>
    <x v="6"/>
    <x v="6"/>
    <x v="3699"/>
  </r>
  <r>
    <x v="2677"/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x v="0"/>
    <n v="27"/>
    <x v="0"/>
    <s v="theater/plays"/>
    <x v="2766"/>
    <x v="1"/>
    <x v="6"/>
    <x v="2"/>
    <x v="3700"/>
  </r>
  <r>
    <x v="2678"/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x v="0"/>
    <n v="24"/>
    <x v="0"/>
    <s v="theater/plays"/>
    <x v="2767"/>
    <x v="1"/>
    <x v="6"/>
    <x v="11"/>
    <x v="3701"/>
  </r>
  <r>
    <x v="1266"/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x v="0"/>
    <n v="13"/>
    <x v="0"/>
    <s v="theater/plays"/>
    <x v="2768"/>
    <x v="1"/>
    <x v="6"/>
    <x v="6"/>
    <x v="3702"/>
  </r>
  <r>
    <x v="2679"/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x v="0"/>
    <n v="46"/>
    <x v="0"/>
    <s v="theater/plays"/>
    <x v="2769"/>
    <x v="1"/>
    <x v="6"/>
    <x v="1"/>
    <x v="3703"/>
  </r>
  <r>
    <x v="2680"/>
    <n v="3719"/>
    <s v="Corium"/>
    <s v="A new piece of physical theatre about love, regret and longing."/>
    <n v="200"/>
    <x v="2433"/>
    <x v="0"/>
    <x v="1"/>
    <x v="1"/>
    <n v="1434994266"/>
    <n v="1432402266"/>
    <x v="0"/>
    <n v="4"/>
    <x v="0"/>
    <s v="theater/plays"/>
    <x v="2600"/>
    <x v="1"/>
    <x v="6"/>
    <x v="5"/>
    <x v="3704"/>
  </r>
  <r>
    <x v="2681"/>
    <n v="3720"/>
    <s v="Lakotas and the American Theatre"/>
    <s v="Breaking the American Indian stereotype in the American Theatre."/>
    <n v="3300"/>
    <x v="2434"/>
    <x v="0"/>
    <x v="0"/>
    <x v="0"/>
    <n v="1435881006"/>
    <n v="1433980206"/>
    <x v="0"/>
    <n v="40"/>
    <x v="0"/>
    <s v="theater/plays"/>
    <x v="2770"/>
    <x v="1"/>
    <x v="6"/>
    <x v="0"/>
    <x v="3705"/>
  </r>
  <r>
    <x v="2624"/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x v="0"/>
    <n v="44"/>
    <x v="0"/>
    <s v="theater/plays"/>
    <x v="2771"/>
    <x v="1"/>
    <x v="6"/>
    <x v="9"/>
    <x v="3706"/>
  </r>
  <r>
    <x v="2682"/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x v="0"/>
    <n v="35"/>
    <x v="0"/>
    <s v="theater/plays"/>
    <x v="2772"/>
    <x v="1"/>
    <x v="6"/>
    <x v="1"/>
    <x v="3707"/>
  </r>
  <r>
    <x v="2683"/>
    <n v="3723"/>
    <s v="Beauty and the Beast"/>
    <s v="Saltmine Theatre Company present Beauty and the Beast:"/>
    <n v="4500"/>
    <x v="2437"/>
    <x v="0"/>
    <x v="1"/>
    <x v="1"/>
    <n v="1417374262"/>
    <n v="1414778662"/>
    <x v="0"/>
    <n v="63"/>
    <x v="0"/>
    <s v="theater/plays"/>
    <x v="2773"/>
    <x v="1"/>
    <x v="6"/>
    <x v="9"/>
    <x v="3708"/>
  </r>
  <r>
    <x v="2684"/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x v="0"/>
    <n v="89"/>
    <x v="0"/>
    <s v="theater/plays"/>
    <x v="2774"/>
    <x v="1"/>
    <x v="6"/>
    <x v="6"/>
    <x v="3709"/>
  </r>
  <r>
    <x v="74"/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x v="0"/>
    <n v="15"/>
    <x v="0"/>
    <s v="theater/plays"/>
    <x v="2775"/>
    <x v="1"/>
    <x v="6"/>
    <x v="2"/>
    <x v="3710"/>
  </r>
  <r>
    <x v="2685"/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x v="0"/>
    <n v="46"/>
    <x v="0"/>
    <s v="theater/plays"/>
    <x v="2776"/>
    <x v="1"/>
    <x v="6"/>
    <x v="6"/>
    <x v="3711"/>
  </r>
  <r>
    <x v="1266"/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x v="0"/>
    <n v="33"/>
    <x v="0"/>
    <s v="theater/plays"/>
    <x v="2777"/>
    <x v="1"/>
    <x v="6"/>
    <x v="8"/>
    <x v="3712"/>
  </r>
  <r>
    <x v="2686"/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x v="0"/>
    <n v="31"/>
    <x v="1"/>
    <s v="theater/plays"/>
    <x v="2778"/>
    <x v="1"/>
    <x v="6"/>
    <x v="3"/>
    <x v="3713"/>
  </r>
  <r>
    <x v="2687"/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x v="0"/>
    <n v="5"/>
    <x v="1"/>
    <s v="theater/plays"/>
    <x v="2779"/>
    <x v="1"/>
    <x v="6"/>
    <x v="2"/>
    <x v="3714"/>
  </r>
  <r>
    <x v="709"/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x v="0"/>
    <n v="1"/>
    <x v="1"/>
    <s v="theater/plays"/>
    <x v="101"/>
    <x v="1"/>
    <x v="6"/>
    <x v="3"/>
    <x v="3715"/>
  </r>
  <r>
    <x v="2688"/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x v="0"/>
    <n v="12"/>
    <x v="1"/>
    <s v="theater/plays"/>
    <x v="1270"/>
    <x v="1"/>
    <x v="6"/>
    <x v="11"/>
    <x v="3716"/>
  </r>
  <r>
    <x v="2689"/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x v="0"/>
    <n v="4"/>
    <x v="1"/>
    <s v="theater/plays"/>
    <x v="164"/>
    <x v="1"/>
    <x v="6"/>
    <x v="4"/>
    <x v="3717"/>
  </r>
  <r>
    <x v="109"/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x v="0"/>
    <n v="0"/>
    <x v="1"/>
    <s v="theater/plays"/>
    <x v="121"/>
    <x v="1"/>
    <x v="6"/>
    <x v="6"/>
    <x v="3718"/>
  </r>
  <r>
    <x v="2690"/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x v="0"/>
    <n v="7"/>
    <x v="1"/>
    <s v="theater/plays"/>
    <x v="2397"/>
    <x v="1"/>
    <x v="6"/>
    <x v="7"/>
    <x v="3719"/>
  </r>
  <r>
    <x v="2691"/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x v="0"/>
    <n v="2"/>
    <x v="1"/>
    <s v="theater/plays"/>
    <x v="119"/>
    <x v="1"/>
    <x v="6"/>
    <x v="6"/>
    <x v="3720"/>
  </r>
  <r>
    <x v="886"/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x v="0"/>
    <n v="1"/>
    <x v="1"/>
    <s v="theater/plays"/>
    <x v="119"/>
    <x v="1"/>
    <x v="6"/>
    <x v="2"/>
    <x v="3721"/>
  </r>
  <r>
    <x v="2692"/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x v="0"/>
    <n v="4"/>
    <x v="1"/>
    <s v="theater/plays"/>
    <x v="839"/>
    <x v="1"/>
    <x v="6"/>
    <x v="9"/>
    <x v="3722"/>
  </r>
  <r>
    <x v="2693"/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x v="0"/>
    <n v="6"/>
    <x v="1"/>
    <s v="theater/plays"/>
    <x v="834"/>
    <x v="1"/>
    <x v="6"/>
    <x v="0"/>
    <x v="3723"/>
  </r>
  <r>
    <x v="2694"/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x v="0"/>
    <n v="8"/>
    <x v="1"/>
    <s v="theater/plays"/>
    <x v="2780"/>
    <x v="1"/>
    <x v="6"/>
    <x v="0"/>
    <x v="3724"/>
  </r>
  <r>
    <x v="2695"/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x v="0"/>
    <n v="14"/>
    <x v="1"/>
    <s v="theater/plays"/>
    <x v="2781"/>
    <x v="1"/>
    <x v="6"/>
    <x v="3"/>
    <x v="3725"/>
  </r>
  <r>
    <x v="109"/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x v="0"/>
    <n v="0"/>
    <x v="1"/>
    <s v="theater/plays"/>
    <x v="121"/>
    <x v="1"/>
    <x v="6"/>
    <x v="4"/>
    <x v="3726"/>
  </r>
  <r>
    <x v="172"/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x v="0"/>
    <n v="4"/>
    <x v="1"/>
    <s v="theater/plays"/>
    <x v="384"/>
    <x v="1"/>
    <x v="6"/>
    <x v="10"/>
    <x v="3727"/>
  </r>
  <r>
    <x v="109"/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x v="0"/>
    <n v="0"/>
    <x v="1"/>
    <s v="theater/plays"/>
    <x v="121"/>
    <x v="1"/>
    <x v="6"/>
    <x v="0"/>
    <x v="3728"/>
  </r>
  <r>
    <x v="109"/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x v="0"/>
    <n v="0"/>
    <x v="1"/>
    <s v="theater/plays"/>
    <x v="121"/>
    <x v="1"/>
    <x v="6"/>
    <x v="0"/>
    <x v="3729"/>
  </r>
  <r>
    <x v="709"/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x v="0"/>
    <n v="1"/>
    <x v="1"/>
    <s v="theater/plays"/>
    <x v="119"/>
    <x v="1"/>
    <x v="6"/>
    <x v="3"/>
    <x v="3730"/>
  </r>
  <r>
    <x v="2696"/>
    <n v="3746"/>
    <s v="Stage Play Production - &quot;I Love You to Death&quot;"/>
    <s v="Generational curses CAN be broken...right?"/>
    <n v="8500"/>
    <x v="1672"/>
    <x v="2"/>
    <x v="0"/>
    <x v="0"/>
    <n v="1475918439"/>
    <n v="1473326439"/>
    <x v="0"/>
    <n v="1"/>
    <x v="1"/>
    <s v="theater/plays"/>
    <x v="2782"/>
    <x v="1"/>
    <x v="6"/>
    <x v="8"/>
    <x v="3731"/>
  </r>
  <r>
    <x v="460"/>
    <n v="3747"/>
    <s v="Counting Stars"/>
    <s v="The world premiere of an astonishing new play by acclaimed writer Atiha Sen Gupta."/>
    <n v="2500"/>
    <x v="379"/>
    <x v="2"/>
    <x v="1"/>
    <x v="1"/>
    <n v="1436137140"/>
    <n v="1433833896"/>
    <x v="0"/>
    <n v="1"/>
    <x v="1"/>
    <s v="theater/plays"/>
    <x v="384"/>
    <x v="1"/>
    <x v="6"/>
    <x v="0"/>
    <x v="3732"/>
  </r>
  <r>
    <x v="2697"/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x v="0"/>
    <n v="52"/>
    <x v="0"/>
    <s v="theater/musical"/>
    <x v="2783"/>
    <x v="1"/>
    <x v="40"/>
    <x v="1"/>
    <x v="3733"/>
  </r>
  <r>
    <x v="2"/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x v="0"/>
    <n v="7"/>
    <x v="0"/>
    <s v="theater/musical"/>
    <x v="766"/>
    <x v="1"/>
    <x v="40"/>
    <x v="7"/>
    <x v="3734"/>
  </r>
  <r>
    <x v="1004"/>
    <n v="3750"/>
    <s v="Stars on Stage, Kids be Heard!"/>
    <s v="Stars on Stage children's theatre program is in need of 6 new wireless body microphones!_x000d__x000d_#soskidsbeheard   _x000d__x000d_www.apatheplace.org"/>
    <n v="6000"/>
    <x v="2444"/>
    <x v="0"/>
    <x v="0"/>
    <x v="0"/>
    <n v="1423555140"/>
    <n v="1421105608"/>
    <x v="0"/>
    <n v="28"/>
    <x v="0"/>
    <s v="theater/musical"/>
    <x v="2784"/>
    <x v="1"/>
    <x v="40"/>
    <x v="1"/>
    <x v="3735"/>
  </r>
  <r>
    <x v="2698"/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x v="0"/>
    <n v="11"/>
    <x v="0"/>
    <s v="theater/musical"/>
    <x v="2785"/>
    <x v="1"/>
    <x v="40"/>
    <x v="2"/>
    <x v="3736"/>
  </r>
  <r>
    <x v="1246"/>
    <n v="3752"/>
    <s v="POP! Community Cabaret Presents..."/>
    <s v="Welcome to POP! Community Cabaret: the &quot;friendliest mad bunch ever&quot;!_x000d_We are a cabaret group run by our community for our community."/>
    <n v="500"/>
    <x v="1941"/>
    <x v="0"/>
    <x v="1"/>
    <x v="1"/>
    <n v="1476651600"/>
    <n v="1473189335"/>
    <x v="0"/>
    <n v="15"/>
    <x v="0"/>
    <s v="theater/musical"/>
    <x v="804"/>
    <x v="1"/>
    <x v="40"/>
    <x v="8"/>
    <x v="3737"/>
  </r>
  <r>
    <x v="2699"/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x v="0"/>
    <n v="30"/>
    <x v="0"/>
    <s v="theater/musical"/>
    <x v="2786"/>
    <x v="1"/>
    <x v="40"/>
    <x v="5"/>
    <x v="3738"/>
  </r>
  <r>
    <x v="43"/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x v="0"/>
    <n v="27"/>
    <x v="0"/>
    <s v="theater/musical"/>
    <x v="2787"/>
    <x v="1"/>
    <x v="40"/>
    <x v="0"/>
    <x v="3739"/>
  </r>
  <r>
    <x v="2700"/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x v="0"/>
    <n v="28"/>
    <x v="0"/>
    <s v="theater/musical"/>
    <x v="2788"/>
    <x v="1"/>
    <x v="40"/>
    <x v="7"/>
    <x v="3740"/>
  </r>
  <r>
    <x v="2701"/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x v="0"/>
    <n v="17"/>
    <x v="0"/>
    <s v="theater/musical"/>
    <x v="2789"/>
    <x v="1"/>
    <x v="40"/>
    <x v="5"/>
    <x v="3741"/>
  </r>
  <r>
    <x v="2702"/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x v="0"/>
    <n v="50"/>
    <x v="0"/>
    <s v="theater/musical"/>
    <x v="2790"/>
    <x v="1"/>
    <x v="40"/>
    <x v="4"/>
    <x v="3742"/>
  </r>
  <r>
    <x v="2703"/>
    <n v="3758"/>
    <s v="Luigi's Ladies"/>
    <s v="LUIGI'S LADIES: an original one-woman musical comedy"/>
    <n v="1500"/>
    <x v="317"/>
    <x v="0"/>
    <x v="0"/>
    <x v="0"/>
    <n v="1400475600"/>
    <n v="1397819938"/>
    <x v="0"/>
    <n v="26"/>
    <x v="0"/>
    <s v="theater/musical"/>
    <x v="2791"/>
    <x v="1"/>
    <x v="40"/>
    <x v="6"/>
    <x v="3743"/>
  </r>
  <r>
    <x v="2704"/>
    <n v="3759"/>
    <s v="Pared Down Productions"/>
    <s v="A production company specializing in small-scale musicals"/>
    <n v="4000"/>
    <x v="2450"/>
    <x v="0"/>
    <x v="0"/>
    <x v="0"/>
    <n v="1440556553"/>
    <n v="1435372553"/>
    <x v="0"/>
    <n v="88"/>
    <x v="0"/>
    <s v="theater/musical"/>
    <x v="2792"/>
    <x v="1"/>
    <x v="40"/>
    <x v="0"/>
    <x v="3744"/>
  </r>
  <r>
    <x v="2705"/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x v="0"/>
    <n v="91"/>
    <x v="0"/>
    <s v="theater/musical"/>
    <x v="2793"/>
    <x v="1"/>
    <x v="40"/>
    <x v="6"/>
    <x v="3745"/>
  </r>
  <r>
    <x v="31"/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x v="0"/>
    <n v="3"/>
    <x v="0"/>
    <s v="theater/musical"/>
    <x v="2794"/>
    <x v="1"/>
    <x v="40"/>
    <x v="0"/>
    <x v="3746"/>
  </r>
  <r>
    <x v="2706"/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x v="0"/>
    <n v="28"/>
    <x v="0"/>
    <s v="theater/musical"/>
    <x v="2795"/>
    <x v="1"/>
    <x v="40"/>
    <x v="3"/>
    <x v="3747"/>
  </r>
  <r>
    <x v="31"/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x v="0"/>
    <n v="77"/>
    <x v="0"/>
    <s v="theater/musical"/>
    <x v="2796"/>
    <x v="1"/>
    <x v="40"/>
    <x v="7"/>
    <x v="3748"/>
  </r>
  <r>
    <x v="31"/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x v="0"/>
    <n v="27"/>
    <x v="0"/>
    <s v="theater/musical"/>
    <x v="2657"/>
    <x v="1"/>
    <x v="40"/>
    <x v="5"/>
    <x v="3749"/>
  </r>
  <r>
    <x v="2707"/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x v="0"/>
    <n v="107"/>
    <x v="0"/>
    <s v="theater/musical"/>
    <x v="2797"/>
    <x v="1"/>
    <x v="40"/>
    <x v="0"/>
    <x v="3750"/>
  </r>
  <r>
    <x v="2708"/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x v="0"/>
    <n v="96"/>
    <x v="0"/>
    <s v="theater/musical"/>
    <x v="2798"/>
    <x v="1"/>
    <x v="40"/>
    <x v="5"/>
    <x v="3751"/>
  </r>
  <r>
    <x v="2709"/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x v="0"/>
    <n v="56"/>
    <x v="0"/>
    <s v="theater/musical"/>
    <x v="2799"/>
    <x v="1"/>
    <x v="40"/>
    <x v="2"/>
    <x v="3566"/>
  </r>
  <r>
    <x v="2710"/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x v="0"/>
    <n v="58"/>
    <x v="0"/>
    <s v="theater/musical"/>
    <x v="2800"/>
    <x v="1"/>
    <x v="40"/>
    <x v="5"/>
    <x v="3752"/>
  </r>
  <r>
    <x v="31"/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x v="0"/>
    <n v="15"/>
    <x v="0"/>
    <s v="theater/musical"/>
    <x v="2801"/>
    <x v="1"/>
    <x v="40"/>
    <x v="7"/>
    <x v="3753"/>
  </r>
  <r>
    <x v="31"/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x v="0"/>
    <n v="20"/>
    <x v="0"/>
    <s v="theater/musical"/>
    <x v="101"/>
    <x v="1"/>
    <x v="40"/>
    <x v="5"/>
    <x v="3754"/>
  </r>
  <r>
    <x v="2711"/>
    <n v="3771"/>
    <s v="COME OUT SWINGIN'!"/>
    <s v="I would like to make a demo recording of six songs from COME OUT SWINGIN'!"/>
    <n v="1000"/>
    <x v="2457"/>
    <x v="0"/>
    <x v="0"/>
    <x v="0"/>
    <n v="1463529600"/>
    <n v="1462307652"/>
    <x v="0"/>
    <n v="38"/>
    <x v="0"/>
    <s v="theater/musical"/>
    <x v="2802"/>
    <x v="1"/>
    <x v="40"/>
    <x v="5"/>
    <x v="3755"/>
  </r>
  <r>
    <x v="1097"/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x v="0"/>
    <n v="33"/>
    <x v="0"/>
    <s v="theater/musical"/>
    <x v="2803"/>
    <x v="1"/>
    <x v="40"/>
    <x v="4"/>
    <x v="3756"/>
  </r>
  <r>
    <x v="2123"/>
    <n v="3773"/>
    <s v="Dundee: A Hip-Hopera"/>
    <s v="A dramatic hip-hopera, inspired from monologues written by the performers."/>
    <n v="5000"/>
    <x v="106"/>
    <x v="0"/>
    <x v="0"/>
    <x v="0"/>
    <n v="1479175680"/>
    <n v="1476317247"/>
    <x v="0"/>
    <n v="57"/>
    <x v="0"/>
    <s v="theater/musical"/>
    <x v="2804"/>
    <x v="1"/>
    <x v="40"/>
    <x v="9"/>
    <x v="3757"/>
  </r>
  <r>
    <x v="31"/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x v="0"/>
    <n v="25"/>
    <x v="0"/>
    <s v="theater/musical"/>
    <x v="101"/>
    <x v="1"/>
    <x v="40"/>
    <x v="7"/>
    <x v="3758"/>
  </r>
  <r>
    <x v="598"/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x v="0"/>
    <n v="14"/>
    <x v="0"/>
    <s v="theater/musical"/>
    <x v="2805"/>
    <x v="1"/>
    <x v="40"/>
    <x v="7"/>
    <x v="3759"/>
  </r>
  <r>
    <x v="2712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x v="0"/>
    <n v="94"/>
    <x v="0"/>
    <s v="theater/musical"/>
    <x v="2806"/>
    <x v="1"/>
    <x v="40"/>
    <x v="0"/>
    <x v="3760"/>
  </r>
  <r>
    <x v="2713"/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x v="0"/>
    <n v="59"/>
    <x v="0"/>
    <s v="theater/musical"/>
    <x v="2807"/>
    <x v="1"/>
    <x v="40"/>
    <x v="8"/>
    <x v="3761"/>
  </r>
  <r>
    <x v="2714"/>
    <n v="3778"/>
    <s v="Give a Puppet a Hand"/>
    <s v="Sponsor an AVENUE Q puppet for The Barn Players April 2015 production."/>
    <n v="2400"/>
    <x v="570"/>
    <x v="0"/>
    <x v="0"/>
    <x v="0"/>
    <n v="1423942780"/>
    <n v="1418758780"/>
    <x v="0"/>
    <n v="36"/>
    <x v="0"/>
    <s v="theater/musical"/>
    <x v="2808"/>
    <x v="1"/>
    <x v="40"/>
    <x v="11"/>
    <x v="3762"/>
  </r>
  <r>
    <x v="2715"/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x v="0"/>
    <n v="115"/>
    <x v="0"/>
    <s v="theater/musical"/>
    <x v="2809"/>
    <x v="1"/>
    <x v="40"/>
    <x v="2"/>
    <x v="3763"/>
  </r>
  <r>
    <x v="43"/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x v="0"/>
    <n v="30"/>
    <x v="0"/>
    <s v="theater/musical"/>
    <x v="101"/>
    <x v="1"/>
    <x v="40"/>
    <x v="0"/>
    <x v="3764"/>
  </r>
  <r>
    <x v="2716"/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x v="0"/>
    <n v="52"/>
    <x v="0"/>
    <s v="theater/musical"/>
    <x v="2810"/>
    <x v="1"/>
    <x v="40"/>
    <x v="10"/>
    <x v="3765"/>
  </r>
  <r>
    <x v="1409"/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x v="0"/>
    <n v="27"/>
    <x v="0"/>
    <s v="theater/musical"/>
    <x v="2811"/>
    <x v="1"/>
    <x v="40"/>
    <x v="0"/>
    <x v="3766"/>
  </r>
  <r>
    <x v="2717"/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x v="0"/>
    <n v="24"/>
    <x v="0"/>
    <s v="theater/musical"/>
    <x v="2812"/>
    <x v="1"/>
    <x v="40"/>
    <x v="2"/>
    <x v="3767"/>
  </r>
  <r>
    <x v="935"/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x v="0"/>
    <n v="10"/>
    <x v="0"/>
    <s v="theater/musical"/>
    <x v="2813"/>
    <x v="1"/>
    <x v="40"/>
    <x v="0"/>
    <x v="3768"/>
  </r>
  <r>
    <x v="2718"/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x v="0"/>
    <n v="30"/>
    <x v="0"/>
    <s v="theater/musical"/>
    <x v="984"/>
    <x v="1"/>
    <x v="40"/>
    <x v="0"/>
    <x v="3769"/>
  </r>
  <r>
    <x v="2719"/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x v="0"/>
    <n v="71"/>
    <x v="0"/>
    <s v="theater/musical"/>
    <x v="2814"/>
    <x v="1"/>
    <x v="40"/>
    <x v="6"/>
    <x v="3770"/>
  </r>
  <r>
    <x v="2720"/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x v="0"/>
    <n v="10"/>
    <x v="0"/>
    <s v="theater/musical"/>
    <x v="2815"/>
    <x v="1"/>
    <x v="40"/>
    <x v="0"/>
    <x v="3514"/>
  </r>
  <r>
    <x v="886"/>
    <n v="3788"/>
    <s v="WHAT'S A NICE JEWISH GIRL DOING IN A PLACE LIKE THIS?"/>
    <s v="A STORY OF BAGELS AND LOCKS!_x000d__x000d_A JEWISH GIRL FINDS HERSELF ON A UNEXPECTED TRIP TO_x000d_&quot;A SPIRITUAL EXPERIENCE&quot; !"/>
    <n v="75000"/>
    <x v="83"/>
    <x v="2"/>
    <x v="0"/>
    <x v="0"/>
    <n v="1450887480"/>
    <n v="1448469719"/>
    <x v="0"/>
    <n v="1"/>
    <x v="1"/>
    <s v="theater/musical"/>
    <x v="130"/>
    <x v="1"/>
    <x v="40"/>
    <x v="4"/>
    <x v="3771"/>
  </r>
  <r>
    <x v="2721"/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x v="0"/>
    <n v="4"/>
    <x v="1"/>
    <s v="theater/musical"/>
    <x v="2109"/>
    <x v="1"/>
    <x v="40"/>
    <x v="5"/>
    <x v="3772"/>
  </r>
  <r>
    <x v="109"/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x v="0"/>
    <n v="0"/>
    <x v="1"/>
    <s v="theater/musical"/>
    <x v="121"/>
    <x v="1"/>
    <x v="40"/>
    <x v="9"/>
    <x v="3773"/>
  </r>
  <r>
    <x v="109"/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x v="0"/>
    <n v="0"/>
    <x v="1"/>
    <s v="theater/musical"/>
    <x v="121"/>
    <x v="1"/>
    <x v="40"/>
    <x v="5"/>
    <x v="3774"/>
  </r>
  <r>
    <x v="1228"/>
    <n v="3792"/>
    <s v="BorikÃ©n: The Show"/>
    <s v="A cultural and historic journey through Puerto Rico's music and dance!"/>
    <n v="12500"/>
    <x v="428"/>
    <x v="2"/>
    <x v="0"/>
    <x v="0"/>
    <n v="1436957022"/>
    <n v="1434365022"/>
    <x v="0"/>
    <n v="2"/>
    <x v="1"/>
    <s v="theater/musical"/>
    <x v="844"/>
    <x v="1"/>
    <x v="40"/>
    <x v="0"/>
    <x v="3775"/>
  </r>
  <r>
    <x v="2722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x v="0"/>
    <n v="24"/>
    <x v="1"/>
    <s v="theater/musical"/>
    <x v="2816"/>
    <x v="1"/>
    <x v="40"/>
    <x v="4"/>
    <x v="3776"/>
  </r>
  <r>
    <x v="460"/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x v="0"/>
    <n v="1"/>
    <x v="1"/>
    <s v="theater/musical"/>
    <x v="73"/>
    <x v="1"/>
    <x v="40"/>
    <x v="5"/>
    <x v="3777"/>
  </r>
  <r>
    <x v="1312"/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x v="0"/>
    <n v="2"/>
    <x v="1"/>
    <s v="theater/musical"/>
    <x v="144"/>
    <x v="1"/>
    <x v="40"/>
    <x v="3"/>
    <x v="3778"/>
  </r>
  <r>
    <x v="2723"/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x v="0"/>
    <n v="1"/>
    <x v="1"/>
    <s v="theater/musical"/>
    <x v="120"/>
    <x v="1"/>
    <x v="40"/>
    <x v="4"/>
    <x v="3779"/>
  </r>
  <r>
    <x v="2724"/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x v="0"/>
    <n v="37"/>
    <x v="1"/>
    <s v="theater/musical"/>
    <x v="2817"/>
    <x v="1"/>
    <x v="40"/>
    <x v="7"/>
    <x v="3780"/>
  </r>
  <r>
    <x v="2725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x v="0"/>
    <n v="5"/>
    <x v="1"/>
    <s v="theater/musical"/>
    <x v="1536"/>
    <x v="1"/>
    <x v="40"/>
    <x v="3"/>
    <x v="3781"/>
  </r>
  <r>
    <x v="2726"/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x v="0"/>
    <n v="4"/>
    <x v="1"/>
    <s v="theater/musical"/>
    <x v="984"/>
    <x v="1"/>
    <x v="40"/>
    <x v="2"/>
    <x v="3782"/>
  </r>
  <r>
    <x v="2727"/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x v="0"/>
    <n v="16"/>
    <x v="1"/>
    <s v="theater/musical"/>
    <x v="2818"/>
    <x v="1"/>
    <x v="40"/>
    <x v="11"/>
    <x v="3783"/>
  </r>
  <r>
    <x v="2728"/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x v="0"/>
    <n v="9"/>
    <x v="1"/>
    <s v="theater/musical"/>
    <x v="2819"/>
    <x v="1"/>
    <x v="40"/>
    <x v="11"/>
    <x v="3784"/>
  </r>
  <r>
    <x v="109"/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x v="0"/>
    <n v="0"/>
    <x v="1"/>
    <s v="theater/musical"/>
    <x v="121"/>
    <x v="1"/>
    <x v="40"/>
    <x v="8"/>
    <x v="3785"/>
  </r>
  <r>
    <x v="2729"/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x v="0"/>
    <n v="40"/>
    <x v="1"/>
    <s v="theater/musical"/>
    <x v="2820"/>
    <x v="1"/>
    <x v="40"/>
    <x v="2"/>
    <x v="3786"/>
  </r>
  <r>
    <x v="109"/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x v="0"/>
    <n v="0"/>
    <x v="1"/>
    <s v="theater/musical"/>
    <x v="121"/>
    <x v="1"/>
    <x v="40"/>
    <x v="0"/>
    <x v="3787"/>
  </r>
  <r>
    <x v="133"/>
    <n v="3805"/>
    <s v="&quot;Sounds By The River&quot; ( Original Musical)"/>
    <s v="&quot;Sounds By The River&quot; tells the story of a Detroit composer through_x000d_his music, poetry, and dance."/>
    <n v="150000"/>
    <x v="158"/>
    <x v="2"/>
    <x v="0"/>
    <x v="0"/>
    <n v="1411852640"/>
    <n v="1406668640"/>
    <x v="0"/>
    <n v="2"/>
    <x v="1"/>
    <s v="theater/musical"/>
    <x v="1788"/>
    <x v="1"/>
    <x v="40"/>
    <x v="3"/>
    <x v="3788"/>
  </r>
  <r>
    <x v="2730"/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x v="0"/>
    <n v="1"/>
    <x v="1"/>
    <s v="theater/musical"/>
    <x v="144"/>
    <x v="1"/>
    <x v="40"/>
    <x v="0"/>
    <x v="3789"/>
  </r>
  <r>
    <x v="2731"/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x v="0"/>
    <n v="9"/>
    <x v="1"/>
    <s v="theater/musical"/>
    <x v="2821"/>
    <x v="1"/>
    <x v="40"/>
    <x v="7"/>
    <x v="3790"/>
  </r>
  <r>
    <x v="31"/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x v="0"/>
    <n v="24"/>
    <x v="0"/>
    <s v="theater/plays"/>
    <x v="694"/>
    <x v="1"/>
    <x v="6"/>
    <x v="2"/>
    <x v="3791"/>
  </r>
  <r>
    <x v="982"/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x v="0"/>
    <n v="38"/>
    <x v="0"/>
    <s v="theater/plays"/>
    <x v="1352"/>
    <x v="1"/>
    <x v="6"/>
    <x v="0"/>
    <x v="3792"/>
  </r>
  <r>
    <x v="2732"/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x v="0"/>
    <n v="26"/>
    <x v="0"/>
    <s v="theater/plays"/>
    <x v="2822"/>
    <x v="1"/>
    <x v="6"/>
    <x v="2"/>
    <x v="3793"/>
  </r>
  <r>
    <x v="2733"/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x v="0"/>
    <n v="19"/>
    <x v="0"/>
    <s v="theater/plays"/>
    <x v="2823"/>
    <x v="1"/>
    <x v="6"/>
    <x v="6"/>
    <x v="3794"/>
  </r>
  <r>
    <x v="1708"/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x v="0"/>
    <n v="11"/>
    <x v="0"/>
    <s v="theater/plays"/>
    <x v="2824"/>
    <x v="1"/>
    <x v="6"/>
    <x v="6"/>
    <x v="2551"/>
  </r>
  <r>
    <x v="2734"/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x v="0"/>
    <n v="27"/>
    <x v="0"/>
    <s v="theater/plays"/>
    <x v="2825"/>
    <x v="1"/>
    <x v="6"/>
    <x v="5"/>
    <x v="3795"/>
  </r>
  <r>
    <x v="2735"/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x v="0"/>
    <n v="34"/>
    <x v="0"/>
    <s v="theater/plays"/>
    <x v="2826"/>
    <x v="1"/>
    <x v="6"/>
    <x v="2"/>
    <x v="3532"/>
  </r>
  <r>
    <x v="2736"/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x v="0"/>
    <n v="20"/>
    <x v="0"/>
    <s v="theater/plays"/>
    <x v="2827"/>
    <x v="1"/>
    <x v="6"/>
    <x v="3"/>
    <x v="3796"/>
  </r>
  <r>
    <x v="2737"/>
    <n v="3816"/>
    <s v="AFTER LIFE: Minnesota Fringe Festival 2014"/>
    <s v="A new play by Brandon Taitt._x000d_Presented by The Theatre Cosmic. _x000d_Premiering in August at the 2014 Minnesota Fringe Festival"/>
    <n v="1500"/>
    <x v="2472"/>
    <x v="0"/>
    <x v="0"/>
    <x v="0"/>
    <n v="1405614823"/>
    <n v="1403022823"/>
    <x v="0"/>
    <n v="37"/>
    <x v="0"/>
    <s v="theater/plays"/>
    <x v="2828"/>
    <x v="1"/>
    <x v="6"/>
    <x v="0"/>
    <x v="3797"/>
  </r>
  <r>
    <x v="75"/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x v="0"/>
    <n v="20"/>
    <x v="0"/>
    <s v="theater/plays"/>
    <x v="2829"/>
    <x v="1"/>
    <x v="6"/>
    <x v="9"/>
    <x v="3798"/>
  </r>
  <r>
    <x v="2738"/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x v="0"/>
    <n v="10"/>
    <x v="0"/>
    <s v="theater/plays"/>
    <x v="2830"/>
    <x v="1"/>
    <x v="6"/>
    <x v="2"/>
    <x v="3799"/>
  </r>
  <r>
    <x v="201"/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x v="0"/>
    <n v="26"/>
    <x v="0"/>
    <s v="theater/plays"/>
    <x v="2831"/>
    <x v="1"/>
    <x v="6"/>
    <x v="0"/>
    <x v="3800"/>
  </r>
  <r>
    <x v="2255"/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x v="0"/>
    <n v="20"/>
    <x v="0"/>
    <s v="theater/plays"/>
    <x v="2832"/>
    <x v="1"/>
    <x v="6"/>
    <x v="0"/>
    <x v="3801"/>
  </r>
  <r>
    <x v="2739"/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x v="0"/>
    <n v="46"/>
    <x v="0"/>
    <s v="theater/plays"/>
    <x v="2833"/>
    <x v="1"/>
    <x v="6"/>
    <x v="11"/>
    <x v="3802"/>
  </r>
  <r>
    <x v="2740"/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x v="0"/>
    <n v="76"/>
    <x v="0"/>
    <s v="theater/plays"/>
    <x v="2834"/>
    <x v="1"/>
    <x v="6"/>
    <x v="4"/>
    <x v="3803"/>
  </r>
  <r>
    <x v="938"/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x v="0"/>
    <n v="41"/>
    <x v="0"/>
    <s v="theater/plays"/>
    <x v="2835"/>
    <x v="1"/>
    <x v="6"/>
    <x v="0"/>
    <x v="3804"/>
  </r>
  <r>
    <x v="1277"/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x v="0"/>
    <n v="7"/>
    <x v="0"/>
    <s v="theater/plays"/>
    <x v="2836"/>
    <x v="1"/>
    <x v="6"/>
    <x v="3"/>
    <x v="3805"/>
  </r>
  <r>
    <x v="2741"/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x v="0"/>
    <n v="49"/>
    <x v="0"/>
    <s v="theater/plays"/>
    <x v="2837"/>
    <x v="1"/>
    <x v="6"/>
    <x v="5"/>
    <x v="3806"/>
  </r>
  <r>
    <x v="650"/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x v="0"/>
    <n v="26"/>
    <x v="0"/>
    <s v="theater/plays"/>
    <x v="446"/>
    <x v="1"/>
    <x v="6"/>
    <x v="6"/>
    <x v="3807"/>
  </r>
  <r>
    <x v="2742"/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x v="0"/>
    <n v="65"/>
    <x v="0"/>
    <s v="theater/plays"/>
    <x v="2838"/>
    <x v="1"/>
    <x v="6"/>
    <x v="1"/>
    <x v="3808"/>
  </r>
  <r>
    <x v="31"/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x v="0"/>
    <n v="28"/>
    <x v="0"/>
    <s v="theater/plays"/>
    <x v="2839"/>
    <x v="1"/>
    <x v="6"/>
    <x v="4"/>
    <x v="3809"/>
  </r>
  <r>
    <x v="20"/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x v="0"/>
    <n v="8"/>
    <x v="0"/>
    <s v="theater/plays"/>
    <x v="2840"/>
    <x v="1"/>
    <x v="6"/>
    <x v="10"/>
    <x v="3810"/>
  </r>
  <r>
    <x v="2743"/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x v="0"/>
    <n v="3"/>
    <x v="0"/>
    <s v="theater/plays"/>
    <x v="766"/>
    <x v="1"/>
    <x v="6"/>
    <x v="5"/>
    <x v="3811"/>
  </r>
  <r>
    <x v="2744"/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x v="0"/>
    <n v="9"/>
    <x v="0"/>
    <s v="theater/plays"/>
    <x v="2841"/>
    <x v="1"/>
    <x v="6"/>
    <x v="9"/>
    <x v="3812"/>
  </r>
  <r>
    <x v="436"/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x v="0"/>
    <n v="9"/>
    <x v="0"/>
    <s v="theater/plays"/>
    <x v="2842"/>
    <x v="1"/>
    <x v="6"/>
    <x v="1"/>
    <x v="3813"/>
  </r>
  <r>
    <x v="988"/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x v="0"/>
    <n v="20"/>
    <x v="0"/>
    <s v="theater/plays"/>
    <x v="2843"/>
    <x v="1"/>
    <x v="6"/>
    <x v="4"/>
    <x v="3814"/>
  </r>
  <r>
    <x v="2745"/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x v="0"/>
    <n v="57"/>
    <x v="0"/>
    <s v="theater/plays"/>
    <x v="2844"/>
    <x v="1"/>
    <x v="6"/>
    <x v="5"/>
    <x v="3815"/>
  </r>
  <r>
    <x v="583"/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x v="0"/>
    <n v="8"/>
    <x v="0"/>
    <s v="theater/plays"/>
    <x v="379"/>
    <x v="1"/>
    <x v="6"/>
    <x v="7"/>
    <x v="3816"/>
  </r>
  <r>
    <x v="2460"/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x v="0"/>
    <n v="14"/>
    <x v="0"/>
    <s v="theater/plays"/>
    <x v="2845"/>
    <x v="1"/>
    <x v="6"/>
    <x v="3"/>
    <x v="3817"/>
  </r>
  <r>
    <x v="426"/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x v="0"/>
    <n v="17"/>
    <x v="0"/>
    <s v="theater/plays"/>
    <x v="2846"/>
    <x v="1"/>
    <x v="6"/>
    <x v="5"/>
    <x v="3818"/>
  </r>
  <r>
    <x v="2746"/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x v="2486"/>
    <x v="0"/>
    <x v="11"/>
    <x v="9"/>
    <n v="1432314209"/>
    <n v="1429722209"/>
    <x v="0"/>
    <n v="100"/>
    <x v="0"/>
    <s v="theater/plays"/>
    <x v="2847"/>
    <x v="1"/>
    <x v="6"/>
    <x v="6"/>
    <x v="3819"/>
  </r>
  <r>
    <x v="982"/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x v="0"/>
    <n v="32"/>
    <x v="0"/>
    <s v="theater/plays"/>
    <x v="2848"/>
    <x v="1"/>
    <x v="6"/>
    <x v="5"/>
    <x v="3820"/>
  </r>
  <r>
    <x v="2747"/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x v="0"/>
    <n v="3"/>
    <x v="0"/>
    <s v="theater/plays"/>
    <x v="94"/>
    <x v="1"/>
    <x v="6"/>
    <x v="7"/>
    <x v="3821"/>
  </r>
  <r>
    <x v="2748"/>
    <n v="3841"/>
    <s v="&quot;If They Come Back&quot;"/>
    <s v="A play by award winning writer Eric Monte. _x000d_&quot;If they come back&quot; follows the lives of two teenage boys during the civil rights movement."/>
    <n v="10000"/>
    <x v="2487"/>
    <x v="2"/>
    <x v="0"/>
    <x v="0"/>
    <n v="1405882287"/>
    <n v="1400698287"/>
    <x v="1"/>
    <n v="34"/>
    <x v="1"/>
    <s v="theater/plays"/>
    <x v="2849"/>
    <x v="1"/>
    <x v="6"/>
    <x v="5"/>
    <x v="3822"/>
  </r>
  <r>
    <x v="2749"/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x v="1"/>
    <n v="23"/>
    <x v="1"/>
    <s v="theater/plays"/>
    <x v="2850"/>
    <x v="1"/>
    <x v="6"/>
    <x v="6"/>
    <x v="3823"/>
  </r>
  <r>
    <x v="2750"/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x v="1"/>
    <n v="19"/>
    <x v="1"/>
    <s v="theater/plays"/>
    <x v="2851"/>
    <x v="1"/>
    <x v="6"/>
    <x v="5"/>
    <x v="3824"/>
  </r>
  <r>
    <x v="2751"/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x v="1"/>
    <n v="50"/>
    <x v="1"/>
    <s v="theater/plays"/>
    <x v="2852"/>
    <x v="1"/>
    <x v="6"/>
    <x v="5"/>
    <x v="3825"/>
  </r>
  <r>
    <x v="2752"/>
    <n v="3845"/>
    <s v="Marilyn Madness &amp; Me"/>
    <s v="He met Marilyn. He became obsessed with Norma Jean. That changed everything._x000d__x000d_                                A play by Frank Furino"/>
    <n v="40000"/>
    <x v="2491"/>
    <x v="2"/>
    <x v="0"/>
    <x v="0"/>
    <n v="1443711774"/>
    <n v="1441119774"/>
    <x v="1"/>
    <n v="12"/>
    <x v="1"/>
    <s v="theater/plays"/>
    <x v="2853"/>
    <x v="1"/>
    <x v="6"/>
    <x v="8"/>
    <x v="3826"/>
  </r>
  <r>
    <x v="837"/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x v="1"/>
    <n v="8"/>
    <x v="1"/>
    <s v="theater/plays"/>
    <x v="2854"/>
    <x v="1"/>
    <x v="6"/>
    <x v="8"/>
    <x v="3827"/>
  </r>
  <r>
    <x v="2753"/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x v="1"/>
    <n v="9"/>
    <x v="1"/>
    <s v="theater/plays"/>
    <x v="2855"/>
    <x v="1"/>
    <x v="6"/>
    <x v="0"/>
    <x v="3828"/>
  </r>
  <r>
    <x v="2754"/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x v="1"/>
    <n v="43"/>
    <x v="1"/>
    <s v="theater/plays"/>
    <x v="2856"/>
    <x v="1"/>
    <x v="6"/>
    <x v="8"/>
    <x v="3829"/>
  </r>
  <r>
    <x v="2755"/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x v="1"/>
    <n v="28"/>
    <x v="1"/>
    <s v="theater/plays"/>
    <x v="2857"/>
    <x v="1"/>
    <x v="6"/>
    <x v="5"/>
    <x v="3830"/>
  </r>
  <r>
    <x v="2756"/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x v="1"/>
    <n v="4"/>
    <x v="1"/>
    <s v="theater/plays"/>
    <x v="2858"/>
    <x v="1"/>
    <x v="6"/>
    <x v="11"/>
    <x v="3831"/>
  </r>
  <r>
    <x v="2757"/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x v="1"/>
    <n v="24"/>
    <x v="1"/>
    <s v="theater/plays"/>
    <x v="2859"/>
    <x v="1"/>
    <x v="6"/>
    <x v="0"/>
    <x v="3832"/>
  </r>
  <r>
    <x v="418"/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x v="0"/>
    <n v="2"/>
    <x v="1"/>
    <s v="theater/plays"/>
    <x v="119"/>
    <x v="1"/>
    <x v="6"/>
    <x v="7"/>
    <x v="3833"/>
  </r>
  <r>
    <x v="2758"/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x v="0"/>
    <n v="2"/>
    <x v="1"/>
    <s v="theater/plays"/>
    <x v="31"/>
    <x v="1"/>
    <x v="6"/>
    <x v="3"/>
    <x v="3834"/>
  </r>
  <r>
    <x v="2759"/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x v="0"/>
    <n v="20"/>
    <x v="1"/>
    <s v="theater/plays"/>
    <x v="2860"/>
    <x v="1"/>
    <x v="6"/>
    <x v="6"/>
    <x v="3835"/>
  </r>
  <r>
    <x v="453"/>
    <n v="3855"/>
    <s v="The Happy Family and Devoted Dreams new theater plays NYC"/>
    <s v="TWO NEW DARK COMEDIES OPENING IN NYC THIS APRIL AND MAY BY CHRISTOPHER B. LATRO _x000d_ABOUT FAMILY, AMBITION, LOVE AND GREED"/>
    <n v="1000"/>
    <x v="379"/>
    <x v="2"/>
    <x v="0"/>
    <x v="0"/>
    <n v="1427408271"/>
    <n v="1424819871"/>
    <x v="0"/>
    <n v="1"/>
    <x v="1"/>
    <s v="theater/plays"/>
    <x v="384"/>
    <x v="1"/>
    <x v="6"/>
    <x v="2"/>
    <x v="3836"/>
  </r>
  <r>
    <x v="459"/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x v="0"/>
    <n v="1"/>
    <x v="1"/>
    <s v="theater/plays"/>
    <x v="120"/>
    <x v="1"/>
    <x v="6"/>
    <x v="2"/>
    <x v="3837"/>
  </r>
  <r>
    <x v="2760"/>
    <n v="3857"/>
    <s v="I support Molding Heartz"/>
    <s v="The Ultimate Screenwriting Conference_x000d_is the experience showing screenwriters how to write and sell a screenplay in hollywood!"/>
    <n v="5000"/>
    <x v="92"/>
    <x v="2"/>
    <x v="0"/>
    <x v="0"/>
    <n v="1406913120"/>
    <n v="1404927690"/>
    <x v="0"/>
    <n v="4"/>
    <x v="1"/>
    <s v="theater/plays"/>
    <x v="178"/>
    <x v="1"/>
    <x v="6"/>
    <x v="3"/>
    <x v="3838"/>
  </r>
  <r>
    <x v="172"/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x v="0"/>
    <n v="1"/>
    <x v="1"/>
    <s v="theater/plays"/>
    <x v="119"/>
    <x v="1"/>
    <x v="6"/>
    <x v="5"/>
    <x v="3839"/>
  </r>
  <r>
    <x v="167"/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x v="0"/>
    <n v="1"/>
    <x v="1"/>
    <s v="theater/plays"/>
    <x v="120"/>
    <x v="1"/>
    <x v="6"/>
    <x v="5"/>
    <x v="3840"/>
  </r>
  <r>
    <x v="2761"/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x v="0"/>
    <n v="13"/>
    <x v="1"/>
    <s v="theater/plays"/>
    <x v="2861"/>
    <x v="1"/>
    <x v="6"/>
    <x v="3"/>
    <x v="3841"/>
  </r>
  <r>
    <x v="152"/>
    <n v="3861"/>
    <s v="READY OR NOT HERE I COME"/>
    <s v="THE COMING OF THE LORD!"/>
    <n v="2000"/>
    <x v="173"/>
    <x v="2"/>
    <x v="0"/>
    <x v="0"/>
    <n v="1415828820"/>
    <n v="1412258977"/>
    <x v="0"/>
    <n v="1"/>
    <x v="1"/>
    <s v="theater/plays"/>
    <x v="101"/>
    <x v="1"/>
    <x v="6"/>
    <x v="9"/>
    <x v="3842"/>
  </r>
  <r>
    <x v="473"/>
    <n v="3862"/>
    <s v="The Container Play"/>
    <s v="The hit immersive theatre experience of England comes to Corpus Christi!"/>
    <n v="7500"/>
    <x v="116"/>
    <x v="2"/>
    <x v="0"/>
    <x v="0"/>
    <n v="1473699540"/>
    <n v="1472451356"/>
    <x v="0"/>
    <n v="1"/>
    <x v="1"/>
    <s v="theater/plays"/>
    <x v="120"/>
    <x v="1"/>
    <x v="6"/>
    <x v="10"/>
    <x v="3843"/>
  </r>
  <r>
    <x v="109"/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x v="0"/>
    <n v="0"/>
    <x v="1"/>
    <s v="theater/plays"/>
    <x v="121"/>
    <x v="1"/>
    <x v="6"/>
    <x v="8"/>
    <x v="3844"/>
  </r>
  <r>
    <x v="444"/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x v="0"/>
    <n v="3"/>
    <x v="1"/>
    <s v="theater/plays"/>
    <x v="135"/>
    <x v="1"/>
    <x v="6"/>
    <x v="9"/>
    <x v="3845"/>
  </r>
  <r>
    <x v="2762"/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x v="0"/>
    <n v="14"/>
    <x v="1"/>
    <s v="theater/plays"/>
    <x v="2521"/>
    <x v="1"/>
    <x v="6"/>
    <x v="3"/>
    <x v="3846"/>
  </r>
  <r>
    <x v="1219"/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x v="0"/>
    <n v="2"/>
    <x v="1"/>
    <s v="theater/plays"/>
    <x v="148"/>
    <x v="1"/>
    <x v="6"/>
    <x v="2"/>
    <x v="3847"/>
  </r>
  <r>
    <x v="2763"/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x v="0"/>
    <n v="5"/>
    <x v="1"/>
    <s v="theater/plays"/>
    <x v="2862"/>
    <x v="1"/>
    <x v="6"/>
    <x v="5"/>
    <x v="3848"/>
  </r>
  <r>
    <x v="418"/>
    <n v="3868"/>
    <s v="1000 words (Canceled)"/>
    <s v="New collection of music by Scott Evan Davis!"/>
    <n v="5000"/>
    <x v="115"/>
    <x v="1"/>
    <x v="1"/>
    <x v="1"/>
    <n v="1410191405"/>
    <n v="1408031405"/>
    <x v="0"/>
    <n v="1"/>
    <x v="1"/>
    <s v="theater/musical"/>
    <x v="119"/>
    <x v="1"/>
    <x v="40"/>
    <x v="10"/>
    <x v="3849"/>
  </r>
  <r>
    <x v="2764"/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x v="0"/>
    <n v="15"/>
    <x v="1"/>
    <s v="theater/musical"/>
    <x v="2863"/>
    <x v="1"/>
    <x v="40"/>
    <x v="2"/>
    <x v="3850"/>
  </r>
  <r>
    <x v="2154"/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x v="0"/>
    <n v="10"/>
    <x v="1"/>
    <s v="theater/musical"/>
    <x v="1876"/>
    <x v="1"/>
    <x v="40"/>
    <x v="0"/>
    <x v="3851"/>
  </r>
  <r>
    <x v="129"/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x v="0"/>
    <n v="3"/>
    <x v="1"/>
    <s v="theater/musical"/>
    <x v="140"/>
    <x v="1"/>
    <x v="40"/>
    <x v="1"/>
    <x v="3852"/>
  </r>
  <r>
    <x v="109"/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x v="0"/>
    <n v="0"/>
    <x v="1"/>
    <s v="theater/musical"/>
    <x v="121"/>
    <x v="1"/>
    <x v="40"/>
    <x v="0"/>
    <x v="3853"/>
  </r>
  <r>
    <x v="109"/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x v="0"/>
    <n v="0"/>
    <x v="1"/>
    <s v="theater/musical"/>
    <x v="121"/>
    <x v="1"/>
    <x v="40"/>
    <x v="8"/>
    <x v="3854"/>
  </r>
  <r>
    <x v="109"/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x v="0"/>
    <n v="0"/>
    <x v="1"/>
    <s v="theater/musical"/>
    <x v="121"/>
    <x v="1"/>
    <x v="40"/>
    <x v="1"/>
    <x v="3855"/>
  </r>
  <r>
    <x v="109"/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x v="0"/>
    <n v="0"/>
    <x v="1"/>
    <s v="theater/musical"/>
    <x v="121"/>
    <x v="1"/>
    <x v="40"/>
    <x v="8"/>
    <x v="3856"/>
  </r>
  <r>
    <x v="2765"/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x v="0"/>
    <n v="46"/>
    <x v="1"/>
    <s v="theater/musical"/>
    <x v="2864"/>
    <x v="1"/>
    <x v="40"/>
    <x v="1"/>
    <x v="3857"/>
  </r>
  <r>
    <x v="2766"/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x v="0"/>
    <n v="14"/>
    <x v="1"/>
    <s v="theater/musical"/>
    <x v="2865"/>
    <x v="1"/>
    <x v="40"/>
    <x v="4"/>
    <x v="3858"/>
  </r>
  <r>
    <x v="2767"/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x v="0"/>
    <n v="1"/>
    <x v="1"/>
    <s v="theater/musical"/>
    <x v="119"/>
    <x v="1"/>
    <x v="40"/>
    <x v="5"/>
    <x v="3859"/>
  </r>
  <r>
    <x v="109"/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x v="0"/>
    <n v="0"/>
    <x v="1"/>
    <s v="theater/musical"/>
    <x v="121"/>
    <x v="1"/>
    <x v="40"/>
    <x v="11"/>
    <x v="3860"/>
  </r>
  <r>
    <x v="2768"/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x v="0"/>
    <n v="17"/>
    <x v="1"/>
    <s v="theater/musical"/>
    <x v="2866"/>
    <x v="1"/>
    <x v="40"/>
    <x v="0"/>
    <x v="3792"/>
  </r>
  <r>
    <x v="152"/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x v="0"/>
    <n v="1"/>
    <x v="1"/>
    <s v="theater/musical"/>
    <x v="384"/>
    <x v="1"/>
    <x v="40"/>
    <x v="1"/>
    <x v="3861"/>
  </r>
  <r>
    <x v="109"/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x v="0"/>
    <n v="0"/>
    <x v="1"/>
    <s v="theater/musical"/>
    <x v="121"/>
    <x v="1"/>
    <x v="40"/>
    <x v="1"/>
    <x v="3862"/>
  </r>
  <r>
    <x v="109"/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x v="0"/>
    <n v="0"/>
    <x v="1"/>
    <s v="theater/musical"/>
    <x v="121"/>
    <x v="1"/>
    <x v="40"/>
    <x v="10"/>
    <x v="3863"/>
  </r>
  <r>
    <x v="109"/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x v="0"/>
    <n v="0"/>
    <x v="1"/>
    <s v="theater/musical"/>
    <x v="121"/>
    <x v="1"/>
    <x v="40"/>
    <x v="7"/>
    <x v="3864"/>
  </r>
  <r>
    <x v="109"/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x v="0"/>
    <n v="0"/>
    <x v="1"/>
    <s v="theater/musical"/>
    <x v="121"/>
    <x v="1"/>
    <x v="40"/>
    <x v="6"/>
    <x v="3865"/>
  </r>
  <r>
    <x v="109"/>
    <n v="3886"/>
    <s v="a (Canceled)"/>
    <n v="1"/>
    <n v="10000"/>
    <x v="117"/>
    <x v="1"/>
    <x v="2"/>
    <x v="2"/>
    <n v="1418275702"/>
    <n v="1415683702"/>
    <x v="0"/>
    <n v="0"/>
    <x v="1"/>
    <s v="theater/musical"/>
    <x v="121"/>
    <x v="1"/>
    <x v="40"/>
    <x v="4"/>
    <x v="3866"/>
  </r>
  <r>
    <x v="1922"/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x v="0"/>
    <n v="2"/>
    <x v="1"/>
    <s v="theater/musical"/>
    <x v="844"/>
    <x v="1"/>
    <x v="40"/>
    <x v="7"/>
    <x v="3867"/>
  </r>
  <r>
    <x v="2769"/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x v="0"/>
    <n v="14"/>
    <x v="1"/>
    <s v="theater/plays"/>
    <x v="2867"/>
    <x v="1"/>
    <x v="6"/>
    <x v="1"/>
    <x v="3868"/>
  </r>
  <r>
    <x v="2770"/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x v="0"/>
    <n v="9"/>
    <x v="1"/>
    <s v="theater/plays"/>
    <x v="2868"/>
    <x v="1"/>
    <x v="6"/>
    <x v="11"/>
    <x v="3869"/>
  </r>
  <r>
    <x v="2771"/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x v="0"/>
    <n v="8"/>
    <x v="1"/>
    <s v="theater/plays"/>
    <x v="2869"/>
    <x v="1"/>
    <x v="6"/>
    <x v="0"/>
    <x v="3870"/>
  </r>
  <r>
    <x v="2164"/>
    <n v="3891"/>
    <s v="Out of the Box: A Mime Story"/>
    <s v="A comedy about a mime who dreams of becoming a stand up comedian."/>
    <n v="800"/>
    <x v="92"/>
    <x v="2"/>
    <x v="0"/>
    <x v="0"/>
    <n v="1427086740"/>
    <n v="1424488244"/>
    <x v="0"/>
    <n v="7"/>
    <x v="1"/>
    <s v="theater/plays"/>
    <x v="2351"/>
    <x v="1"/>
    <x v="6"/>
    <x v="2"/>
    <x v="3871"/>
  </r>
  <r>
    <x v="109"/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x v="0"/>
    <n v="0"/>
    <x v="1"/>
    <s v="theater/plays"/>
    <x v="121"/>
    <x v="1"/>
    <x v="6"/>
    <x v="10"/>
    <x v="3872"/>
  </r>
  <r>
    <x v="2772"/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x v="0"/>
    <n v="84"/>
    <x v="1"/>
    <s v="theater/plays"/>
    <x v="2870"/>
    <x v="1"/>
    <x v="6"/>
    <x v="5"/>
    <x v="3873"/>
  </r>
  <r>
    <x v="2773"/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x v="0"/>
    <n v="11"/>
    <x v="1"/>
    <s v="theater/plays"/>
    <x v="1331"/>
    <x v="1"/>
    <x v="6"/>
    <x v="4"/>
    <x v="3874"/>
  </r>
  <r>
    <x v="152"/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x v="0"/>
    <n v="1"/>
    <x v="1"/>
    <s v="theater/plays"/>
    <x v="73"/>
    <x v="1"/>
    <x v="6"/>
    <x v="1"/>
    <x v="3875"/>
  </r>
  <r>
    <x v="2774"/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x v="0"/>
    <n v="4"/>
    <x v="1"/>
    <s v="theater/plays"/>
    <x v="665"/>
    <x v="1"/>
    <x v="6"/>
    <x v="0"/>
    <x v="3876"/>
  </r>
  <r>
    <x v="2775"/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x v="0"/>
    <n v="10"/>
    <x v="1"/>
    <s v="theater/plays"/>
    <x v="895"/>
    <x v="1"/>
    <x v="6"/>
    <x v="11"/>
    <x v="3877"/>
  </r>
  <r>
    <x v="397"/>
    <n v="3898"/>
    <s v="The Return of The Walthamstow Mysteries"/>
    <s v="'Somewhere you know, nowhere you've been' a theatrical _x000d_re-imagining of Walthamstowâ€™s past acted out beneath big skies in the marshes."/>
    <n v="2500"/>
    <x v="552"/>
    <x v="2"/>
    <x v="1"/>
    <x v="1"/>
    <n v="1439827200"/>
    <n v="1436355270"/>
    <x v="0"/>
    <n v="16"/>
    <x v="1"/>
    <s v="theater/plays"/>
    <x v="1337"/>
    <x v="1"/>
    <x v="6"/>
    <x v="3"/>
    <x v="3878"/>
  </r>
  <r>
    <x v="2372"/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x v="0"/>
    <n v="2"/>
    <x v="1"/>
    <s v="theater/plays"/>
    <x v="372"/>
    <x v="1"/>
    <x v="6"/>
    <x v="3"/>
    <x v="3879"/>
  </r>
  <r>
    <x v="2331"/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x v="0"/>
    <n v="5"/>
    <x v="1"/>
    <s v="theater/plays"/>
    <x v="2871"/>
    <x v="1"/>
    <x v="6"/>
    <x v="5"/>
    <x v="3880"/>
  </r>
  <r>
    <x v="1863"/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x v="0"/>
    <n v="1"/>
    <x v="1"/>
    <s v="theater/plays"/>
    <x v="384"/>
    <x v="1"/>
    <x v="6"/>
    <x v="4"/>
    <x v="3881"/>
  </r>
  <r>
    <x v="2776"/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x v="0"/>
    <n v="31"/>
    <x v="1"/>
    <s v="theater/plays"/>
    <x v="2872"/>
    <x v="1"/>
    <x v="6"/>
    <x v="9"/>
    <x v="3882"/>
  </r>
  <r>
    <x v="109"/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x v="0"/>
    <n v="0"/>
    <x v="1"/>
    <s v="theater/plays"/>
    <x v="121"/>
    <x v="1"/>
    <x v="6"/>
    <x v="0"/>
    <x v="3883"/>
  </r>
  <r>
    <x v="479"/>
    <n v="3904"/>
    <s v="Black America from Prophets to Pimps"/>
    <s v="A play that will cover 4000 years of black history."/>
    <n v="10000"/>
    <x v="158"/>
    <x v="2"/>
    <x v="0"/>
    <x v="0"/>
    <n v="1429074240"/>
    <n v="1427866200"/>
    <x v="0"/>
    <n v="2"/>
    <x v="1"/>
    <s v="theater/plays"/>
    <x v="1788"/>
    <x v="1"/>
    <x v="6"/>
    <x v="7"/>
    <x v="3884"/>
  </r>
  <r>
    <x v="2777"/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x v="0"/>
    <n v="7"/>
    <x v="1"/>
    <s v="theater/plays"/>
    <x v="2873"/>
    <x v="1"/>
    <x v="6"/>
    <x v="6"/>
    <x v="3885"/>
  </r>
  <r>
    <x v="2778"/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x v="0"/>
    <n v="16"/>
    <x v="1"/>
    <s v="theater/plays"/>
    <x v="2874"/>
    <x v="1"/>
    <x v="6"/>
    <x v="5"/>
    <x v="3886"/>
  </r>
  <r>
    <x v="2779"/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x v="0"/>
    <n v="4"/>
    <x v="1"/>
    <s v="theater/plays"/>
    <x v="2875"/>
    <x v="1"/>
    <x v="6"/>
    <x v="8"/>
    <x v="3887"/>
  </r>
  <r>
    <x v="2780"/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x v="0"/>
    <n v="4"/>
    <x v="1"/>
    <s v="theater/plays"/>
    <x v="1862"/>
    <x v="1"/>
    <x v="6"/>
    <x v="3"/>
    <x v="3888"/>
  </r>
  <r>
    <x v="2781"/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x v="0"/>
    <n v="4"/>
    <x v="1"/>
    <s v="theater/plays"/>
    <x v="1209"/>
    <x v="1"/>
    <x v="6"/>
    <x v="10"/>
    <x v="3889"/>
  </r>
  <r>
    <x v="2782"/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x v="0"/>
    <n v="3"/>
    <x v="1"/>
    <s v="theater/plays"/>
    <x v="2876"/>
    <x v="1"/>
    <x v="6"/>
    <x v="10"/>
    <x v="3890"/>
  </r>
  <r>
    <x v="2783"/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x v="0"/>
    <n v="36"/>
    <x v="1"/>
    <s v="theater/plays"/>
    <x v="2877"/>
    <x v="1"/>
    <x v="6"/>
    <x v="9"/>
    <x v="3891"/>
  </r>
  <r>
    <x v="440"/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x v="0"/>
    <n v="1"/>
    <x v="1"/>
    <s v="theater/plays"/>
    <x v="120"/>
    <x v="1"/>
    <x v="6"/>
    <x v="2"/>
    <x v="3892"/>
  </r>
  <r>
    <x v="709"/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x v="0"/>
    <n v="7"/>
    <x v="1"/>
    <s v="theater/plays"/>
    <x v="2878"/>
    <x v="1"/>
    <x v="6"/>
    <x v="9"/>
    <x v="3893"/>
  </r>
  <r>
    <x v="2784"/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x v="0"/>
    <n v="27"/>
    <x v="1"/>
    <s v="theater/plays"/>
    <x v="2417"/>
    <x v="1"/>
    <x v="6"/>
    <x v="6"/>
    <x v="3894"/>
  </r>
  <r>
    <x v="119"/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x v="0"/>
    <n v="1"/>
    <x v="1"/>
    <s v="theater/plays"/>
    <x v="144"/>
    <x v="1"/>
    <x v="6"/>
    <x v="5"/>
    <x v="3895"/>
  </r>
  <r>
    <x v="109"/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x v="0"/>
    <n v="0"/>
    <x v="1"/>
    <s v="theater/plays"/>
    <x v="121"/>
    <x v="1"/>
    <x v="6"/>
    <x v="5"/>
    <x v="3896"/>
  </r>
  <r>
    <x v="2785"/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x v="0"/>
    <n v="1"/>
    <x v="1"/>
    <s v="theater/plays"/>
    <x v="119"/>
    <x v="1"/>
    <x v="6"/>
    <x v="10"/>
    <x v="3897"/>
  </r>
  <r>
    <x v="418"/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x v="0"/>
    <n v="3"/>
    <x v="1"/>
    <s v="theater/plays"/>
    <x v="379"/>
    <x v="1"/>
    <x v="6"/>
    <x v="3"/>
    <x v="3898"/>
  </r>
  <r>
    <x v="2786"/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x v="0"/>
    <n v="3"/>
    <x v="1"/>
    <s v="theater/plays"/>
    <x v="180"/>
    <x v="1"/>
    <x v="6"/>
    <x v="11"/>
    <x v="3899"/>
  </r>
  <r>
    <x v="2331"/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x v="0"/>
    <n v="3"/>
    <x v="1"/>
    <s v="theater/plays"/>
    <x v="834"/>
    <x v="1"/>
    <x v="6"/>
    <x v="9"/>
    <x v="3900"/>
  </r>
  <r>
    <x v="109"/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x v="0"/>
    <n v="0"/>
    <x v="1"/>
    <s v="theater/plays"/>
    <x v="121"/>
    <x v="1"/>
    <x v="6"/>
    <x v="9"/>
    <x v="3901"/>
  </r>
  <r>
    <x v="2787"/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x v="0"/>
    <n v="6"/>
    <x v="1"/>
    <s v="theater/plays"/>
    <x v="2879"/>
    <x v="1"/>
    <x v="6"/>
    <x v="1"/>
    <x v="3902"/>
  </r>
  <r>
    <x v="2788"/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x v="0"/>
    <n v="17"/>
    <x v="1"/>
    <s v="theater/plays"/>
    <x v="2880"/>
    <x v="1"/>
    <x v="6"/>
    <x v="7"/>
    <x v="3903"/>
  </r>
  <r>
    <x v="2789"/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x v="0"/>
    <n v="40"/>
    <x v="1"/>
    <s v="theater/plays"/>
    <x v="1378"/>
    <x v="1"/>
    <x v="6"/>
    <x v="5"/>
    <x v="3904"/>
  </r>
  <r>
    <x v="709"/>
    <n v="3925"/>
    <s v="Help Save High School Theater"/>
    <s v="Help Save High School Theater Program_x000d_Your donations will be used to purchase props, build sets, and costumes."/>
    <n v="150"/>
    <x v="493"/>
    <x v="2"/>
    <x v="0"/>
    <x v="0"/>
    <n v="1406753639"/>
    <n v="1404161639"/>
    <x v="0"/>
    <n v="3"/>
    <x v="1"/>
    <s v="theater/plays"/>
    <x v="144"/>
    <x v="1"/>
    <x v="6"/>
    <x v="0"/>
    <x v="3905"/>
  </r>
  <r>
    <x v="715"/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x v="0"/>
    <n v="1"/>
    <x v="1"/>
    <s v="theater/plays"/>
    <x v="2"/>
    <x v="1"/>
    <x v="6"/>
    <x v="4"/>
    <x v="3906"/>
  </r>
  <r>
    <x v="460"/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x v="0"/>
    <n v="2"/>
    <x v="1"/>
    <s v="theater/plays"/>
    <x v="385"/>
    <x v="1"/>
    <x v="6"/>
    <x v="3"/>
    <x v="3907"/>
  </r>
  <r>
    <x v="2790"/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x v="0"/>
    <n v="7"/>
    <x v="1"/>
    <s v="theater/plays"/>
    <x v="2881"/>
    <x v="1"/>
    <x v="6"/>
    <x v="8"/>
    <x v="3908"/>
  </r>
  <r>
    <x v="2791"/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x v="0"/>
    <n v="14"/>
    <x v="1"/>
    <s v="theater/plays"/>
    <x v="2882"/>
    <x v="1"/>
    <x v="6"/>
    <x v="10"/>
    <x v="3909"/>
  </r>
  <r>
    <x v="109"/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x v="0"/>
    <n v="0"/>
    <x v="1"/>
    <s v="theater/plays"/>
    <x v="121"/>
    <x v="1"/>
    <x v="6"/>
    <x v="7"/>
    <x v="3910"/>
  </r>
  <r>
    <x v="109"/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x v="0"/>
    <n v="0"/>
    <x v="1"/>
    <s v="theater/plays"/>
    <x v="121"/>
    <x v="1"/>
    <x v="6"/>
    <x v="10"/>
    <x v="3911"/>
  </r>
  <r>
    <x v="2792"/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x v="0"/>
    <n v="1"/>
    <x v="1"/>
    <s v="theater/plays"/>
    <x v="120"/>
    <x v="1"/>
    <x v="6"/>
    <x v="2"/>
    <x v="3912"/>
  </r>
  <r>
    <x v="2793"/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x v="0"/>
    <n v="12"/>
    <x v="1"/>
    <s v="theater/plays"/>
    <x v="2883"/>
    <x v="1"/>
    <x v="6"/>
    <x v="0"/>
    <x v="3913"/>
  </r>
  <r>
    <x v="1324"/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x v="0"/>
    <n v="12"/>
    <x v="1"/>
    <s v="theater/plays"/>
    <x v="2884"/>
    <x v="1"/>
    <x v="6"/>
    <x v="10"/>
    <x v="3914"/>
  </r>
  <r>
    <x v="2794"/>
    <n v="3935"/>
    <s v="Mr Mineshaft - A Play about Julius Eastman"/>
    <s v="Forgotten composer, virtuoso pianist, actor, and activist._x000d_I'm hoping to produce my play which explores Julius's life and music."/>
    <n v="3000"/>
    <x v="2510"/>
    <x v="2"/>
    <x v="1"/>
    <x v="1"/>
    <n v="1443973546"/>
    <n v="1438789546"/>
    <x v="0"/>
    <n v="23"/>
    <x v="1"/>
    <s v="theater/plays"/>
    <x v="2885"/>
    <x v="1"/>
    <x v="6"/>
    <x v="10"/>
    <x v="3915"/>
  </r>
  <r>
    <x v="109"/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x v="0"/>
    <n v="0"/>
    <x v="1"/>
    <s v="theater/plays"/>
    <x v="121"/>
    <x v="1"/>
    <x v="6"/>
    <x v="9"/>
    <x v="3916"/>
  </r>
  <r>
    <x v="2795"/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x v="0"/>
    <n v="10"/>
    <x v="1"/>
    <s v="theater/plays"/>
    <x v="2886"/>
    <x v="1"/>
    <x v="6"/>
    <x v="0"/>
    <x v="3917"/>
  </r>
  <r>
    <x v="2796"/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x v="0"/>
    <n v="5"/>
    <x v="1"/>
    <s v="theater/plays"/>
    <x v="2887"/>
    <x v="1"/>
    <x v="6"/>
    <x v="5"/>
    <x v="3918"/>
  </r>
  <r>
    <x v="370"/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x v="0"/>
    <n v="1"/>
    <x v="1"/>
    <s v="theater/plays"/>
    <x v="144"/>
    <x v="1"/>
    <x v="6"/>
    <x v="9"/>
    <x v="3919"/>
  </r>
  <r>
    <x v="881"/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x v="0"/>
    <n v="2"/>
    <x v="1"/>
    <s v="theater/plays"/>
    <x v="148"/>
    <x v="1"/>
    <x v="6"/>
    <x v="4"/>
    <x v="3920"/>
  </r>
  <r>
    <x v="957"/>
    <n v="3941"/>
    <s v="TWO for the PRICE OF ONE THEATRE"/>
    <s v="Help produce &quot;Boseman and Lena&quot; by Athol Fugard._x000d_Celebrate 18 years of Service to Arts and Community, 2nd Show of a 7th Season in NOLA!"/>
    <n v="5500"/>
    <x v="155"/>
    <x v="2"/>
    <x v="0"/>
    <x v="0"/>
    <n v="1416877200"/>
    <n v="1414505137"/>
    <x v="0"/>
    <n v="2"/>
    <x v="1"/>
    <s v="theater/plays"/>
    <x v="384"/>
    <x v="1"/>
    <x v="6"/>
    <x v="9"/>
    <x v="3921"/>
  </r>
  <r>
    <x v="109"/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x v="0"/>
    <n v="0"/>
    <x v="1"/>
    <s v="theater/plays"/>
    <x v="121"/>
    <x v="1"/>
    <x v="6"/>
    <x v="6"/>
    <x v="3922"/>
  </r>
  <r>
    <x v="2797"/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x v="0"/>
    <n v="13"/>
    <x v="1"/>
    <s v="theater/plays"/>
    <x v="2888"/>
    <x v="1"/>
    <x v="6"/>
    <x v="9"/>
    <x v="3923"/>
  </r>
  <r>
    <x v="109"/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x v="0"/>
    <n v="0"/>
    <x v="1"/>
    <s v="theater/plays"/>
    <x v="121"/>
    <x v="1"/>
    <x v="6"/>
    <x v="3"/>
    <x v="3924"/>
  </r>
  <r>
    <x v="1161"/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x v="0"/>
    <n v="1"/>
    <x v="1"/>
    <s v="theater/plays"/>
    <x v="144"/>
    <x v="1"/>
    <x v="6"/>
    <x v="6"/>
    <x v="3925"/>
  </r>
  <r>
    <x v="140"/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x v="0"/>
    <n v="5"/>
    <x v="1"/>
    <s v="theater/plays"/>
    <x v="498"/>
    <x v="1"/>
    <x v="6"/>
    <x v="1"/>
    <x v="3926"/>
  </r>
  <r>
    <x v="2798"/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x v="0"/>
    <n v="2"/>
    <x v="1"/>
    <s v="theater/plays"/>
    <x v="476"/>
    <x v="1"/>
    <x v="6"/>
    <x v="8"/>
    <x v="3927"/>
  </r>
  <r>
    <x v="109"/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x v="0"/>
    <n v="0"/>
    <x v="1"/>
    <s v="theater/plays"/>
    <x v="121"/>
    <x v="1"/>
    <x v="6"/>
    <x v="3"/>
    <x v="3928"/>
  </r>
  <r>
    <x v="2799"/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x v="0"/>
    <n v="32"/>
    <x v="1"/>
    <s v="theater/plays"/>
    <x v="2889"/>
    <x v="1"/>
    <x v="6"/>
    <x v="1"/>
    <x v="3929"/>
  </r>
  <r>
    <x v="895"/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x v="0"/>
    <n v="1"/>
    <x v="1"/>
    <s v="theater/plays"/>
    <x v="384"/>
    <x v="1"/>
    <x v="6"/>
    <x v="7"/>
    <x v="3930"/>
  </r>
  <r>
    <x v="2800"/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x v="0"/>
    <n v="1"/>
    <x v="1"/>
    <s v="theater/plays"/>
    <x v="120"/>
    <x v="1"/>
    <x v="6"/>
    <x v="7"/>
    <x v="3931"/>
  </r>
  <r>
    <x v="2801"/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x v="0"/>
    <n v="1"/>
    <x v="1"/>
    <s v="theater/plays"/>
    <x v="384"/>
    <x v="1"/>
    <x v="6"/>
    <x v="10"/>
    <x v="3932"/>
  </r>
  <r>
    <x v="109"/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x v="0"/>
    <n v="0"/>
    <x v="1"/>
    <s v="theater/plays"/>
    <x v="121"/>
    <x v="1"/>
    <x v="6"/>
    <x v="0"/>
    <x v="3933"/>
  </r>
  <r>
    <x v="109"/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x v="0"/>
    <n v="0"/>
    <x v="1"/>
    <s v="theater/plays"/>
    <x v="121"/>
    <x v="1"/>
    <x v="6"/>
    <x v="5"/>
    <x v="3934"/>
  </r>
  <r>
    <x v="2802"/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x v="0"/>
    <n v="8"/>
    <x v="1"/>
    <s v="theater/plays"/>
    <x v="97"/>
    <x v="1"/>
    <x v="6"/>
    <x v="9"/>
    <x v="3935"/>
  </r>
  <r>
    <x v="109"/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x v="0"/>
    <n v="0"/>
    <x v="1"/>
    <s v="theater/plays"/>
    <x v="121"/>
    <x v="1"/>
    <x v="6"/>
    <x v="7"/>
    <x v="3936"/>
  </r>
  <r>
    <x v="1866"/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x v="0"/>
    <n v="1"/>
    <x v="1"/>
    <s v="theater/plays"/>
    <x v="589"/>
    <x v="1"/>
    <x v="6"/>
    <x v="5"/>
    <x v="3937"/>
  </r>
  <r>
    <x v="2803"/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x v="0"/>
    <n v="16"/>
    <x v="1"/>
    <s v="theater/plays"/>
    <x v="2890"/>
    <x v="1"/>
    <x v="6"/>
    <x v="0"/>
    <x v="3938"/>
  </r>
  <r>
    <x v="695"/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x v="0"/>
    <n v="12"/>
    <x v="1"/>
    <s v="theater/plays"/>
    <x v="838"/>
    <x v="1"/>
    <x v="6"/>
    <x v="10"/>
    <x v="3939"/>
  </r>
  <r>
    <x v="1835"/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x v="0"/>
    <n v="4"/>
    <x v="1"/>
    <s v="theater/plays"/>
    <x v="798"/>
    <x v="1"/>
    <x v="6"/>
    <x v="11"/>
    <x v="3940"/>
  </r>
  <r>
    <x v="714"/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x v="0"/>
    <n v="2"/>
    <x v="1"/>
    <s v="theater/plays"/>
    <x v="689"/>
    <x v="1"/>
    <x v="6"/>
    <x v="6"/>
    <x v="3941"/>
  </r>
  <r>
    <x v="2804"/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x v="0"/>
    <n v="3"/>
    <x v="1"/>
    <s v="theater/plays"/>
    <x v="2"/>
    <x v="1"/>
    <x v="6"/>
    <x v="4"/>
    <x v="3942"/>
  </r>
  <r>
    <x v="109"/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x v="0"/>
    <n v="0"/>
    <x v="1"/>
    <s v="theater/plays"/>
    <x v="121"/>
    <x v="1"/>
    <x v="6"/>
    <x v="9"/>
    <x v="3943"/>
  </r>
  <r>
    <x v="2805"/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x v="0"/>
    <n v="3"/>
    <x v="1"/>
    <s v="theater/plays"/>
    <x v="840"/>
    <x v="1"/>
    <x v="6"/>
    <x v="2"/>
    <x v="3944"/>
  </r>
  <r>
    <x v="2100"/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x v="0"/>
    <n v="4"/>
    <x v="1"/>
    <s v="theater/plays"/>
    <x v="371"/>
    <x v="1"/>
    <x v="6"/>
    <x v="2"/>
    <x v="3945"/>
  </r>
  <r>
    <x v="722"/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x v="0"/>
    <n v="2"/>
    <x v="1"/>
    <s v="theater/plays"/>
    <x v="381"/>
    <x v="1"/>
    <x v="6"/>
    <x v="0"/>
    <x v="3946"/>
  </r>
  <r>
    <x v="2806"/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x v="0"/>
    <n v="10"/>
    <x v="1"/>
    <s v="theater/plays"/>
    <x v="2239"/>
    <x v="1"/>
    <x v="6"/>
    <x v="2"/>
    <x v="3947"/>
  </r>
  <r>
    <x v="2807"/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x v="0"/>
    <n v="11"/>
    <x v="1"/>
    <s v="theater/plays"/>
    <x v="2891"/>
    <x v="1"/>
    <x v="6"/>
    <x v="7"/>
    <x v="3948"/>
  </r>
  <r>
    <x v="2808"/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x v="0"/>
    <n v="6"/>
    <x v="1"/>
    <s v="theater/plays"/>
    <x v="2892"/>
    <x v="1"/>
    <x v="6"/>
    <x v="10"/>
    <x v="3949"/>
  </r>
  <r>
    <x v="2809"/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x v="0"/>
    <n v="2"/>
    <x v="1"/>
    <s v="theater/plays"/>
    <x v="148"/>
    <x v="1"/>
    <x v="6"/>
    <x v="7"/>
    <x v="3950"/>
  </r>
  <r>
    <x v="2810"/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x v="0"/>
    <n v="6"/>
    <x v="1"/>
    <s v="theater/plays"/>
    <x v="2893"/>
    <x v="1"/>
    <x v="6"/>
    <x v="0"/>
    <x v="3951"/>
  </r>
  <r>
    <x v="2811"/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x v="0"/>
    <n v="8"/>
    <x v="1"/>
    <s v="theater/plays"/>
    <x v="2894"/>
    <x v="1"/>
    <x v="6"/>
    <x v="11"/>
    <x v="3952"/>
  </r>
  <r>
    <x v="2812"/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x v="0"/>
    <n v="37"/>
    <x v="1"/>
    <s v="theater/plays"/>
    <x v="2895"/>
    <x v="1"/>
    <x v="6"/>
    <x v="6"/>
    <x v="3953"/>
  </r>
  <r>
    <x v="2149"/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x v="0"/>
    <n v="11"/>
    <x v="1"/>
    <s v="theater/plays"/>
    <x v="2896"/>
    <x v="1"/>
    <x v="6"/>
    <x v="5"/>
    <x v="3954"/>
  </r>
  <r>
    <x v="109"/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x v="0"/>
    <n v="0"/>
    <x v="1"/>
    <s v="theater/plays"/>
    <x v="121"/>
    <x v="1"/>
    <x v="6"/>
    <x v="0"/>
    <x v="3955"/>
  </r>
  <r>
    <x v="2813"/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x v="0"/>
    <n v="10"/>
    <x v="1"/>
    <s v="theater/plays"/>
    <x v="2897"/>
    <x v="1"/>
    <x v="6"/>
    <x v="3"/>
    <x v="3956"/>
  </r>
  <r>
    <x v="2814"/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x v="0"/>
    <n v="6"/>
    <x v="1"/>
    <s v="theater/plays"/>
    <x v="2898"/>
    <x v="1"/>
    <x v="6"/>
    <x v="0"/>
    <x v="3957"/>
  </r>
  <r>
    <x v="2815"/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x v="0"/>
    <n v="8"/>
    <x v="1"/>
    <s v="theater/plays"/>
    <x v="1295"/>
    <x v="1"/>
    <x v="6"/>
    <x v="11"/>
    <x v="3958"/>
  </r>
  <r>
    <x v="2816"/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x v="0"/>
    <n v="6"/>
    <x v="1"/>
    <s v="theater/plays"/>
    <x v="1782"/>
    <x v="1"/>
    <x v="6"/>
    <x v="7"/>
    <x v="3959"/>
  </r>
  <r>
    <x v="2693"/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x v="0"/>
    <n v="7"/>
    <x v="1"/>
    <s v="theater/plays"/>
    <x v="2845"/>
    <x v="1"/>
    <x v="6"/>
    <x v="0"/>
    <x v="3960"/>
  </r>
  <r>
    <x v="2817"/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x v="0"/>
    <n v="7"/>
    <x v="1"/>
    <s v="theater/plays"/>
    <x v="638"/>
    <x v="1"/>
    <x v="6"/>
    <x v="5"/>
    <x v="3961"/>
  </r>
  <r>
    <x v="143"/>
    <n v="3982"/>
    <s v="Flush - David Dipper - Break Point Theatre"/>
    <s v="Sex, deception, addiction, life. _x000d_A quality piece of relevant theatre at one of London's most vibrant and respected fringe theatres."/>
    <n v="850"/>
    <x v="575"/>
    <x v="2"/>
    <x v="1"/>
    <x v="1"/>
    <n v="1436297180"/>
    <n v="1431113180"/>
    <x v="0"/>
    <n v="5"/>
    <x v="1"/>
    <s v="theater/plays"/>
    <x v="447"/>
    <x v="1"/>
    <x v="6"/>
    <x v="5"/>
    <x v="3962"/>
  </r>
  <r>
    <x v="2818"/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x v="0"/>
    <n v="46"/>
    <x v="1"/>
    <s v="theater/plays"/>
    <x v="2899"/>
    <x v="1"/>
    <x v="6"/>
    <x v="6"/>
    <x v="3963"/>
  </r>
  <r>
    <x v="2819"/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x v="0"/>
    <n v="10"/>
    <x v="1"/>
    <s v="theater/plays"/>
    <x v="2858"/>
    <x v="1"/>
    <x v="6"/>
    <x v="9"/>
    <x v="3964"/>
  </r>
  <r>
    <x v="2803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x v="0"/>
    <n v="19"/>
    <x v="1"/>
    <s v="theater/plays"/>
    <x v="2900"/>
    <x v="1"/>
    <x v="6"/>
    <x v="1"/>
    <x v="3965"/>
  </r>
  <r>
    <x v="2820"/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x v="0"/>
    <n v="13"/>
    <x v="1"/>
    <s v="theater/plays"/>
    <x v="2901"/>
    <x v="1"/>
    <x v="6"/>
    <x v="6"/>
    <x v="3966"/>
  </r>
  <r>
    <x v="2821"/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x v="0"/>
    <n v="13"/>
    <x v="1"/>
    <s v="theater/plays"/>
    <x v="2902"/>
    <x v="1"/>
    <x v="6"/>
    <x v="5"/>
    <x v="3967"/>
  </r>
  <r>
    <x v="2822"/>
    <n v="3988"/>
    <s v="Folk-Tales: What Stories Do Your Folks Tell?"/>
    <s v="An evening of of stories based both in myth and truth."/>
    <n v="1500"/>
    <x v="573"/>
    <x v="2"/>
    <x v="0"/>
    <x v="0"/>
    <n v="1440813413"/>
    <n v="1439517413"/>
    <x v="0"/>
    <n v="4"/>
    <x v="1"/>
    <s v="theater/plays"/>
    <x v="1797"/>
    <x v="1"/>
    <x v="6"/>
    <x v="10"/>
    <x v="3968"/>
  </r>
  <r>
    <x v="109"/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x v="0"/>
    <n v="0"/>
    <x v="1"/>
    <s v="theater/plays"/>
    <x v="121"/>
    <x v="1"/>
    <x v="6"/>
    <x v="9"/>
    <x v="3969"/>
  </r>
  <r>
    <x v="2823"/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x v="0"/>
    <n v="3"/>
    <x v="1"/>
    <s v="theater/plays"/>
    <x v="1581"/>
    <x v="1"/>
    <x v="6"/>
    <x v="2"/>
    <x v="3970"/>
  </r>
  <r>
    <x v="143"/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x v="0"/>
    <n v="1"/>
    <x v="1"/>
    <s v="theater/plays"/>
    <x v="101"/>
    <x v="1"/>
    <x v="6"/>
    <x v="5"/>
    <x v="3971"/>
  </r>
  <r>
    <x v="2824"/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x v="0"/>
    <n v="9"/>
    <x v="1"/>
    <s v="theater/plays"/>
    <x v="2903"/>
    <x v="1"/>
    <x v="6"/>
    <x v="9"/>
    <x v="3972"/>
  </r>
  <r>
    <x v="130"/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x v="0"/>
    <n v="1"/>
    <x v="1"/>
    <s v="theater/plays"/>
    <x v="366"/>
    <x v="1"/>
    <x v="6"/>
    <x v="6"/>
    <x v="3973"/>
  </r>
  <r>
    <x v="1161"/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x v="0"/>
    <n v="1"/>
    <x v="1"/>
    <s v="theater/plays"/>
    <x v="144"/>
    <x v="1"/>
    <x v="6"/>
    <x v="0"/>
    <x v="3974"/>
  </r>
  <r>
    <x v="2825"/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x v="0"/>
    <n v="4"/>
    <x v="1"/>
    <s v="theater/plays"/>
    <x v="844"/>
    <x v="1"/>
    <x v="6"/>
    <x v="1"/>
    <x v="3975"/>
  </r>
  <r>
    <x v="2826"/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x v="0"/>
    <n v="17"/>
    <x v="1"/>
    <s v="theater/plays"/>
    <x v="2904"/>
    <x v="1"/>
    <x v="6"/>
    <x v="4"/>
    <x v="3976"/>
  </r>
  <r>
    <x v="109"/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x v="0"/>
    <n v="0"/>
    <x v="1"/>
    <s v="theater/plays"/>
    <x v="121"/>
    <x v="1"/>
    <x v="6"/>
    <x v="7"/>
    <x v="3977"/>
  </r>
  <r>
    <x v="2827"/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x v="0"/>
    <n v="12"/>
    <x v="1"/>
    <s v="theater/plays"/>
    <x v="2905"/>
    <x v="1"/>
    <x v="6"/>
    <x v="2"/>
    <x v="3978"/>
  </r>
  <r>
    <x v="2828"/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x v="0"/>
    <n v="14"/>
    <x v="1"/>
    <s v="theater/plays"/>
    <x v="2906"/>
    <x v="1"/>
    <x v="6"/>
    <x v="3"/>
    <x v="3979"/>
  </r>
  <r>
    <x v="415"/>
    <n v="4000"/>
    <s v="The Escorts"/>
    <s v="An Enticing Trip into the World of Assisted Dying"/>
    <n v="8000"/>
    <x v="115"/>
    <x v="2"/>
    <x v="0"/>
    <x v="0"/>
    <n v="1462631358"/>
    <n v="1457450958"/>
    <x v="0"/>
    <n v="1"/>
    <x v="1"/>
    <s v="theater/plays"/>
    <x v="119"/>
    <x v="1"/>
    <x v="6"/>
    <x v="7"/>
    <x v="3980"/>
  </r>
  <r>
    <x v="2821"/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x v="0"/>
    <n v="14"/>
    <x v="1"/>
    <s v="theater/plays"/>
    <x v="2882"/>
    <x v="1"/>
    <x v="6"/>
    <x v="2"/>
    <x v="1748"/>
  </r>
  <r>
    <x v="1861"/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x v="0"/>
    <n v="4"/>
    <x v="1"/>
    <s v="theater/plays"/>
    <x v="2117"/>
    <x v="1"/>
    <x v="6"/>
    <x v="10"/>
    <x v="3981"/>
  </r>
  <r>
    <x v="2829"/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x v="0"/>
    <n v="2"/>
    <x v="1"/>
    <s v="theater/plays"/>
    <x v="984"/>
    <x v="1"/>
    <x v="6"/>
    <x v="1"/>
    <x v="3982"/>
  </r>
  <r>
    <x v="418"/>
    <n v="4004"/>
    <s v="South Florida Tours"/>
    <s v="Help Launch The Queen Into South Florida!"/>
    <n v="500"/>
    <x v="116"/>
    <x v="2"/>
    <x v="0"/>
    <x v="0"/>
    <n v="1412740457"/>
    <n v="1410148457"/>
    <x v="0"/>
    <n v="1"/>
    <x v="1"/>
    <s v="theater/plays"/>
    <x v="120"/>
    <x v="1"/>
    <x v="6"/>
    <x v="8"/>
    <x v="3983"/>
  </r>
  <r>
    <x v="843"/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x v="0"/>
    <n v="2"/>
    <x v="1"/>
    <s v="theater/plays"/>
    <x v="135"/>
    <x v="1"/>
    <x v="6"/>
    <x v="10"/>
    <x v="3984"/>
  </r>
  <r>
    <x v="440"/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x v="0"/>
    <n v="1"/>
    <x v="1"/>
    <s v="theater/plays"/>
    <x v="453"/>
    <x v="1"/>
    <x v="6"/>
    <x v="1"/>
    <x v="3985"/>
  </r>
  <r>
    <x v="1161"/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x v="0"/>
    <n v="1"/>
    <x v="1"/>
    <s v="theater/plays"/>
    <x v="144"/>
    <x v="1"/>
    <x v="6"/>
    <x v="3"/>
    <x v="3986"/>
  </r>
  <r>
    <x v="733"/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x v="0"/>
    <n v="4"/>
    <x v="1"/>
    <s v="theater/plays"/>
    <x v="2"/>
    <x v="1"/>
    <x v="6"/>
    <x v="0"/>
    <x v="3987"/>
  </r>
  <r>
    <x v="2830"/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x v="0"/>
    <n v="3"/>
    <x v="1"/>
    <s v="theater/plays"/>
    <x v="384"/>
    <x v="1"/>
    <x v="6"/>
    <x v="3"/>
    <x v="3988"/>
  </r>
  <r>
    <x v="2831"/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x v="0"/>
    <n v="38"/>
    <x v="1"/>
    <s v="theater/plays"/>
    <x v="2907"/>
    <x v="1"/>
    <x v="6"/>
    <x v="9"/>
    <x v="3989"/>
  </r>
  <r>
    <x v="2832"/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x v="0"/>
    <n v="4"/>
    <x v="1"/>
    <s v="theater/plays"/>
    <x v="2908"/>
    <x v="1"/>
    <x v="6"/>
    <x v="11"/>
    <x v="3990"/>
  </r>
  <r>
    <x v="109"/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x v="0"/>
    <n v="0"/>
    <x v="1"/>
    <s v="theater/plays"/>
    <x v="121"/>
    <x v="1"/>
    <x v="6"/>
    <x v="6"/>
    <x v="3991"/>
  </r>
  <r>
    <x v="698"/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x v="0"/>
    <n v="2"/>
    <x v="1"/>
    <s v="theater/plays"/>
    <x v="31"/>
    <x v="1"/>
    <x v="6"/>
    <x v="1"/>
    <x v="3992"/>
  </r>
  <r>
    <x v="109"/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x v="0"/>
    <n v="0"/>
    <x v="1"/>
    <s v="theater/plays"/>
    <x v="121"/>
    <x v="1"/>
    <x v="6"/>
    <x v="2"/>
    <x v="3993"/>
  </r>
  <r>
    <x v="107"/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x v="0"/>
    <n v="1"/>
    <x v="1"/>
    <s v="theater/plays"/>
    <x v="120"/>
    <x v="1"/>
    <x v="6"/>
    <x v="0"/>
    <x v="3994"/>
  </r>
  <r>
    <x v="111"/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x v="0"/>
    <n v="7"/>
    <x v="1"/>
    <s v="theater/plays"/>
    <x v="119"/>
    <x v="1"/>
    <x v="6"/>
    <x v="10"/>
    <x v="3995"/>
  </r>
  <r>
    <x v="857"/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x v="0"/>
    <n v="2"/>
    <x v="1"/>
    <s v="theater/plays"/>
    <x v="1859"/>
    <x v="1"/>
    <x v="6"/>
    <x v="10"/>
    <x v="3996"/>
  </r>
  <r>
    <x v="2780"/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x v="0"/>
    <n v="4"/>
    <x v="1"/>
    <s v="theater/plays"/>
    <x v="151"/>
    <x v="1"/>
    <x v="6"/>
    <x v="8"/>
    <x v="3997"/>
  </r>
  <r>
    <x v="2833"/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x v="0"/>
    <n v="4"/>
    <x v="1"/>
    <s v="theater/plays"/>
    <x v="1878"/>
    <x v="1"/>
    <x v="6"/>
    <x v="2"/>
    <x v="3998"/>
  </r>
  <r>
    <x v="2834"/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x v="0"/>
    <n v="3"/>
    <x v="1"/>
    <s v="theater/plays"/>
    <x v="853"/>
    <x v="1"/>
    <x v="6"/>
    <x v="2"/>
    <x v="3999"/>
  </r>
  <r>
    <x v="1863"/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x v="0"/>
    <n v="2"/>
    <x v="1"/>
    <s v="theater/plays"/>
    <x v="372"/>
    <x v="1"/>
    <x v="6"/>
    <x v="10"/>
    <x v="4000"/>
  </r>
  <r>
    <x v="2835"/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x v="0"/>
    <n v="197"/>
    <x v="1"/>
    <s v="theater/plays"/>
    <x v="2909"/>
    <x v="1"/>
    <x v="6"/>
    <x v="11"/>
    <x v="4001"/>
  </r>
  <r>
    <x v="109"/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x v="0"/>
    <n v="0"/>
    <x v="1"/>
    <s v="theater/plays"/>
    <x v="121"/>
    <x v="1"/>
    <x v="6"/>
    <x v="2"/>
    <x v="4002"/>
  </r>
  <r>
    <x v="2372"/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x v="0"/>
    <n v="1"/>
    <x v="1"/>
    <s v="theater/plays"/>
    <x v="119"/>
    <x v="1"/>
    <x v="6"/>
    <x v="10"/>
    <x v="4003"/>
  </r>
  <r>
    <x v="152"/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x v="0"/>
    <n v="4"/>
    <x v="1"/>
    <s v="theater/plays"/>
    <x v="372"/>
    <x v="1"/>
    <x v="6"/>
    <x v="5"/>
    <x v="4004"/>
  </r>
  <r>
    <x v="109"/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x v="0"/>
    <n v="0"/>
    <x v="1"/>
    <s v="theater/plays"/>
    <x v="121"/>
    <x v="1"/>
    <x v="6"/>
    <x v="9"/>
    <x v="4005"/>
  </r>
  <r>
    <x v="2836"/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x v="0"/>
    <n v="7"/>
    <x v="1"/>
    <s v="theater/plays"/>
    <x v="2747"/>
    <x v="1"/>
    <x v="6"/>
    <x v="2"/>
    <x v="4006"/>
  </r>
  <r>
    <x v="2837"/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x v="0"/>
    <n v="11"/>
    <x v="1"/>
    <s v="theater/plays"/>
    <x v="2722"/>
    <x v="1"/>
    <x v="6"/>
    <x v="5"/>
    <x v="4007"/>
  </r>
  <r>
    <x v="109"/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x v="0"/>
    <n v="0"/>
    <x v="1"/>
    <s v="theater/plays"/>
    <x v="121"/>
    <x v="1"/>
    <x v="6"/>
    <x v="4"/>
    <x v="4008"/>
  </r>
  <r>
    <x v="149"/>
    <n v="4030"/>
    <s v="The Martin and Lewis Tribute Show"/>
    <s v="The world's best and only tribute to Dean Martin and Jerry Lewis_x000d_ bringing back the Music, Laughter and the Love."/>
    <n v="2500"/>
    <x v="402"/>
    <x v="2"/>
    <x v="0"/>
    <x v="0"/>
    <n v="1454525340"/>
    <n v="1452008599"/>
    <x v="0"/>
    <n v="6"/>
    <x v="1"/>
    <s v="theater/plays"/>
    <x v="590"/>
    <x v="1"/>
    <x v="6"/>
    <x v="1"/>
    <x v="4009"/>
  </r>
  <r>
    <x v="109"/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x v="0"/>
    <n v="0"/>
    <x v="1"/>
    <s v="theater/plays"/>
    <x v="121"/>
    <x v="1"/>
    <x v="6"/>
    <x v="9"/>
    <x v="4010"/>
  </r>
  <r>
    <x v="2838"/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x v="0"/>
    <n v="7"/>
    <x v="1"/>
    <s v="theater/plays"/>
    <x v="585"/>
    <x v="1"/>
    <x v="6"/>
    <x v="9"/>
    <x v="4011"/>
  </r>
  <r>
    <x v="2839"/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x v="0"/>
    <n v="94"/>
    <x v="1"/>
    <s v="theater/plays"/>
    <x v="2910"/>
    <x v="1"/>
    <x v="6"/>
    <x v="10"/>
    <x v="4012"/>
  </r>
  <r>
    <x v="2840"/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x v="0"/>
    <n v="2"/>
    <x v="1"/>
    <s v="theater/plays"/>
    <x v="101"/>
    <x v="1"/>
    <x v="6"/>
    <x v="7"/>
    <x v="4013"/>
  </r>
  <r>
    <x v="2841"/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x v="0"/>
    <n v="25"/>
    <x v="1"/>
    <s v="theater/plays"/>
    <x v="2911"/>
    <x v="1"/>
    <x v="6"/>
    <x v="8"/>
    <x v="4014"/>
  </r>
  <r>
    <x v="2842"/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x v="0"/>
    <n v="17"/>
    <x v="1"/>
    <s v="theater/plays"/>
    <x v="2912"/>
    <x v="1"/>
    <x v="6"/>
    <x v="0"/>
    <x v="4015"/>
  </r>
  <r>
    <x v="2843"/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x v="0"/>
    <n v="2"/>
    <x v="1"/>
    <s v="theater/plays"/>
    <x v="379"/>
    <x v="1"/>
    <x v="6"/>
    <x v="5"/>
    <x v="4016"/>
  </r>
  <r>
    <x v="2844"/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x v="0"/>
    <n v="4"/>
    <x v="1"/>
    <s v="theater/plays"/>
    <x v="2913"/>
    <x v="1"/>
    <x v="6"/>
    <x v="10"/>
    <x v="4017"/>
  </r>
  <r>
    <x v="137"/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x v="0"/>
    <n v="5"/>
    <x v="1"/>
    <s v="theater/plays"/>
    <x v="88"/>
    <x v="1"/>
    <x v="6"/>
    <x v="9"/>
    <x v="4018"/>
  </r>
  <r>
    <x v="1296"/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x v="0"/>
    <n v="2"/>
    <x v="1"/>
    <s v="theater/plays"/>
    <x v="2914"/>
    <x v="1"/>
    <x v="6"/>
    <x v="5"/>
    <x v="4019"/>
  </r>
  <r>
    <x v="714"/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x v="0"/>
    <n v="2"/>
    <x v="1"/>
    <s v="theater/plays"/>
    <x v="689"/>
    <x v="1"/>
    <x v="6"/>
    <x v="3"/>
    <x v="4020"/>
  </r>
  <r>
    <x v="2845"/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x v="0"/>
    <n v="3"/>
    <x v="1"/>
    <s v="theater/plays"/>
    <x v="589"/>
    <x v="1"/>
    <x v="6"/>
    <x v="11"/>
    <x v="4021"/>
  </r>
  <r>
    <x v="109"/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x v="0"/>
    <n v="0"/>
    <x v="1"/>
    <s v="theater/plays"/>
    <x v="121"/>
    <x v="1"/>
    <x v="6"/>
    <x v="4"/>
    <x v="4022"/>
  </r>
  <r>
    <x v="2846"/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x v="0"/>
    <n v="4"/>
    <x v="1"/>
    <s v="theater/plays"/>
    <x v="701"/>
    <x v="1"/>
    <x v="6"/>
    <x v="7"/>
    <x v="4023"/>
  </r>
  <r>
    <x v="459"/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x v="0"/>
    <n v="1"/>
    <x v="1"/>
    <s v="theater/plays"/>
    <x v="120"/>
    <x v="1"/>
    <x v="6"/>
    <x v="3"/>
    <x v="4024"/>
  </r>
  <r>
    <x v="2847"/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x v="0"/>
    <n v="12"/>
    <x v="1"/>
    <s v="theater/plays"/>
    <x v="134"/>
    <x v="1"/>
    <x v="6"/>
    <x v="8"/>
    <x v="4025"/>
  </r>
  <r>
    <x v="727"/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x v="0"/>
    <n v="4"/>
    <x v="1"/>
    <s v="theater/plays"/>
    <x v="446"/>
    <x v="1"/>
    <x v="6"/>
    <x v="11"/>
    <x v="4026"/>
  </r>
  <r>
    <x v="2848"/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x v="0"/>
    <n v="91"/>
    <x v="1"/>
    <s v="theater/plays"/>
    <x v="2915"/>
    <x v="1"/>
    <x v="6"/>
    <x v="7"/>
    <x v="4027"/>
  </r>
  <r>
    <x v="123"/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x v="0"/>
    <n v="1"/>
    <x v="1"/>
    <s v="theater/plays"/>
    <x v="587"/>
    <x v="1"/>
    <x v="6"/>
    <x v="0"/>
    <x v="4028"/>
  </r>
  <r>
    <x v="2730"/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x v="0"/>
    <n v="1"/>
    <x v="1"/>
    <s v="theater/plays"/>
    <x v="120"/>
    <x v="1"/>
    <x v="6"/>
    <x v="8"/>
    <x v="4029"/>
  </r>
  <r>
    <x v="109"/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x v="0"/>
    <n v="0"/>
    <x v="1"/>
    <s v="theater/plays"/>
    <x v="121"/>
    <x v="1"/>
    <x v="6"/>
    <x v="5"/>
    <x v="4030"/>
  </r>
  <r>
    <x v="2849"/>
    <n v="4052"/>
    <s v="Throw Like A Girl"/>
    <s v="This empowering piece encourages women to rise up and pursue their dreams, not by behaving like a boy but by,_x000d_â€œThrowing Like A Girl.â€"/>
    <n v="3000"/>
    <x v="1673"/>
    <x v="2"/>
    <x v="0"/>
    <x v="0"/>
    <n v="1413234316"/>
    <n v="1408050316"/>
    <x v="0"/>
    <n v="13"/>
    <x v="1"/>
    <s v="theater/plays"/>
    <x v="2916"/>
    <x v="1"/>
    <x v="6"/>
    <x v="10"/>
    <x v="4031"/>
  </r>
  <r>
    <x v="2850"/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x v="0"/>
    <n v="2"/>
    <x v="1"/>
    <s v="theater/plays"/>
    <x v="698"/>
    <x v="1"/>
    <x v="6"/>
    <x v="9"/>
    <x v="4032"/>
  </r>
  <r>
    <x v="109"/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x v="0"/>
    <n v="0"/>
    <x v="1"/>
    <s v="theater/plays"/>
    <x v="121"/>
    <x v="1"/>
    <x v="6"/>
    <x v="10"/>
    <x v="4033"/>
  </r>
  <r>
    <x v="2851"/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x v="0"/>
    <n v="21"/>
    <x v="1"/>
    <s v="theater/plays"/>
    <x v="2917"/>
    <x v="1"/>
    <x v="6"/>
    <x v="5"/>
    <x v="4034"/>
  </r>
  <r>
    <x v="2852"/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x v="0"/>
    <n v="9"/>
    <x v="1"/>
    <s v="theater/plays"/>
    <x v="2137"/>
    <x v="1"/>
    <x v="6"/>
    <x v="0"/>
    <x v="4035"/>
  </r>
  <r>
    <x v="2853"/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x v="0"/>
    <n v="6"/>
    <x v="1"/>
    <s v="theater/plays"/>
    <x v="966"/>
    <x v="1"/>
    <x v="6"/>
    <x v="4"/>
    <x v="4036"/>
  </r>
  <r>
    <x v="2854"/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x v="0"/>
    <n v="4"/>
    <x v="1"/>
    <s v="theater/plays"/>
    <x v="2918"/>
    <x v="1"/>
    <x v="6"/>
    <x v="7"/>
    <x v="3268"/>
  </r>
  <r>
    <x v="453"/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x v="0"/>
    <n v="7"/>
    <x v="1"/>
    <s v="theater/plays"/>
    <x v="680"/>
    <x v="1"/>
    <x v="6"/>
    <x v="10"/>
    <x v="4037"/>
  </r>
  <r>
    <x v="2855"/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x v="0"/>
    <n v="5"/>
    <x v="1"/>
    <s v="theater/plays"/>
    <x v="2830"/>
    <x v="1"/>
    <x v="6"/>
    <x v="5"/>
    <x v="4038"/>
  </r>
  <r>
    <x v="109"/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x v="0"/>
    <n v="0"/>
    <x v="1"/>
    <s v="theater/plays"/>
    <x v="121"/>
    <x v="1"/>
    <x v="6"/>
    <x v="2"/>
    <x v="4039"/>
  </r>
  <r>
    <x v="2856"/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x v="0"/>
    <n v="3"/>
    <x v="1"/>
    <s v="theater/plays"/>
    <x v="2919"/>
    <x v="1"/>
    <x v="6"/>
    <x v="0"/>
    <x v="4040"/>
  </r>
  <r>
    <x v="2857"/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x v="0"/>
    <n v="9"/>
    <x v="1"/>
    <s v="theater/plays"/>
    <x v="2"/>
    <x v="1"/>
    <x v="6"/>
    <x v="5"/>
    <x v="4041"/>
  </r>
  <r>
    <x v="2858"/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x v="0"/>
    <n v="6"/>
    <x v="1"/>
    <s v="theater/plays"/>
    <x v="2920"/>
    <x v="1"/>
    <x v="6"/>
    <x v="7"/>
    <x v="4042"/>
  </r>
  <r>
    <x v="2859"/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x v="0"/>
    <n v="4"/>
    <x v="1"/>
    <s v="theater/plays"/>
    <x v="2921"/>
    <x v="1"/>
    <x v="6"/>
    <x v="3"/>
    <x v="4043"/>
  </r>
  <r>
    <x v="874"/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x v="0"/>
    <n v="1"/>
    <x v="1"/>
    <s v="theater/plays"/>
    <x v="384"/>
    <x v="1"/>
    <x v="6"/>
    <x v="6"/>
    <x v="4044"/>
  </r>
  <r>
    <x v="2860"/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x v="0"/>
    <n v="17"/>
    <x v="1"/>
    <s v="theater/plays"/>
    <x v="2922"/>
    <x v="1"/>
    <x v="6"/>
    <x v="10"/>
    <x v="4045"/>
  </r>
  <r>
    <x v="460"/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x v="0"/>
    <n v="1"/>
    <x v="1"/>
    <s v="theater/plays"/>
    <x v="2923"/>
    <x v="1"/>
    <x v="6"/>
    <x v="11"/>
    <x v="4046"/>
  </r>
  <r>
    <x v="2861"/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x v="0"/>
    <n v="13"/>
    <x v="1"/>
    <s v="theater/plays"/>
    <x v="2924"/>
    <x v="1"/>
    <x v="6"/>
    <x v="1"/>
    <x v="4047"/>
  </r>
  <r>
    <x v="2862"/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x v="0"/>
    <n v="6"/>
    <x v="1"/>
    <s v="theater/plays"/>
    <x v="446"/>
    <x v="1"/>
    <x v="6"/>
    <x v="1"/>
    <x v="4048"/>
  </r>
  <r>
    <x v="109"/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x v="0"/>
    <n v="0"/>
    <x v="1"/>
    <s v="theater/plays"/>
    <x v="121"/>
    <x v="1"/>
    <x v="6"/>
    <x v="4"/>
    <x v="4049"/>
  </r>
  <r>
    <x v="177"/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x v="0"/>
    <n v="2"/>
    <x v="1"/>
    <s v="theater/plays"/>
    <x v="453"/>
    <x v="1"/>
    <x v="6"/>
    <x v="0"/>
    <x v="4050"/>
  </r>
  <r>
    <x v="2863"/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x v="0"/>
    <n v="2"/>
    <x v="1"/>
    <s v="theater/plays"/>
    <x v="2925"/>
    <x v="1"/>
    <x v="6"/>
    <x v="7"/>
    <x v="4051"/>
  </r>
  <r>
    <x v="2864"/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x v="0"/>
    <n v="21"/>
    <x v="1"/>
    <s v="theater/plays"/>
    <x v="436"/>
    <x v="1"/>
    <x v="6"/>
    <x v="9"/>
    <x v="4052"/>
  </r>
  <r>
    <x v="2865"/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x v="0"/>
    <n v="13"/>
    <x v="1"/>
    <s v="theater/plays"/>
    <x v="2926"/>
    <x v="1"/>
    <x v="6"/>
    <x v="5"/>
    <x v="4053"/>
  </r>
  <r>
    <x v="109"/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x v="0"/>
    <n v="0"/>
    <x v="1"/>
    <s v="theater/plays"/>
    <x v="121"/>
    <x v="1"/>
    <x v="6"/>
    <x v="8"/>
    <x v="4054"/>
  </r>
  <r>
    <x v="1159"/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x v="0"/>
    <n v="6"/>
    <x v="1"/>
    <s v="theater/plays"/>
    <x v="2927"/>
    <x v="1"/>
    <x v="6"/>
    <x v="4"/>
    <x v="4055"/>
  </r>
  <r>
    <x v="109"/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x v="0"/>
    <n v="0"/>
    <x v="1"/>
    <s v="theater/plays"/>
    <x v="121"/>
    <x v="1"/>
    <x v="6"/>
    <x v="11"/>
    <x v="4056"/>
  </r>
  <r>
    <x v="874"/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x v="0"/>
    <n v="1"/>
    <x v="1"/>
    <s v="theater/plays"/>
    <x v="144"/>
    <x v="1"/>
    <x v="6"/>
    <x v="5"/>
    <x v="4057"/>
  </r>
  <r>
    <x v="109"/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x v="0"/>
    <n v="0"/>
    <x v="1"/>
    <s v="theater/plays"/>
    <x v="121"/>
    <x v="1"/>
    <x v="6"/>
    <x v="5"/>
    <x v="4058"/>
  </r>
  <r>
    <x v="2866"/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x v="0"/>
    <n v="12"/>
    <x v="1"/>
    <s v="theater/plays"/>
    <x v="2382"/>
    <x v="1"/>
    <x v="6"/>
    <x v="2"/>
    <x v="4059"/>
  </r>
  <r>
    <x v="172"/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x v="0"/>
    <n v="2"/>
    <x v="1"/>
    <s v="theater/plays"/>
    <x v="1788"/>
    <x v="1"/>
    <x v="6"/>
    <x v="9"/>
    <x v="4060"/>
  </r>
  <r>
    <x v="2867"/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x v="0"/>
    <n v="6"/>
    <x v="1"/>
    <s v="theater/plays"/>
    <x v="2928"/>
    <x v="1"/>
    <x v="6"/>
    <x v="11"/>
    <x v="4061"/>
  </r>
  <r>
    <x v="119"/>
    <n v="4084"/>
    <s v="WANTS (We Are Not The Same)"/>
    <s v="WANTS deals with diversity in all its various facets._x000d_The drama is set in a futuristic society where no diversity si accepted."/>
    <n v="3000"/>
    <x v="115"/>
    <x v="2"/>
    <x v="13"/>
    <x v="3"/>
    <n v="1476008906"/>
    <n v="1473416906"/>
    <x v="0"/>
    <n v="1"/>
    <x v="1"/>
    <s v="theater/plays"/>
    <x v="119"/>
    <x v="1"/>
    <x v="6"/>
    <x v="8"/>
    <x v="4062"/>
  </r>
  <r>
    <x v="2785"/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x v="0"/>
    <n v="1"/>
    <x v="1"/>
    <s v="theater/plays"/>
    <x v="119"/>
    <x v="1"/>
    <x v="6"/>
    <x v="2"/>
    <x v="4063"/>
  </r>
  <r>
    <x v="609"/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x v="0"/>
    <n v="5"/>
    <x v="1"/>
    <s v="theater/plays"/>
    <x v="2929"/>
    <x v="1"/>
    <x v="6"/>
    <x v="9"/>
    <x v="4064"/>
  </r>
  <r>
    <x v="109"/>
    <n v="4087"/>
    <s v="Stage Production &quot;The Nail Shop&quot;"/>
    <s v="Comedy Stage Play"/>
    <n v="9600"/>
    <x v="117"/>
    <x v="2"/>
    <x v="0"/>
    <x v="0"/>
    <n v="1468777786"/>
    <n v="1466185786"/>
    <x v="0"/>
    <n v="0"/>
    <x v="1"/>
    <s v="theater/plays"/>
    <x v="121"/>
    <x v="1"/>
    <x v="6"/>
    <x v="0"/>
    <x v="4065"/>
  </r>
  <r>
    <x v="2868"/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x v="0"/>
    <n v="3"/>
    <x v="1"/>
    <s v="theater/plays"/>
    <x v="2751"/>
    <x v="1"/>
    <x v="6"/>
    <x v="11"/>
    <x v="4066"/>
  </r>
  <r>
    <x v="2869"/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x v="0"/>
    <n v="8"/>
    <x v="1"/>
    <s v="theater/plays"/>
    <x v="180"/>
    <x v="1"/>
    <x v="6"/>
    <x v="6"/>
    <x v="4067"/>
  </r>
  <r>
    <x v="416"/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x v="0"/>
    <n v="3"/>
    <x v="1"/>
    <s v="theater/plays"/>
    <x v="1592"/>
    <x v="1"/>
    <x v="6"/>
    <x v="3"/>
    <x v="4068"/>
  </r>
  <r>
    <x v="782"/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x v="0"/>
    <n v="8"/>
    <x v="1"/>
    <s v="theater/plays"/>
    <x v="157"/>
    <x v="1"/>
    <x v="6"/>
    <x v="11"/>
    <x v="4069"/>
  </r>
  <r>
    <x v="2870"/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x v="0"/>
    <n v="1"/>
    <x v="1"/>
    <s v="theater/plays"/>
    <x v="135"/>
    <x v="1"/>
    <x v="6"/>
    <x v="2"/>
    <x v="4070"/>
  </r>
  <r>
    <x v="365"/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x v="0"/>
    <n v="4"/>
    <x v="1"/>
    <s v="theater/plays"/>
    <x v="2"/>
    <x v="1"/>
    <x v="6"/>
    <x v="0"/>
    <x v="4071"/>
  </r>
  <r>
    <x v="2176"/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x v="0"/>
    <n v="8"/>
    <x v="1"/>
    <s v="theater/plays"/>
    <x v="2930"/>
    <x v="1"/>
    <x v="6"/>
    <x v="8"/>
    <x v="4072"/>
  </r>
  <r>
    <x v="129"/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x v="0"/>
    <n v="1"/>
    <x v="1"/>
    <s v="theater/plays"/>
    <x v="2931"/>
    <x v="1"/>
    <x v="6"/>
    <x v="4"/>
    <x v="4073"/>
  </r>
  <r>
    <x v="2843"/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x v="0"/>
    <n v="5"/>
    <x v="1"/>
    <s v="theater/plays"/>
    <x v="2932"/>
    <x v="1"/>
    <x v="6"/>
    <x v="1"/>
    <x v="4074"/>
  </r>
  <r>
    <x v="109"/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x v="0"/>
    <n v="0"/>
    <x v="1"/>
    <s v="theater/plays"/>
    <x v="121"/>
    <x v="1"/>
    <x v="6"/>
    <x v="11"/>
    <x v="4075"/>
  </r>
  <r>
    <x v="109"/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x v="0"/>
    <n v="0"/>
    <x v="1"/>
    <s v="theater/plays"/>
    <x v="121"/>
    <x v="1"/>
    <x v="6"/>
    <x v="5"/>
    <x v="4076"/>
  </r>
  <r>
    <x v="2871"/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x v="0"/>
    <n v="1"/>
    <x v="1"/>
    <s v="theater/plays"/>
    <x v="73"/>
    <x v="1"/>
    <x v="6"/>
    <x v="3"/>
    <x v="4077"/>
  </r>
  <r>
    <x v="109"/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x v="0"/>
    <n v="0"/>
    <x v="1"/>
    <s v="theater/plays"/>
    <x v="121"/>
    <x v="1"/>
    <x v="6"/>
    <x v="9"/>
    <x v="4078"/>
  </r>
  <r>
    <x v="109"/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x v="0"/>
    <n v="0"/>
    <x v="1"/>
    <s v="theater/plays"/>
    <x v="121"/>
    <x v="1"/>
    <x v="6"/>
    <x v="11"/>
    <x v="4079"/>
  </r>
  <r>
    <x v="2872"/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x v="0"/>
    <n v="6"/>
    <x v="1"/>
    <s v="theater/plays"/>
    <x v="2933"/>
    <x v="1"/>
    <x v="6"/>
    <x v="6"/>
    <x v="4080"/>
  </r>
  <r>
    <x v="709"/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x v="0"/>
    <n v="6"/>
    <x v="1"/>
    <s v="theater/plays"/>
    <x v="412"/>
    <x v="1"/>
    <x v="6"/>
    <x v="3"/>
    <x v="4081"/>
  </r>
  <r>
    <x v="2873"/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x v="0"/>
    <n v="14"/>
    <x v="1"/>
    <s v="theater/plays"/>
    <x v="2934"/>
    <x v="1"/>
    <x v="6"/>
    <x v="8"/>
    <x v="4082"/>
  </r>
  <r>
    <x v="2874"/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x v="0"/>
    <n v="6"/>
    <x v="1"/>
    <s v="theater/plays"/>
    <x v="2935"/>
    <x v="1"/>
    <x v="6"/>
    <x v="4"/>
    <x v="4083"/>
  </r>
  <r>
    <x v="2875"/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x v="0"/>
    <n v="33"/>
    <x v="1"/>
    <s v="theater/plays"/>
    <x v="2936"/>
    <x v="1"/>
    <x v="6"/>
    <x v="2"/>
    <x v="4084"/>
  </r>
  <r>
    <x v="2876"/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x v="0"/>
    <n v="4"/>
    <x v="1"/>
    <s v="theater/plays"/>
    <x v="2270"/>
    <x v="1"/>
    <x v="6"/>
    <x v="8"/>
    <x v="4085"/>
  </r>
  <r>
    <x v="2877"/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x v="0"/>
    <n v="1"/>
    <x v="1"/>
    <s v="theater/plays"/>
    <x v="585"/>
    <x v="1"/>
    <x v="6"/>
    <x v="1"/>
    <x v="4086"/>
  </r>
  <r>
    <x v="109"/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x v="0"/>
    <n v="0"/>
    <x v="1"/>
    <s v="theater/plays"/>
    <x v="121"/>
    <x v="1"/>
    <x v="6"/>
    <x v="9"/>
    <x v="4087"/>
  </r>
  <r>
    <x v="2878"/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x v="0"/>
    <n v="6"/>
    <x v="1"/>
    <s v="theater/plays"/>
    <x v="2937"/>
    <x v="1"/>
    <x v="6"/>
    <x v="5"/>
    <x v="4088"/>
  </r>
  <r>
    <x v="2879"/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x v="0"/>
    <n v="6"/>
    <x v="1"/>
    <s v="theater/plays"/>
    <x v="2938"/>
    <x v="1"/>
    <x v="6"/>
    <x v="1"/>
    <x v="4089"/>
  </r>
  <r>
    <x v="167"/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x v="0"/>
    <n v="1"/>
    <x v="1"/>
    <s v="theater/plays"/>
    <x v="120"/>
    <x v="1"/>
    <x v="6"/>
    <x v="1"/>
    <x v="4090"/>
  </r>
  <r>
    <x v="418"/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x v="0"/>
    <n v="3"/>
    <x v="1"/>
    <s v="theater/plays"/>
    <x v="120"/>
    <x v="1"/>
    <x v="6"/>
    <x v="11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x v="0"/>
    <n v="113"/>
    <x v="0"/>
    <x v="0"/>
    <x v="0"/>
    <x v="0"/>
    <n v="3.9735099337748346E-2"/>
  </r>
  <r>
    <x v="1"/>
    <x v="1"/>
    <n v="420"/>
    <x v="1"/>
    <x v="1"/>
    <x v="1"/>
    <x v="1"/>
    <n v="4.2523033309709427E-2"/>
  </r>
  <r>
    <x v="2"/>
    <x v="2"/>
    <n v="282"/>
    <x v="2"/>
    <x v="2"/>
    <x v="2"/>
    <x v="2"/>
    <n v="7.1528751753155678E-2"/>
  </r>
  <r>
    <x v="3"/>
    <x v="3"/>
    <n v="144"/>
    <x v="3"/>
    <x v="3"/>
    <x v="3"/>
    <x v="3"/>
    <n v="0.11363636363636363"/>
  </r>
  <r>
    <x v="4"/>
    <x v="4"/>
    <n v="90"/>
    <x v="4"/>
    <x v="4"/>
    <x v="4"/>
    <x v="4"/>
    <n v="8.45771144278607E-2"/>
  </r>
  <r>
    <x v="5"/>
    <x v="5"/>
    <n v="72"/>
    <x v="5"/>
    <x v="5"/>
    <x v="5"/>
    <x v="5"/>
    <n v="9.45945945945946E-2"/>
  </r>
  <r>
    <x v="6"/>
    <x v="6"/>
    <n v="64"/>
    <x v="0"/>
    <x v="6"/>
    <x v="6"/>
    <x v="6"/>
    <n v="0.13138686131386862"/>
  </r>
  <r>
    <x v="7"/>
    <x v="7"/>
    <n v="37"/>
    <x v="6"/>
    <x v="7"/>
    <x v="7"/>
    <x v="7"/>
    <n v="0.15853658536585366"/>
  </r>
  <r>
    <x v="8"/>
    <x v="8"/>
    <n v="22"/>
    <x v="7"/>
    <x v="8"/>
    <x v="8"/>
    <x v="8"/>
    <n v="0.12727272727272726"/>
  </r>
  <r>
    <x v="9"/>
    <x v="9"/>
    <n v="16"/>
    <x v="8"/>
    <x v="9"/>
    <x v="9"/>
    <x v="9"/>
    <n v="0.13953488372093023"/>
  </r>
  <r>
    <x v="10"/>
    <x v="10"/>
    <n v="11"/>
    <x v="9"/>
    <x v="10"/>
    <x v="10"/>
    <x v="10"/>
    <n v="0.19047619047619047"/>
  </r>
  <r>
    <x v="11"/>
    <x v="11"/>
    <n v="258"/>
    <x v="10"/>
    <x v="11"/>
    <x v="11"/>
    <x v="11"/>
    <n v="0.225225225225225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2T19:00:00"/>
    <x v="0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06:24:43"/>
    <x v="1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08:51:23"/>
    <x v="2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04:21:47"/>
    <x v="3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12:01:19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3"/>
    <d v="2016-07-28T21:35:00"/>
    <x v="2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0"/>
    <d v="2014-06-13T17:44:10"/>
    <x v="3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5"/>
    <d v="2016-07-04T17:07:47"/>
    <x v="2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6"/>
    <d v="2016-04-15T13:00:00"/>
    <x v="2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7"/>
    <d v="2016-04-16T18:29:04"/>
    <x v="2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5"/>
    <d v="2014-06-24T17:37:59"/>
    <x v="3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3"/>
    <d v="2016-08-21T19:00:00"/>
    <x v="2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0"/>
    <d v="2014-07-15T19:00:00"/>
    <x v="3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5"/>
    <d v="2016-06-23T12:27:00"/>
    <x v="2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0"/>
    <d v="2014-07-13T05:59:00"/>
    <x v="3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8"/>
    <d v="2015-09-27T12:14:0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5"/>
    <d v="2014-06-15T21:30:00"/>
    <x v="3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9"/>
    <d v="2014-11-04T10:33:42"/>
    <x v="3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0"/>
    <d v="2014-09-17T05:00:56"/>
    <x v="3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0"/>
    <d v="2015-07-20T11:35:34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3"/>
    <d v="2015-09-13T10:11:52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10"/>
    <d v="2014-09-26T07:03:09"/>
    <x v="3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11"/>
    <d v="2014-12-31T23:59:00"/>
    <x v="3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6"/>
    <d v="2015-04-30T07:20:00"/>
    <x v="0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10"/>
    <d v="2015-09-15T11:39:0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4"/>
    <d v="2016-01-08T16:36:01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3"/>
    <d v="2014-08-17T04:22:24"/>
    <x v="3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9"/>
    <d v="2014-11-15T20:57:13"/>
    <x v="3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4"/>
    <d v="2015-12-16T15:08:04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0"/>
    <d v="2014-07-22T08:09:28"/>
    <x v="3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"/>
    <d v="2014-08-20T23:01:55"/>
    <x v="3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1"/>
    <d v="2016-01-25T11:00:34"/>
    <x v="2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6"/>
    <d v="2016-05-12T19:59:00"/>
    <x v="2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9"/>
    <d v="2015-11-08T08:51:41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"/>
    <d v="2014-08-04T23:43:21"/>
    <x v="3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6"/>
    <d v="2015-04-27T16:00:00"/>
    <x v="0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7"/>
    <d v="2015-04-03T22:22:05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1"/>
    <d v="2015-02-27T08:37:59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6"/>
    <d v="2013-05-10T17:22:24"/>
    <x v="4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6"/>
    <d v="2014-05-25T14:59:00"/>
    <x v="3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5"/>
    <d v="2014-06-18T20:00:00"/>
    <x v="3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8"/>
    <d v="2014-10-05T05:39:14"/>
    <x v="3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"/>
    <d v="2014-12-28T07:20:26"/>
    <x v="3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0"/>
    <d v="2014-07-12T16:00:00"/>
    <x v="3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10"/>
    <d v="2014-10-06T18:22:17"/>
    <x v="3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7"/>
    <d v="2016-04-27T06:58:27"/>
    <x v="2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"/>
    <d v="2015-12-15T15:09:34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9"/>
    <d v="2014-12-19T12:40:07"/>
    <x v="3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1"/>
    <d v="2015-03-01T04:00:00"/>
    <x v="0"/>
  </r>
  <r>
    <n v="1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8"/>
    <d v="2015-10-23T20:14:05"/>
    <x v="0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11"/>
    <d v="2015-01-30T09:00:00"/>
    <x v="3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3"/>
    <d v="2015-08-10T14:17:17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0"/>
    <d v="2014-07-17T08:50:46"/>
    <x v="3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7"/>
    <d v="2014-04-04T14:00:00"/>
    <x v="3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4"/>
    <d v="2015-12-25T09:07:01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"/>
    <d v="2016-05-27T15:15:16"/>
    <x v="2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"/>
    <d v="2015-06-08T08:00:0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7"/>
    <d v="2015-04-25T11:59:22"/>
    <x v="0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9"/>
    <d v="2014-11-19T10:52:52"/>
    <x v="3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10"/>
    <d v="2015-09-14T13:00:0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7"/>
    <d v="2014-03-22T16:00:00"/>
    <x v="3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5"/>
    <d v="2013-06-06T11:32:37"/>
    <x v="4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2"/>
    <d v="2013-03-03T11:11:18"/>
    <x v="4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11"/>
    <d v="2013-12-27T20:59:00"/>
    <x v="4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0"/>
    <d v="2013-07-07T16:26:21"/>
    <x v="4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3"/>
    <d v="2014-08-10T21:59:00"/>
    <x v="3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0"/>
    <d v="2016-07-18T12:23:40"/>
    <x v="2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0"/>
    <d v="2012-07-15T06:00:04"/>
    <x v="5"/>
  </r>
  <r>
    <n v="1.2716666666666667"/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1"/>
    <d v="2014-02-23T05:39:51"/>
    <x v="3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10"/>
    <d v="2011-10-01T22:59:00"/>
    <x v="6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3"/>
    <d v="2011-09-04T13:30:45"/>
    <x v="6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"/>
    <d v="2012-05-27T22:30:57"/>
    <x v="5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9"/>
    <d v="2012-11-14T16:00:00"/>
    <x v="5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2"/>
    <d v="2011-05-02T19:59:00"/>
    <x v="6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11"/>
    <d v="2016-01-21T03:41:35"/>
    <x v="0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"/>
    <d v="2013-04-22T21:01:12"/>
    <x v="4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9"/>
    <d v="2011-12-27T09:35:58"/>
    <x v="6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"/>
    <d v="2012-05-20T18:59:00"/>
    <x v="5"/>
  </r>
  <r>
    <n v="27.02"/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10"/>
    <d v="2016-09-01T09:32:01"/>
    <x v="2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"/>
    <d v="2014-04-25T10:38:13"/>
    <x v="3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4"/>
    <d v="2013-12-09T18:00:56"/>
    <x v="4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3"/>
    <d v="2012-07-13T19:02:00"/>
    <x v="5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"/>
    <d v="2011-10-09T11:41:01"/>
    <x v="6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2"/>
    <d v="2015-02-22T03:30:00"/>
    <x v="0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6"/>
    <d v="2011-05-15T10:11:26"/>
    <x v="6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10"/>
    <d v="2011-09-22T19:00:37"/>
    <x v="6"/>
  </r>
  <r>
    <n v="1.0646666666666667"/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9"/>
    <d v="2015-12-27T06:20:45"/>
    <x v="0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5"/>
    <d v="2010-06-02T17:41:00"/>
    <x v="7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5"/>
    <d v="2014-06-22T07:48:51"/>
    <x v="3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5"/>
    <d v="2013-06-02T10:03:12"/>
    <x v="4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0"/>
    <d v="2011-07-11T23:08:19"/>
    <x v="6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7"/>
    <d v="2011-05-17T01:39:24"/>
    <x v="6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11"/>
    <d v="2017-02-01T00:00:00"/>
    <x v="2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0"/>
    <d v="2012-07-03T13:00:00"/>
    <x v="5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7"/>
    <d v="2014-04-07T09:13:42"/>
    <x v="3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1"/>
    <d v="2012-02-25T16:07:21"/>
    <x v="5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5"/>
    <d v="2010-07-31T19:00:00"/>
    <x v="7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0"/>
    <d v="2011-07-11T19:14:42"/>
    <x v="6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4"/>
    <d v="2012-12-07T15:30:00"/>
    <x v="5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11"/>
    <d v="2014-01-22T13:39:59"/>
    <x v="4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9"/>
    <d v="2012-11-04T11:04:46"/>
    <x v="5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1"/>
    <d v="2013-01-24T10:38:30"/>
    <x v="5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4"/>
    <d v="2010-12-22T19:08:53"/>
    <x v="7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2"/>
    <d v="2014-03-07T11:20:30"/>
    <x v="3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7"/>
    <d v="2011-04-02T17:00:00"/>
    <x v="6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6"/>
    <d v="2016-05-13T16:00:00"/>
    <x v="2"/>
  </r>
  <r>
    <n v="1.00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7"/>
    <d v="2012-04-02T10:38:21"/>
    <x v="5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6"/>
    <d v="2011-04-24T15:34:47"/>
    <x v="6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6"/>
    <d v="2013-05-31T06:42:50"/>
    <x v="4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"/>
    <d v="2011-02-25T16:37:10"/>
    <x v="6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9"/>
    <d v="2013-11-13T21:59:00"/>
    <x v="4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6"/>
    <d v="2015-05-30T23:59:47"/>
    <x v="0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7"/>
    <d v="2014-04-12T18:00:00"/>
    <x v="3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3"/>
    <d v="2011-08-06T07:00:00"/>
    <x v="6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4"/>
    <d v="2012-01-12T22:34:48"/>
    <x v="6"/>
  </r>
  <r>
    <n v="1.4044444444444444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"/>
    <d v="2012-02-04T09:44:04"/>
    <x v="5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2"/>
    <d v="2011-04-08T02:55:55"/>
    <x v="6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7"/>
    <d v="2010-06-09T11:00:00"/>
    <x v="7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0"/>
    <d v="2011-07-28T17:17:16"/>
    <x v="6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3"/>
    <d v="2011-08-13T15:00:00"/>
    <x v="6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8"/>
    <d v="2016-10-02T17:11:47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6"/>
    <d v="2015-04-18T02:16:00"/>
    <x v="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0"/>
    <d v="2016-10-10T02:21:47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8"/>
    <d v="2014-10-28T14:00:00"/>
    <x v="3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6"/>
    <d v="2015-05-15T14:17:22"/>
    <x v="0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1"/>
    <d v="2017-02-03T15:51:2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5"/>
    <d v="2015-06-10T18:00:00"/>
    <x v="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7"/>
    <d v="2015-04-03T05:59:01"/>
    <x v="0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8"/>
    <d v="2016-10-19T21:28:13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0"/>
    <d v="2014-10-30T14:29:43"/>
    <x v="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5"/>
    <d v="2014-06-16T12:16:00"/>
    <x v="3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0"/>
    <d v="2016-07-05T16:00:0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8"/>
    <d v="2014-11-07T12:30:07"/>
    <x v="3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5"/>
    <d v="2016-05-31T09:31:00"/>
    <x v="2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0"/>
    <d v="2015-09-04T09:00:00"/>
    <x v="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5"/>
    <d v="2014-07-01T11:00:00"/>
    <x v="3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6"/>
    <d v="2015-05-16T02:16:00"/>
    <x v="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0"/>
    <d v="2015-10-12T05:46:33"/>
    <x v="0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0"/>
    <d v="2015-07-31T20:59:00"/>
    <x v="0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3"/>
    <d v="2015-07-12T14:06:12"/>
    <x v="0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2"/>
    <d v="2015-03-19T19:45:32"/>
    <x v="0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6"/>
    <d v="2015-05-30T19:40:23"/>
    <x v="0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9"/>
    <d v="2014-11-16T14:26:18"/>
    <x v="3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3"/>
    <d v="2016-09-02T21:55:0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2"/>
    <d v="2015-04-13T09:17:52"/>
    <x v="0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3"/>
    <d v="2015-08-11T05:00:52"/>
    <x v="0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4"/>
    <d v="2017-01-17T16:23:18"/>
    <x v="2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4"/>
    <d v="2015-01-08T10:18:00"/>
    <x v="3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"/>
    <d v="2016-02-26T22:45:36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4"/>
    <d v="2014-12-25T00:00:00"/>
    <x v="3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7"/>
    <d v="2015-05-25T19:53:02"/>
    <x v="0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6"/>
    <d v="2015-06-18T05:13:11"/>
    <x v="0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0"/>
    <d v="2014-09-22T17:51:40"/>
    <x v="3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9"/>
    <d v="2014-12-02T07:04:04"/>
    <x v="3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6"/>
    <d v="2015-06-03T05:08:15"/>
    <x v="0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0"/>
    <d v="2015-07-23T05:25:35"/>
    <x v="0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0"/>
    <d v="2014-08-02T18:59:56"/>
    <x v="3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"/>
    <d v="2016-02-26T13:52:52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8"/>
    <d v="2014-10-21T17:50:28"/>
    <x v="3"/>
  </r>
  <r>
    <n v="2.0000000000000002E-5"/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5"/>
    <d v="2016-07-03T02:25:45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0"/>
    <d v="2015-08-15T13:54:51"/>
    <x v="0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0"/>
    <d v="2014-07-02T08:29:55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3"/>
    <d v="2014-08-16T15:42:00"/>
    <x v="3"/>
  </r>
  <r>
    <n v="0"/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0"/>
    <d v="2015-09-30T16:00:00"/>
    <x v="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3"/>
    <d v="2014-09-19T10:18:21"/>
    <x v="3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1"/>
    <d v="2016-01-12T07:48:44"/>
    <x v="0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1"/>
    <d v="2017-01-15T17:49:22"/>
    <x v="2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0"/>
    <d v="2015-08-04T14:15:35"/>
    <x v="0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2"/>
    <d v="2015-03-19T11:02:50"/>
    <x v="0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8"/>
    <d v="2014-10-18T04:07:39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3"/>
    <d v="2015-08-29T21:28:00"/>
    <x v="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0"/>
    <d v="2016-08-11T20:20:14"/>
    <x v="2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2"/>
    <d v="2015-03-19T00:28:43"/>
    <x v="0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"/>
    <d v="2015-02-28T05:45:08"/>
    <x v="0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7"/>
    <d v="2015-05-08T10:12:56"/>
    <x v="0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0"/>
    <d v="2014-08-29T10:40:11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3"/>
    <d v="2015-08-05T11:46:39"/>
    <x v="0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7"/>
    <d v="2015-03-23T16:08:46"/>
    <x v="0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9"/>
    <d v="2015-11-26T15:55:45"/>
    <x v="0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2"/>
    <d v="2016-03-03T17:55:55"/>
    <x v="2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7"/>
    <d v="2015-04-13T11:00:00"/>
    <x v="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5"/>
    <d v="2015-06-22T09:48:15"/>
    <x v="0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1"/>
    <d v="2017-01-06T16:17:12"/>
    <x v="2"/>
  </r>
  <r>
    <n v="0.35855999999999999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9"/>
    <d v="2014-11-26T12:26:5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3"/>
    <d v="2014-08-31T19:59:00"/>
    <x v="3"/>
  </r>
  <r>
    <n v="5.5E-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3"/>
    <d v="2016-08-18T13:52:19"/>
    <x v="2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2"/>
    <d v="2017-03-03T12:00:00"/>
    <x v="1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0"/>
    <d v="2015-07-20T22:59:00"/>
    <x v="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0"/>
    <d v="2014-09-04T20:23:35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3"/>
    <d v="2016-09-03T08:34:37"/>
    <x v="2"/>
  </r>
  <r>
    <n v="4.1666666666666666E-3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0"/>
    <d v="2016-06-16T07:37:26"/>
    <x v="2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0"/>
    <d v="2015-10-02T02:35:38"/>
    <x v="0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8"/>
    <d v="2014-10-17T11:00:32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8"/>
    <d v="2014-11-28T15:26:06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"/>
    <d v="2016-03-06T15:55:31"/>
    <x v="2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5"/>
    <d v="2015-07-10T08:05:32"/>
    <x v="0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8"/>
    <d v="2015-10-10T13:00:00"/>
    <x v="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"/>
    <d v="2017-02-17T13:00:00"/>
    <x v="1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8"/>
    <d v="2014-10-05T01:12:02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0"/>
    <d v="2016-08-31T18:58:22"/>
    <x v="2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10"/>
    <d v="2014-09-14T18:00:03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1"/>
    <d v="2015-02-08T11:38:49"/>
    <x v="0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8"/>
    <d v="2015-10-08T12:59:00"/>
    <x v="0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4"/>
    <d v="2015-01-29T12:21:04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3"/>
    <d v="2016-08-04T06:00:03"/>
    <x v="2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8"/>
    <d v="2015-10-06T07:10:22"/>
    <x v="0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3"/>
    <d v="2016-08-05T16:06:23"/>
    <x v="2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11"/>
    <d v="2015-01-03T20:43:58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4"/>
    <d v="2014-12-16T00:52:47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0"/>
    <d v="2015-07-10T14:08:55"/>
    <x v="0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8"/>
    <d v="2015-09-30T21:00:00"/>
    <x v="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10"/>
    <d v="2015-09-18T19:50:17"/>
    <x v="0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"/>
    <d v="2016-04-16T12:08:40"/>
    <x v="2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3"/>
    <d v="2015-08-16T06:06:41"/>
    <x v="0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1"/>
    <d v="2015-03-06T07:22:29"/>
    <x v="0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1"/>
    <d v="2016-02-17T15:59:00"/>
    <x v="2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7"/>
    <d v="2015-04-22T14:00:37"/>
    <x v="0"/>
  </r>
  <r>
    <n v="0.11942999999999999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4"/>
    <d v="2014-12-28T07:22:29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7"/>
    <d v="2015-05-15T07:04:49"/>
    <x v="0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"/>
    <d v="2016-03-31T22:59:00"/>
    <x v="2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3"/>
    <d v="2015-08-20T12:06:00"/>
    <x v="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1"/>
    <d v="2015-03-28T11:06:04"/>
    <x v="0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1"/>
    <d v="2015-03-26T18:39:00"/>
    <x v="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6"/>
    <d v="2016-05-21T17:05:00"/>
    <x v="2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5"/>
    <d v="2015-07-09T21:38:46"/>
    <x v="0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7"/>
    <d v="2016-04-08T14:04:14"/>
    <x v="2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6"/>
    <d v="2015-05-31T01:29:00"/>
    <x v="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0"/>
    <d v="2015-07-09T13:27:21"/>
    <x v="0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6"/>
    <d v="2015-06-01T08:28:25"/>
    <x v="0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1"/>
    <d v="2016-02-13T14:24:57"/>
    <x v="2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5"/>
    <d v="2015-06-04T10:39:11"/>
    <x v="0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11"/>
    <d v="2016-01-02T15:00:51"/>
    <x v="0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1"/>
    <d v="2015-02-27T11:49:06"/>
    <x v="0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10"/>
    <d v="2016-09-29T13:52:52"/>
    <x v="2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5"/>
    <d v="2015-06-20T16:50:59"/>
    <x v="0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0"/>
    <d v="2015-07-09T13:48:17"/>
    <x v="0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4"/>
    <d v="2016-01-04T16:00:00"/>
    <x v="0"/>
  </r>
  <r>
    <n v="3.3333333333333335E-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1"/>
    <d v="2016-03-08T05:51:09"/>
    <x v="2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11"/>
    <d v="2016-12-30T01:00:00"/>
    <x v="2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9"/>
    <d v="2015-11-08T04:00:00"/>
    <x v="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7"/>
    <d v="2013-05-05T09:00:11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4"/>
    <d v="2014-12-21T08:45:04"/>
    <x v="3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4"/>
    <d v="2011-12-20T03:49:50"/>
    <x v="6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1"/>
    <d v="2014-02-21T17:08:24"/>
    <x v="3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"/>
    <d v="2010-03-15T23:06:00"/>
    <x v="7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3"/>
    <d v="2012-08-15T17:16:25"/>
    <x v="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9"/>
    <d v="2010-12-18T01:43:25"/>
    <x v="7"/>
  </r>
  <r>
    <n v="1.341"/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8"/>
    <d v="2010-10-15T19:39:00"/>
    <x v="7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4"/>
    <d v="2012-01-07T10:35:09"/>
    <x v="6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0"/>
    <d v="2010-08-22T09:40:00"/>
    <x v="7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5"/>
    <d v="2013-06-06T05:34:51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6"/>
    <d v="2012-05-16T11:00:00"/>
    <x v="5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7"/>
    <d v="2010-05-31T19:59:00"/>
    <x v="7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1"/>
    <d v="2012-02-15T07:37:15"/>
    <x v="5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8"/>
    <d v="2015-10-16T18:00:00"/>
    <x v="0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"/>
    <d v="2011-03-16T03:38:02"/>
    <x v="6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"/>
    <d v="2013-03-16T10:27:47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6"/>
    <d v="2016-05-19T07:02:42"/>
    <x v="2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5"/>
    <d v="2011-06-17T17:14:26"/>
    <x v="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7"/>
    <d v="2015-04-08T09:42:49"/>
    <x v="0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0"/>
    <d v="2010-07-17T01:59:00"/>
    <x v="7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6"/>
    <d v="2012-06-07T06:55:00"/>
    <x v="5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1"/>
    <d v="2011-02-25T21:57:08"/>
    <x v="6"/>
  </r>
  <r>
    <n v="1.1808107999999999"/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10"/>
    <d v="2012-09-27T14:54:54"/>
    <x v="5"/>
  </r>
  <r>
    <n v="1.1819999999999999"/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6"/>
    <d v="2012-05-11T06:53:15"/>
    <x v="5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7"/>
    <d v="2010-05-10T12:16:00"/>
    <x v="7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1"/>
    <d v="2010-04-22T19:51:00"/>
    <x v="7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5"/>
    <d v="2014-06-25T02:51:39"/>
    <x v="3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8"/>
    <d v="2011-11-06T20:39:38"/>
    <x v="6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1"/>
    <d v="2017-02-21T20:43:42"/>
    <x v="1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6"/>
    <d v="2011-05-24T20:00:00"/>
    <x v="6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11"/>
    <d v="2014-01-02T00:00:0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"/>
    <d v="2010-04-28T10:49:00"/>
    <x v="7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0"/>
    <d v="2011-07-03T03:57:46"/>
    <x v="6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7"/>
    <d v="2012-04-04T22:59:00"/>
    <x v="5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9"/>
    <d v="2012-11-09T17:46:06"/>
    <x v="5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"/>
    <d v="2012-04-27T16:57:54"/>
    <x v="5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6"/>
    <d v="2015-05-23T13:23:39"/>
    <x v="0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8"/>
    <d v="2012-10-11T16:58:59"/>
    <x v="5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1"/>
    <d v="2017-02-26T18:01:00"/>
    <x v="1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6"/>
    <d v="2014-05-30T06:10:35"/>
    <x v="3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5"/>
    <d v="2009-08-10T11:26:00"/>
    <x v="8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1"/>
    <d v="2010-02-22T14:00:00"/>
    <x v="7"/>
  </r>
  <r>
    <n v="1.142725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5"/>
    <d v="2011-05-31T20:59:00"/>
    <x v="6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11"/>
    <d v="2012-01-21T09:43:00"/>
    <x v="6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10"/>
    <d v="2013-09-19T10:08:48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"/>
    <d v="2013-03-25T10:35:24"/>
    <x v="4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9"/>
    <d v="2012-11-01T20:00:00"/>
    <x v="5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5"/>
    <d v="2012-06-25T20:03:13"/>
    <x v="5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9"/>
    <d v="2013-11-02T02:57:14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11"/>
    <d v="2011-02-01T23:59:00"/>
    <x v="7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6"/>
    <d v="2013-04-30T16:01:0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8"/>
    <d v="2011-10-28T19:59:00"/>
    <x v="6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7"/>
    <d v="2014-04-20T08:01:54"/>
    <x v="3"/>
  </r>
  <r>
    <n v="1"/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0"/>
    <d v="2010-07-19T08:00:00"/>
    <x v="7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8"/>
    <d v="2013-10-31T16:00:0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10"/>
    <d v="2012-09-07T03:24:43"/>
    <x v="5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7"/>
    <d v="2015-04-30T19:59:00"/>
    <x v="0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7"/>
    <d v="2014-05-09T13:00:00"/>
    <x v="3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9"/>
    <d v="2010-11-16T22:24:20"/>
    <x v="7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7"/>
    <d v="2011-04-24T15:02:18"/>
    <x v="6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2"/>
    <d v="2013-03-19T08:42:15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1"/>
    <d v="2012-02-24T12:33:58"/>
    <x v="5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5"/>
    <d v="2012-06-01T17:42:26"/>
    <x v="5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"/>
    <d v="2012-08-31T18:00:00"/>
    <x v="5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2"/>
    <d v="2012-03-10T07:07:29"/>
    <x v="5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2"/>
    <d v="2013-03-20T11:05:33"/>
    <x v="4"/>
  </r>
  <r>
    <n v="1.11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1"/>
    <d v="2013-02-07T14:40:01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1"/>
    <d v="2011-03-10T08:40:10"/>
    <x v="6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10"/>
    <d v="2012-09-03T10:02:14"/>
    <x v="5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9"/>
    <d v="2011-10-19T18:00:00"/>
    <x v="6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4"/>
    <d v="2011-12-31T23:59:00"/>
    <x v="6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7"/>
    <d v="2013-04-14T13:03:52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0"/>
    <d v="2010-08-11T07:59:00"/>
    <x v="7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1"/>
    <d v="2013-03-01T11:59:48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"/>
    <d v="2012-08-22T10:32:14"/>
    <x v="5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4"/>
    <d v="2014-12-10T20:59:00"/>
    <x v="3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4"/>
    <d v="2013-12-11T08:14:43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2"/>
    <d v="2013-03-26T15:55:51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4"/>
    <d v="2010-02-01T23:59:00"/>
    <x v="8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4"/>
    <d v="2015-12-22T15:00:00"/>
    <x v="0"/>
  </r>
  <r>
    <n v="1.0266285714285714"/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9"/>
    <d v="2016-11-08T03:43:06"/>
    <x v="2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6"/>
    <d v="2016-05-13T05:40:48"/>
    <x v="2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4"/>
    <d v="2016-12-20T23:59:00"/>
    <x v="2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0"/>
    <d v="2015-08-01T07:01:48"/>
    <x v="0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4"/>
    <d v="2016-12-19T20:30:33"/>
    <x v="2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2"/>
    <d v="2017-03-14T14:57:00"/>
    <x v="1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2"/>
    <d v="2015-03-22T00:00:00"/>
    <x v="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9"/>
    <d v="2015-10-31T20:00:00"/>
    <x v="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9"/>
    <d v="2015-11-06T20:00:00"/>
    <x v="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6"/>
    <d v="2013-05-16T19:59:0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5"/>
    <d v="2016-06-17T05:57:14"/>
    <x v="2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8"/>
    <d v="2015-10-28T00:00:00"/>
    <x v="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7"/>
    <d v="2016-04-07T06:16:31"/>
    <x v="2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6"/>
    <d v="2015-05-15T11:00:00"/>
    <x v="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6"/>
    <d v="2015-05-08T14:00:00"/>
    <x v="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9"/>
    <d v="2015-11-13T07:18:38"/>
    <x v="0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2"/>
    <d v="2015-03-13T18:05:08"/>
    <x v="0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"/>
    <d v="2016-09-02T17:00:00"/>
    <x v="2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7"/>
    <d v="2015-04-29T10:14:28"/>
    <x v="0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2"/>
    <d v="2017-03-08T13:00:00"/>
    <x v="1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8"/>
    <d v="2014-09-30T19:59:00"/>
    <x v="3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7"/>
    <d v="2016-04-29T10:44:25"/>
    <x v="2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9"/>
    <d v="2014-11-13T19:00:00"/>
    <x v="3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6"/>
    <d v="2015-05-31T18:20:00"/>
    <x v="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6"/>
    <d v="2015-05-20T14:39:50"/>
    <x v="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8"/>
    <d v="2015-10-14T04:00:21"/>
    <x v="0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9"/>
    <d v="2015-11-14T04:53:29"/>
    <x v="0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"/>
    <d v="2015-08-21T06:05:16"/>
    <x v="0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1"/>
    <d v="2017-02-24T03:58:28"/>
    <x v="1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10"/>
    <d v="2016-09-10T19:59:00"/>
    <x v="2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2"/>
    <d v="2016-04-07T14:09:14"/>
    <x v="2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8"/>
    <d v="2014-10-07T20:01:08"/>
    <x v="3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9"/>
    <d v="2015-11-19T12:00:19"/>
    <x v="0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7"/>
    <d v="2016-04-08T10:52:01"/>
    <x v="2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9"/>
    <d v="2014-12-01T00:03:14"/>
    <x v="3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2"/>
    <d v="2016-03-16T10:16:33"/>
    <x v="2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7"/>
    <d v="2015-04-23T21:19:57"/>
    <x v="0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5"/>
    <d v="2016-06-15T07:00:00"/>
    <x v="2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9"/>
    <d v="2014-11-13T21:12:00"/>
    <x v="3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0"/>
    <d v="2015-07-22T19:11:00"/>
    <x v="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9"/>
    <d v="2014-11-22T17:01:46"/>
    <x v="3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"/>
    <d v="2014-08-07T16:00:00"/>
    <x v="3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7"/>
    <d v="2010-05-02T11:22:00"/>
    <x v="7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5"/>
    <d v="2014-06-20T19:59:00"/>
    <x v="3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1"/>
    <d v="2014-02-28T06:33:19"/>
    <x v="3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6"/>
    <d v="2012-05-20T11:01:58"/>
    <x v="5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7"/>
    <d v="2013-04-30T20:59:0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2"/>
    <d v="2015-03-15T05:32:02"/>
    <x v="0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11"/>
    <d v="2012-01-15T05:14:29"/>
    <x v="6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11"/>
    <d v="2017-01-06T11:05:00"/>
    <x v="2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11"/>
    <d v="2013-02-01T10:25:39"/>
    <x v="5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2"/>
    <d v="2016-04-05T08:00:00"/>
    <x v="2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0"/>
    <d v="2012-07-18T13:53:18"/>
    <x v="5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10"/>
    <d v="2011-09-16T13:20:31"/>
    <x v="6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1"/>
    <d v="2014-03-01T09:18:00"/>
    <x v="3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"/>
    <d v="2016-08-25T02:51:56"/>
    <x v="2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9"/>
    <d v="2015-11-13T23:01:00"/>
    <x v="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1"/>
    <d v="2016-01-25T15:52:00"/>
    <x v="2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7"/>
    <d v="2012-05-03T08:31:12"/>
    <x v="5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11"/>
    <d v="2016-01-23T09:16:32"/>
    <x v="0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0"/>
    <d v="2012-07-29T21:00:00"/>
    <x v="5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10"/>
    <d v="2012-09-06T09:01:40"/>
    <x v="5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6"/>
    <d v="2014-05-18T18:49:19"/>
    <x v="3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11"/>
    <d v="2015-01-06T10:45:47"/>
    <x v="3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9"/>
    <d v="2014-11-21T07:01:41"/>
    <x v="3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"/>
    <d v="2015-08-10T14:49:51"/>
    <x v="0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"/>
    <d v="2015-08-14T22:00:00"/>
    <x v="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0"/>
    <d v="2016-07-27T17:49:40"/>
    <x v="2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2"/>
    <d v="2014-03-07T14:59:00"/>
    <x v="3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6"/>
    <d v="2015-05-07T16:52:52"/>
    <x v="0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4"/>
    <d v="2011-12-17T16:59:00"/>
    <x v="6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10"/>
    <d v="2011-09-07T19:00:00"/>
    <x v="6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8"/>
    <d v="2013-10-10T09:00:52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2"/>
    <d v="2016-04-17T10:38:02"/>
    <x v="2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7"/>
    <d v="2012-04-27T13:32:00"/>
    <x v="5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0"/>
    <d v="2012-07-07T05:33:26"/>
    <x v="5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"/>
    <d v="2010-08-31T19:44:00"/>
    <x v="7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7"/>
    <d v="2015-04-29T11:02:06"/>
    <x v="0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4"/>
    <d v="2016-12-14T04:00:00"/>
    <x v="2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6"/>
    <d v="2014-05-16T19:30:00"/>
    <x v="3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3"/>
    <d v="2011-08-07T12:12:50"/>
    <x v="6"/>
  </r>
  <r>
    <n v="1.4165000000000001"/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9"/>
    <d v="2015-11-05T05:56:57"/>
    <x v="0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0"/>
    <d v="2011-08-09T23:08:00"/>
    <x v="6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1"/>
    <d v="2014-02-05T15:04:00"/>
    <x v="3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2"/>
    <d v="2014-03-05T18:02:19"/>
    <x v="3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6"/>
    <d v="2011-05-08T21:59:00"/>
    <x v="6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8"/>
    <d v="2011-11-19T13:54:10"/>
    <x v="6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8"/>
    <d v="2013-11-05T10:39:5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0"/>
    <d v="2016-07-22T12:42:24"/>
    <x v="2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6"/>
    <d v="2015-06-18T15:33:17"/>
    <x v="0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"/>
    <d v="2013-12-21T21:00:0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3"/>
    <d v="2012-07-25T09:49:38"/>
    <x v="5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0"/>
    <d v="2012-07-19T13:03:31"/>
    <x v="5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8"/>
    <d v="2013-10-11T17:31:05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8"/>
    <d v="2014-10-17T04:00:00"/>
    <x v="3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1"/>
    <d v="2014-02-08T01:30:31"/>
    <x v="3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7"/>
    <d v="2013-04-07T20:33:0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0"/>
    <d v="2015-07-22T22:46:37"/>
    <x v="0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6"/>
    <d v="2013-06-29T12:13:07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2"/>
    <d v="2014-03-13T20:40:31"/>
    <x v="3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0"/>
    <d v="2015-08-21T03:47:36"/>
    <x v="0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10"/>
    <d v="2014-09-10T22:14:57"/>
    <x v="3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5"/>
    <d v="2013-06-05T14:13:50"/>
    <x v="4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1"/>
    <d v="2012-03-26T00:01:39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8"/>
    <d v="2015-11-27T13:40:04"/>
    <x v="0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1"/>
    <d v="2016-03-01T09:05:14"/>
    <x v="2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9"/>
    <d v="2015-10-22T10:59:00"/>
    <x v="0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5"/>
    <d v="2014-06-16T14:00:00"/>
    <x v="3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8"/>
    <d v="2009-11-26T20:59:00"/>
    <x v="8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10"/>
    <d v="2013-09-10T18:34:27"/>
    <x v="4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0"/>
    <d v="2016-07-05T12:54:43"/>
    <x v="2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10"/>
    <d v="2015-10-21T09:26:21"/>
    <x v="0"/>
  </r>
  <r>
    <n v="0"/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10"/>
    <d v="2015-10-11T07:07:02"/>
    <x v="0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9"/>
    <d v="2013-12-01T13:01:42"/>
    <x v="4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10"/>
    <d v="2013-09-13T09:56:20"/>
    <x v="4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3"/>
    <d v="2013-07-31T00:41:53"/>
    <x v="4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10"/>
    <d v="2016-10-07T23:38:46"/>
    <x v="2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9"/>
    <d v="2015-11-17T23:15:58"/>
    <x v="0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9"/>
    <d v="2014-10-17T10:16:58"/>
    <x v="3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2"/>
    <d v="2016-03-24T14:39:13"/>
    <x v="2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9"/>
    <d v="2013-11-02T11:03:16"/>
    <x v="4"/>
  </r>
  <r>
    <n v="0.39358823529411763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1"/>
    <d v="2015-02-19T13:19:43"/>
    <x v="0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1"/>
    <d v="2014-02-09T16:21:41"/>
    <x v="3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11"/>
    <d v="2012-02-15T13:46:01"/>
    <x v="6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5"/>
    <d v="2015-05-21T00:02:55"/>
    <x v="0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2"/>
    <d v="2015-03-03T18:00:20"/>
    <x v="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2"/>
    <d v="2013-03-23T04:19:23"/>
    <x v="4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6"/>
    <d v="2014-05-14T10:11:35"/>
    <x v="3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8"/>
    <d v="2013-10-17T05:38:05"/>
    <x v="4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1"/>
    <d v="2014-02-14T14:43:20"/>
    <x v="3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11"/>
    <d v="2014-01-25T09:09:51"/>
    <x v="4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6"/>
    <d v="2015-05-13T08:53:35"/>
    <x v="0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2"/>
    <d v="2015-02-19T11:47:59"/>
    <x v="0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9"/>
    <d v="2014-11-26T05:14:00"/>
    <x v="3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7"/>
    <d v="2012-04-16T16:31:0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8"/>
    <d v="2013-10-21T19:59:00"/>
    <x v="4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3"/>
    <d v="2014-08-16T10:25:12"/>
    <x v="3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6"/>
    <d v="2013-05-14T08:47:40"/>
    <x v="4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8"/>
    <d v="2011-11-13T08:22:07"/>
    <x v="6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6"/>
    <d v="2014-05-31T20:00:00"/>
    <x v="3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5"/>
    <d v="2013-06-02T12:19:27"/>
    <x v="4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0"/>
    <d v="2011-08-09T19:02:21"/>
    <x v="6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3"/>
    <d v="2011-09-24T09:02:33"/>
    <x v="6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6"/>
    <d v="2016-05-18T12:22:15"/>
    <x v="2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0"/>
    <d v="2014-06-26T18:52:54"/>
    <x v="3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10"/>
    <d v="2012-09-07T14:37:44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10"/>
    <d v="2012-09-28T08:18:54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5"/>
    <d v="2012-07-10T19:51:05"/>
    <x v="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3"/>
    <d v="2014-09-05T15:45:24"/>
    <x v="3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"/>
    <d v="2014-01-15T20:00:00"/>
    <x v="4"/>
  </r>
  <r>
    <n v="0.11892727272727273"/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7"/>
    <d v="2014-04-19T08:19:39"/>
    <x v="3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3"/>
    <d v="2014-08-23T14:08:38"/>
    <x v="3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10"/>
    <d v="2014-09-17T08:45:19"/>
    <x v="3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1"/>
    <d v="2017-02-16T23:53:49"/>
    <x v="1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6"/>
    <d v="2015-05-05T18:04:03"/>
    <x v="0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6"/>
    <d v="2014-06-02T19:59:00"/>
    <x v="3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7"/>
    <d v="2012-05-18T12:02:14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7"/>
    <d v="2015-04-01T12:51:49"/>
    <x v="0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8"/>
    <d v="2014-11-21T02:47:15"/>
    <x v="3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3"/>
    <d v="2013-08-09T04:00:15"/>
    <x v="4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8"/>
    <d v="2012-10-10T08:08:09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7"/>
    <d v="2016-04-14T06:34:00"/>
    <x v="2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"/>
    <d v="2013-01-28T20:44:32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8"/>
    <d v="2015-11-05T15:32:52"/>
    <x v="0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6"/>
    <d v="2013-05-17T04:08:19"/>
    <x v="4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5"/>
    <d v="2014-06-01T14:37:19"/>
    <x v="3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9"/>
    <d v="2016-12-25T07:16:34"/>
    <x v="2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11"/>
    <d v="2017-01-08T17:18:20"/>
    <x v="2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11"/>
    <d v="2012-01-05T03:33:00"/>
    <x v="6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3"/>
    <d v="2012-08-22T15:14:45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11"/>
    <d v="2016-01-27T15:34:59"/>
    <x v="0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10"/>
    <d v="2016-10-12T16:50:30"/>
    <x v="2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6"/>
    <d v="2015-05-20T09:25:38"/>
    <x v="0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0"/>
    <d v="2014-07-02T19:00:00"/>
    <x v="3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0"/>
    <d v="2015-07-16T11:51:45"/>
    <x v="0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11"/>
    <d v="2014-02-10T14:21:14"/>
    <x v="4"/>
  </r>
  <r>
    <n v="6.6964285714285711E-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"/>
    <d v="2014-12-24T21:00:00"/>
    <x v="3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"/>
    <d v="2011-12-23T10:17:29"/>
    <x v="6"/>
  </r>
  <r>
    <n v="9.5500000000000002E-2"/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10"/>
    <d v="2009-10-12T12:59:00"/>
    <x v="8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7"/>
    <d v="2010-05-08T14:16:00"/>
    <x v="7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0"/>
    <d v="2011-07-08T21:37:31"/>
    <x v="6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2"/>
    <d v="2012-03-18T04:17:05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11"/>
    <d v="2015-01-17T04:38:23"/>
    <x v="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2"/>
    <d v="2012-04-10T14:36:27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4"/>
    <d v="2015-12-24T18:21:26"/>
    <x v="0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3"/>
    <d v="2013-08-10T05:15:20"/>
    <x v="4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8"/>
    <d v="2012-10-19T15:00:57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7"/>
    <d v="2012-05-25T06:14:0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"/>
    <d v="2015-06-28T07:09:30"/>
    <x v="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1"/>
    <d v="2016-02-29T20:13:59"/>
    <x v="2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7"/>
    <d v="2013-04-05T22:16:22"/>
    <x v="4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9"/>
    <d v="2016-11-20T10:48:47"/>
    <x v="2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3"/>
    <d v="2016-08-14T23:00:00"/>
    <x v="2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3"/>
    <d v="2014-08-09T06:44:07"/>
    <x v="3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4"/>
    <d v="2015-12-29T03:46:41"/>
    <x v="0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7"/>
    <d v="2015-05-27T10:41:20"/>
    <x v="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1"/>
    <d v="2017-02-02T06:46:01"/>
    <x v="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10"/>
    <d v="2015-09-06T06:46:00"/>
    <x v="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4"/>
    <d v="2012-12-05T01:23:41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4"/>
    <d v="2015-12-10T08:51:01"/>
    <x v="0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9"/>
    <d v="2016-10-31T20:59:00"/>
    <x v="2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2"/>
    <d v="2016-03-20T15:58:45"/>
    <x v="2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10"/>
    <d v="2015-09-20T19:11:16"/>
    <x v="0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"/>
    <d v="2016-06-01T09:12:49"/>
    <x v="2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3"/>
    <d v="2014-09-13T01:37:21"/>
    <x v="3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3"/>
    <d v="2015-08-07T09:00:00"/>
    <x v="0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1"/>
    <d v="2017-02-17T08:05:00"/>
    <x v="1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"/>
    <d v="2015-06-21T13:20:00"/>
    <x v="0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11"/>
    <d v="2017-01-10T21:00:00"/>
    <x v="2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0"/>
    <d v="2015-06-23T18:00:00"/>
    <x v="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4"/>
    <d v="2016-12-16T22:59:00"/>
    <x v="2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6"/>
    <d v="2016-05-12T16:10:08"/>
    <x v="2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6"/>
    <d v="2016-05-16T02:26:05"/>
    <x v="2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8"/>
    <d v="2015-11-01T15:00:00"/>
    <x v="0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11"/>
    <d v="2017-01-06T05:05:05"/>
    <x v="2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0"/>
    <d v="2015-08-03T10:00:00"/>
    <x v="0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9"/>
    <d v="2015-11-04T11:26:31"/>
    <x v="0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6"/>
    <d v="2016-05-13T11:04:23"/>
    <x v="2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0"/>
    <d v="2016-07-04T17:11:47"/>
    <x v="2"/>
  </r>
  <r>
    <n v="6.666666666666667E-5"/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1"/>
    <d v="2015-02-04T11:36:46"/>
    <x v="0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8"/>
    <d v="2015-10-28T17:07:14"/>
    <x v="0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7"/>
    <d v="2016-05-03T08:41:56"/>
    <x v="2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9"/>
    <d v="2014-10-31T18:12:42"/>
    <x v="3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0"/>
    <d v="2016-07-04T07:46:00"/>
    <x v="2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9"/>
    <d v="2015-11-15T07:13:09"/>
    <x v="0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8"/>
    <d v="2015-10-17T08:01:55"/>
    <x v="0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1"/>
    <d v="2016-02-10T08:42:44"/>
    <x v="2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8"/>
    <d v="2015-10-29T13:40:48"/>
    <x v="0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0"/>
    <d v="2015-07-08T07:17:02"/>
    <x v="0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1"/>
    <d v="2017-01-30T21:00:00"/>
    <x v="1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0"/>
    <d v="2015-08-01T09:53:00"/>
    <x v="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4"/>
    <d v="2016-01-09T06:48:16"/>
    <x v="0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9"/>
    <d v="2014-11-14T10:16:31"/>
    <x v="3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8"/>
    <d v="2014-10-19T08:26:12"/>
    <x v="3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"/>
    <d v="2016-06-12T00:29:03"/>
    <x v="2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11"/>
    <d v="2016-01-06T12:38:37"/>
    <x v="0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4"/>
    <d v="2016-12-02T15:36:43"/>
    <x v="2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2"/>
    <d v="2015-03-24T12:11:45"/>
    <x v="0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4"/>
    <d v="2015-12-12T22:47:40"/>
    <x v="0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4"/>
    <d v="2014-12-17T10:30:45"/>
    <x v="3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8"/>
    <d v="2015-10-26T07:48:33"/>
    <x v="0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4"/>
    <d v="2016-12-18T01:20:15"/>
    <x v="2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1"/>
    <d v="2015-02-16T17:40:47"/>
    <x v="0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2"/>
    <d v="2016-03-12T14:37:55"/>
    <x v="2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0"/>
    <d v="2015-07-10T10:50:49"/>
    <x v="0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0"/>
    <d v="2016-07-14T08:25:33"/>
    <x v="2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11"/>
    <d v="2015-01-01T12:13:14"/>
    <x v="3"/>
  </r>
  <r>
    <n v="0.01"/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49"/>
    <x v="2"/>
    <s v="web"/>
    <x v="11"/>
    <d v="2016-01-16T03:00:00"/>
    <x v="0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11"/>
    <d v="2016-01-01T12:20:12"/>
    <x v="0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1"/>
    <d v="2016-02-18T11:09:29"/>
    <x v="2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3"/>
    <d v="2015-07-26T19:59:00"/>
    <x v="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9"/>
    <d v="2015-11-04T10:11:28"/>
    <x v="0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4"/>
    <d v="2015-01-17T17:12:00"/>
    <x v="3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8"/>
    <d v="2016-10-19T02:38:27"/>
    <x v="2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"/>
    <d v="2015-06-13T08:37:23"/>
    <x v="0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1"/>
    <d v="2015-03-28T02:19:12"/>
    <x v="0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7"/>
    <d v="2016-05-20T06:08:22"/>
    <x v="2"/>
  </r>
  <r>
    <n v="1.12E-4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10"/>
    <d v="2015-09-07T05:53:13"/>
    <x v="0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4"/>
    <d v="2014-12-25T12:27:03"/>
    <x v="3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10"/>
    <d v="2016-09-22T13:47:47"/>
    <x v="2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3"/>
    <d v="2015-08-01T16:18:24"/>
    <x v="0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2"/>
    <d v="2015-03-15T10:00:00"/>
    <x v="0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2"/>
    <d v="2015-03-19T13:31:27"/>
    <x v="0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2"/>
    <d v="2015-03-16T08:11:56"/>
    <x v="0"/>
  </r>
  <r>
    <n v="0"/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9"/>
    <d v="2015-11-30T16:00:00"/>
    <x v="0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1"/>
    <d v="2015-02-15T12:30:07"/>
    <x v="0"/>
  </r>
  <r>
    <n v="9.0833333333333335E-2"/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7"/>
    <d v="2015-04-16T10:10:33"/>
    <x v="0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8"/>
    <d v="2016-11-17T11:28:06"/>
    <x v="2"/>
  </r>
  <r>
    <n v="1.3333333333333334E-4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0"/>
    <d v="2015-07-08T06:44:59"/>
    <x v="0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1"/>
    <d v="2016-02-08T05:01:00"/>
    <x v="2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0"/>
    <d v="2015-07-22T05:02:10"/>
    <x v="0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4"/>
    <d v="2014-12-02T21:34:20"/>
    <x v="3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7"/>
    <d v="2015-04-06T07:15:45"/>
    <x v="0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7"/>
    <d v="2016-04-16T10:43:26"/>
    <x v="2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7"/>
    <d v="2015-05-03T17:40:38"/>
    <x v="0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9"/>
    <d v="2016-11-02T13:31:32"/>
    <x v="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0"/>
    <d v="2016-07-31T08:00:00"/>
    <x v="2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4"/>
    <d v="2014-12-04T16:03:01"/>
    <x v="3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2"/>
    <d v="2015-03-08T07:16:00"/>
    <x v="0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7"/>
    <d v="2015-05-09T11:09:22"/>
    <x v="0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4"/>
    <d v="2014-12-26T12:35:39"/>
    <x v="3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5"/>
    <d v="2015-06-18T11:03:35"/>
    <x v="0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3"/>
    <d v="2014-08-14T07:20:23"/>
    <x v="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3"/>
    <d v="2014-08-27T16:50:56"/>
    <x v="3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3"/>
    <d v="2015-08-23T00:35:08"/>
    <x v="0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"/>
    <d v="2015-05-24T07:00:00"/>
    <x v="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9"/>
    <d v="2015-11-22T12:48:56"/>
    <x v="0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5"/>
    <d v="2015-06-15T14:06:20"/>
    <x v="0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9"/>
    <d v="2015-11-28T17:49:04"/>
    <x v="0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7"/>
    <d v="2015-04-22T11:56:26"/>
    <x v="0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4"/>
    <d v="2016-01-19T05:27:17"/>
    <x v="0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10"/>
    <d v="2016-09-01T16:45:46"/>
    <x v="2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10"/>
    <d v="2015-09-30T20:59:00"/>
    <x v="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5"/>
    <d v="2016-06-23T17:29:00"/>
    <x v="2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10"/>
    <d v="2015-09-24T18:55:59"/>
    <x v="0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1"/>
    <d v="2017-02-25T01:01:47"/>
    <x v="1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7"/>
    <d v="2015-05-08T00:14:03"/>
    <x v="0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4"/>
    <d v="2015-12-09T11:26:43"/>
    <x v="0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8"/>
    <d v="2014-11-25T08:36:30"/>
    <x v="3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3"/>
    <d v="2014-08-25T09:12:18"/>
    <x v="3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0"/>
    <d v="2016-07-07T15:42:17"/>
    <x v="2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0"/>
    <d v="2016-07-01T10:35:38"/>
    <x v="2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"/>
    <d v="2015-05-27T16:13:17"/>
    <x v="0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"/>
    <d v="2015-05-14T15:44:01"/>
    <x v="0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2"/>
    <d v="2017-03-26T12:29:37"/>
    <x v="1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3"/>
    <d v="2015-08-15T05:22:00"/>
    <x v="0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1"/>
    <d v="2016-03-14T15:00:00"/>
    <x v="2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0"/>
    <d v="2014-07-13T08:37:37"/>
    <x v="3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"/>
    <d v="2016-05-14T07:18:28"/>
    <x v="2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10"/>
    <d v="2015-09-05T21:10:00"/>
    <x v="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"/>
    <d v="2016-05-28T10:32:09"/>
    <x v="2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9"/>
    <d v="2015-11-25T08:49:25"/>
    <x v="0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5"/>
    <d v="2016-06-17T15:00:00"/>
    <x v="2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1"/>
    <d v="2015-02-26T14:17:09"/>
    <x v="0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7"/>
    <d v="2015-04-11T18:12:42"/>
    <x v="0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5"/>
    <d v="2015-06-06T02:47:00"/>
    <x v="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1"/>
    <d v="2017-02-25T15:04:00"/>
    <x v="1"/>
  </r>
  <r>
    <n v="9.0000000000000006E-5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1"/>
    <d v="2017-03-25T05:14:22"/>
    <x v="1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10"/>
    <d v="2014-10-13T05:59:55"/>
    <x v="3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4"/>
    <d v="2016-11-24T15:00:00"/>
    <x v="2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3"/>
    <d v="2015-08-13T05:40:48"/>
    <x v="0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3"/>
    <d v="2015-08-19T07:37:54"/>
    <x v="0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"/>
    <d v="2015-05-31T07:24:35"/>
    <x v="0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8"/>
    <d v="2014-10-28T17:00:00"/>
    <x v="3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3"/>
    <d v="2016-08-11T16:37:54"/>
    <x v="2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3"/>
    <d v="2014-08-11T12:27:47"/>
    <x v="3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2"/>
    <d v="2016-03-17T09:25:49"/>
    <x v="2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8"/>
    <d v="2014-10-14T08:38:28"/>
    <x v="3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10"/>
    <d v="2014-09-16T13:53:33"/>
    <x v="3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9"/>
    <d v="2014-12-18T17:53:04"/>
    <x v="3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4"/>
    <d v="2014-12-12T16:25:11"/>
    <x v="3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4"/>
    <d v="2016-12-01T09:34:10"/>
    <x v="2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3"/>
    <d v="2015-08-20T06:50:40"/>
    <x v="0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0"/>
    <d v="2015-07-08T14:58:33"/>
    <x v="0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2"/>
    <d v="2015-03-12T13:58:32"/>
    <x v="0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2"/>
    <d v="2016-04-17T10:18:39"/>
    <x v="2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4"/>
    <d v="2015-12-23T12:17:52"/>
    <x v="0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0"/>
    <d v="2015-07-26T10:00:00"/>
    <x v="0"/>
  </r>
  <r>
    <n v="1.0056666666666667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3"/>
    <d v="2015-08-23T06:14:55"/>
    <x v="0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9"/>
    <d v="2014-11-09T10:47:59"/>
    <x v="3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8"/>
    <d v="2016-10-23T07:29:19"/>
    <x v="2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11"/>
    <d v="2015-01-16T02:30:47"/>
    <x v="3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0"/>
    <d v="2015-07-18T12:14:16"/>
    <x v="0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7"/>
    <d v="2015-04-13T07:59:35"/>
    <x v="0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4"/>
    <d v="2017-01-13T09:04:21"/>
    <x v="2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3"/>
    <d v="2014-08-17T11:58:18"/>
    <x v="3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8"/>
    <d v="2016-10-29T00:57:43"/>
    <x v="2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7"/>
    <d v="2015-05-11T11:57:02"/>
    <x v="0"/>
  </r>
  <r>
    <n v="0.21507499999999999"/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0"/>
    <d v="2016-07-06T07:00:58"/>
    <x v="2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5"/>
    <d v="2016-06-19T00:10:00"/>
    <x v="2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11"/>
    <d v="2015-01-13T20:00:00"/>
    <x v="3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4"/>
    <d v="2014-12-31T20:59:00"/>
    <x v="3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3"/>
    <d v="2014-09-01T12:10:17"/>
    <x v="3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0"/>
    <d v="2014-08-11T18:47:07"/>
    <x v="3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11"/>
    <d v="2014-12-31T22:59:00"/>
    <x v="3"/>
  </r>
  <r>
    <n v="1.4710000000000001E-2"/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1"/>
    <d v="2015-02-07T10:26:21"/>
    <x v="0"/>
  </r>
  <r>
    <n v="0.25584000000000001"/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5"/>
    <d v="2016-06-28T01:41:35"/>
    <x v="2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"/>
    <d v="2016-05-21T01:02:18"/>
    <x v="2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3"/>
    <d v="2016-09-03T08:41:49"/>
    <x v="2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10"/>
    <d v="2014-09-17T04:02:11"/>
    <x v="3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8"/>
    <d v="2016-10-26T11:20:04"/>
    <x v="2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2"/>
    <d v="2017-03-14T09:22:02"/>
    <x v="1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8"/>
    <d v="2016-10-31T13:36:04"/>
    <x v="2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0"/>
    <d v="2014-07-24T19:00:00"/>
    <x v="3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4"/>
    <d v="2015-01-12T12:47:52"/>
    <x v="3"/>
  </r>
  <r>
    <n v="0"/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3"/>
    <d v="2015-08-03T08:09:30"/>
    <x v="0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11"/>
    <d v="2017-02-05T10:00:53"/>
    <x v="2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8"/>
    <d v="2015-10-14T18:30:53"/>
    <x v="0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4"/>
    <d v="2016-12-07T20:59:00"/>
    <x v="2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3"/>
    <d v="2016-09-08T22:00:00"/>
    <x v="2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0"/>
    <d v="2015-06-30T16:40:46"/>
    <x v="0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4"/>
    <d v="2016-12-22T01:01:03"/>
    <x v="2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7"/>
    <d v="2015-04-30T11:23:47"/>
    <x v="0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1"/>
    <d v="2017-02-01T07:55:59"/>
    <x v="1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9"/>
    <d v="2014-10-31T04:30:20"/>
    <x v="3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0"/>
    <d v="2014-07-25T14:15:02"/>
    <x v="3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1"/>
    <d v="2016-02-03T04:33:09"/>
    <x v="2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10"/>
    <d v="2014-09-17T18:00:00"/>
    <x v="3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9"/>
    <d v="2013-11-22T08:00:00"/>
    <x v="4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11"/>
    <d v="2017-01-10T08:31:21"/>
    <x v="2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0"/>
    <d v="2014-07-23T07:54:40"/>
    <x v="3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9"/>
    <d v="2016-11-24T10:26:27"/>
    <x v="2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11"/>
    <d v="2017-01-31T15:32:00"/>
    <x v="2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11"/>
    <d v="2017-02-19T20:37:48"/>
    <x v="2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11"/>
    <d v="2017-01-21T03:47:58"/>
    <x v="2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4"/>
    <d v="2016-12-14T10:39:00"/>
    <x v="2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4"/>
    <d v="2017-01-01T07:55:27"/>
    <x v="2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3"/>
    <d v="2014-09-13T05:56:40"/>
    <x v="3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4"/>
    <d v="2014-12-04T16:59:19"/>
    <x v="3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3"/>
    <d v="2014-08-19T16:44:00"/>
    <x v="3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4"/>
    <d v="2016-12-14T04:01:08"/>
    <x v="2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1"/>
    <d v="2016-02-14T08:20:32"/>
    <x v="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5"/>
    <d v="2016-06-05T04:42:12"/>
    <x v="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11"/>
    <d v="2017-02-28T10:54:42"/>
    <x v="2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8"/>
    <d v="2015-11-04T19:10:40"/>
    <x v="0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9"/>
    <d v="2014-11-30T16:00:00"/>
    <x v="3"/>
  </r>
  <r>
    <n v="3.0500000000000002E-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10"/>
    <d v="2014-09-05T12:30:02"/>
    <x v="3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1"/>
    <d v="2017-02-17T21:59:00"/>
    <x v="1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2"/>
    <d v="2016-02-22T16:57:56"/>
    <x v="2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1"/>
    <d v="2012-01-29T07:34:51"/>
    <x v="5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0"/>
    <d v="2014-08-01T05:43:27"/>
    <x v="3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"/>
    <d v="2012-04-08T10:19:38"/>
    <x v="5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0"/>
    <d v="2015-07-29T19:59:00"/>
    <x v="0"/>
  </r>
  <r>
    <n v="1.0547157142857144"/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5"/>
    <d v="2011-06-30T07:19:23"/>
    <x v="6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4"/>
    <d v="2015-12-13T07:01:52"/>
    <x v="0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"/>
    <d v="2013-04-11T17:01:27"/>
    <x v="4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11"/>
    <d v="2013-01-14T13:20:00"/>
    <x v="5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3"/>
    <d v="2011-08-21T12:05:57"/>
    <x v="6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3"/>
    <d v="2012-09-18T20:27:41"/>
    <x v="5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4"/>
    <d v="2011-12-07T09:53:11"/>
    <x v="6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11"/>
    <d v="2012-01-21T22:00:00"/>
    <x v="6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3"/>
    <d v="2013-09-29T02:11:01"/>
    <x v="4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4"/>
    <d v="2013-12-20T02:04:52"/>
    <x v="4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6"/>
    <d v="2015-05-08T21:00:00"/>
    <x v="0"/>
  </r>
  <r>
    <n v="1.1440638297872341"/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4"/>
    <d v="2014-12-03T16:39:00"/>
    <x v="3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4"/>
    <d v="2013-11-20T20:59:00"/>
    <x v="4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1"/>
    <d v="2014-02-14T12:00:00"/>
    <x v="3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9"/>
    <d v="2014-11-30T20:59:00"/>
    <x v="3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3"/>
    <d v="2014-08-11T04:03:49"/>
    <x v="3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0"/>
    <d v="2015-06-20T19:31:22"/>
    <x v="0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5"/>
    <d v="2013-06-11T07:33:26"/>
    <x v="4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2"/>
    <d v="2014-03-21T13:01:52"/>
    <x v="3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"/>
    <d v="2012-04-16T13:00:00"/>
    <x v="5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4"/>
    <d v="2012-12-13T14:58:23"/>
    <x v="5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6"/>
    <d v="2013-05-03T05:44:05"/>
    <x v="4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8"/>
    <d v="2012-09-22T19:59:00"/>
    <x v="5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11"/>
    <d v="2015-01-15T02:54:00"/>
    <x v="3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3"/>
    <d v="2014-08-10T12:19:26"/>
    <x v="3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11"/>
    <d v="2017-01-28T14:35:30"/>
    <x v="2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1"/>
    <d v="2013-02-24T13:04:32"/>
    <x v="4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0"/>
    <d v="2011-08-04T07:07:55"/>
    <x v="6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8"/>
    <d v="2016-10-16T03:00:00"/>
    <x v="2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1"/>
    <d v="2015-02-14T06:09:51"/>
    <x v="0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11"/>
    <d v="2013-01-05T09:58:41"/>
    <x v="5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6"/>
    <d v="2013-05-19T16:41:00"/>
    <x v="4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2"/>
    <d v="2011-04-18T09:24:19"/>
    <x v="6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4"/>
    <d v="2012-12-05T17:18:34"/>
    <x v="5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8"/>
    <d v="2010-10-08T12:04:28"/>
    <x v="7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5"/>
    <d v="2014-07-08T23:55:39"/>
    <x v="3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9"/>
    <d v="2016-11-26T11:20:13"/>
    <x v="2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1"/>
    <d v="2014-02-02T10:02:06"/>
    <x v="3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4"/>
    <d v="2016-12-03T22:00:00"/>
    <x v="2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3"/>
    <d v="2013-08-15T02:43:28"/>
    <x v="4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10"/>
    <d v="2015-09-09T20:09:21"/>
    <x v="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8"/>
    <d v="2014-10-19T05:01:24"/>
    <x v="3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1"/>
    <d v="2015-02-16T10:48:03"/>
    <x v="0"/>
  </r>
  <r>
    <n v="3.5400000000000001E-2"/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6"/>
    <d v="2015-05-20T19:26:50"/>
    <x v="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4"/>
    <d v="2013-12-15T20:58:10"/>
    <x v="4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4"/>
    <d v="2013-12-26T15:54:54"/>
    <x v="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1"/>
    <d v="2013-02-24T15:59:29"/>
    <x v="4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11"/>
    <d v="2016-01-30T11:46:42"/>
    <x v="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8"/>
    <d v="2009-10-31T19:59:00"/>
    <x v="8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6"/>
    <d v="2015-05-10T15:01:00"/>
    <x v="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1"/>
    <d v="2014-02-23T10:43:38"/>
    <x v="3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4"/>
    <d v="2011-12-15T17:26:35"/>
    <x v="6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8"/>
    <d v="2015-10-10T21:00:00"/>
    <x v="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3"/>
    <d v="2013-07-31T15:32:57"/>
    <x v="4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"/>
    <d v="2014-04-30T08:51:20"/>
    <x v="3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8"/>
    <d v="2010-10-14T20:00:00"/>
    <x v="7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6"/>
    <d v="2011-05-03T08:10:25"/>
    <x v="6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5"/>
    <d v="2013-06-07T16:01:14"/>
    <x v="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3"/>
    <d v="2012-08-25T10:11:42"/>
    <x v="5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"/>
    <d v="2012-04-27T14:00:00"/>
    <x v="5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2"/>
    <d v="2014-03-16T18:35:19"/>
    <x v="3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1"/>
    <d v="2013-02-28T06:15:15"/>
    <x v="4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"/>
    <d v="2012-05-11T07:47:00"/>
    <x v="5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9"/>
    <d v="2013-11-01T07:03:46"/>
    <x v="4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5"/>
    <d v="2012-07-06T19:59:00"/>
    <x v="5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1"/>
    <d v="2013-01-20T23:59:00"/>
    <x v="4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1"/>
    <d v="2013-01-31T17:08:59"/>
    <x v="4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9"/>
    <d v="2013-11-12T21:59:00"/>
    <x v="4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9"/>
    <d v="2013-11-07T13:58:03"/>
    <x v="4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0"/>
    <d v="2013-07-02T20:59:00"/>
    <x v="4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3"/>
    <d v="2011-09-05T09:06:00"/>
    <x v="6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2"/>
    <d v="2012-04-06T20:59:00"/>
    <x v="5"/>
  </r>
  <r>
    <n v="1.0135000000000001"/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10"/>
    <d v="2013-09-15T13:10:00"/>
    <x v="4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"/>
    <d v="2012-04-28T20:00:00"/>
    <x v="5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10"/>
    <d v="2014-09-30T06:09:47"/>
    <x v="3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"/>
    <d v="2012-04-27T08:00:46"/>
    <x v="5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10"/>
    <d v="2014-09-11T02:24:14"/>
    <x v="3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0"/>
    <d v="2011-07-01T11:05:20"/>
    <x v="6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10"/>
    <d v="2012-09-16T20:05:00"/>
    <x v="5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5"/>
    <d v="2011-05-28T17:00:00"/>
    <x v="6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3"/>
    <d v="2011-07-22T19:59:00"/>
    <x v="6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5"/>
    <d v="2011-07-16T15:00:00"/>
    <x v="6"/>
  </r>
  <r>
    <n v="1.0443750000000001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10"/>
    <d v="2011-09-07T08:35:39"/>
    <x v="6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1"/>
    <d v="2017-02-28T18:00:00"/>
    <x v="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4"/>
    <d v="2014-12-21T20:59:00"/>
    <x v="3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11"/>
    <d v="2014-01-19T12:00:30"/>
    <x v="4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10"/>
    <d v="2012-08-31T17:21:02"/>
    <x v="5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0"/>
    <d v="2013-07-10T08:52:00"/>
    <x v="4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1"/>
    <d v="2013-03-01T05:58:00"/>
    <x v="4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0"/>
    <d v="2012-07-20T15:02:45"/>
    <x v="5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5"/>
    <d v="2011-05-31T10:04:00"/>
    <x v="6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9"/>
    <d v="2014-11-01T14:01:43"/>
    <x v="3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7"/>
    <d v="2013-04-08T22:30:00"/>
    <x v="4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1"/>
    <d v="2012-03-10T20:59:00"/>
    <x v="5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3"/>
    <d v="2012-08-07T09:01:00"/>
    <x v="5"/>
  </r>
  <r>
    <n v="1.08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11"/>
    <d v="2013-12-20T20:44:00"/>
    <x v="4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5"/>
    <d v="2014-06-08T21:00:00"/>
    <x v="3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7"/>
    <d v="2015-05-03T20:01:00"/>
    <x v="0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"/>
    <d v="2012-10-05T14:44:10"/>
    <x v="5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2"/>
    <d v="2015-03-22T14:20:52"/>
    <x v="0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7"/>
    <d v="2010-04-17T22:59:00"/>
    <x v="7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9"/>
    <d v="2012-10-28T23:21:24"/>
    <x v="5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7"/>
    <d v="2012-03-25T15:55:30"/>
    <x v="5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1"/>
    <d v="2012-02-14T11:49:00"/>
    <x v="5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0"/>
    <d v="2012-06-25T08:24:00"/>
    <x v="5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5"/>
    <d v="2016-07-13T11:14:00"/>
    <x v="2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2"/>
    <d v="2013-03-22T03:37:05"/>
    <x v="4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7"/>
    <d v="2012-04-27T07:31:34"/>
    <x v="5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4"/>
    <d v="2012-01-21T00:13:00"/>
    <x v="6"/>
  </r>
  <r>
    <n v="1.01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7"/>
    <d v="2014-04-19T13:04:35"/>
    <x v="3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5"/>
    <d v="2013-06-30T19:59:00"/>
    <x v="4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6"/>
    <d v="2012-05-18T19:00:00"/>
    <x v="5"/>
  </r>
  <r>
    <n v="1.00930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"/>
    <d v="2013-10-06T17:21:58"/>
    <x v="4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6"/>
    <d v="2014-05-01T15:57:42"/>
    <x v="3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11"/>
    <d v="2012-01-17T13:33:05"/>
    <x v="6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10"/>
    <d v="2012-09-22T10:19:16"/>
    <x v="5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10"/>
    <d v="2016-09-23T21:26:27"/>
    <x v="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9"/>
    <d v="2014-11-10T13:07:43"/>
    <x v="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"/>
    <d v="2013-10-13T19:59:00"/>
    <x v="4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4"/>
    <d v="2016-12-08T00:00:00"/>
    <x v="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"/>
    <d v="2014-10-31T20:59:00"/>
    <x v="3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3"/>
    <d v="2016-09-04T19:59:00"/>
    <x v="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2"/>
    <d v="2014-03-10T06:00:00"/>
    <x v="3"/>
  </r>
  <r>
    <n v="1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0"/>
    <d v="2015-07-10T11:09:36"/>
    <x v="0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7"/>
    <d v="2015-04-14T11:00:33"/>
    <x v="0"/>
  </r>
  <r>
    <n v="1.1990000000000001"/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2"/>
    <d v="2015-03-15T18:34:24"/>
    <x v="0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7"/>
    <d v="2016-04-24T20:59:00"/>
    <x v="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0"/>
    <d v="2016-07-31T11:45:00"/>
    <x v="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9"/>
    <d v="2016-10-24T13:00:00"/>
    <x v="2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1"/>
    <d v="2015-02-16T11:58:29"/>
    <x v="0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4"/>
    <d v="2016-12-27T21:05:46"/>
    <x v="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0"/>
    <d v="2016-07-23T19:00:17"/>
    <x v="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10"/>
    <d v="2016-10-25T11:00:00"/>
    <x v="2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9"/>
    <d v="2015-11-25T06:57:11"/>
    <x v="0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7"/>
    <d v="2015-04-15T14:59:00"/>
    <x v="0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5"/>
    <d v="2015-06-03T16:00:00"/>
    <x v="0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9"/>
    <d v="2013-11-22T04:35:13"/>
    <x v="4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10"/>
    <d v="2016-09-16T15:10:04"/>
    <x v="2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9"/>
    <d v="2013-11-11T06:19:08"/>
    <x v="4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1"/>
    <d v="2012-02-11T18:49:26"/>
    <x v="5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"/>
    <d v="2013-10-16T01:59:00"/>
    <x v="4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4"/>
    <d v="2013-01-16T10:33:17"/>
    <x v="5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1"/>
    <d v="2015-02-28T07:10:00"/>
    <x v="0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9"/>
    <d v="2009-11-30T20:59:00"/>
    <x v="8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11"/>
    <d v="2014-01-06T16:39:58"/>
    <x v="4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7"/>
    <d v="2013-04-08T11:17:37"/>
    <x v="4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10"/>
    <d v="2013-08-31T16:32:03"/>
    <x v="4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9"/>
    <d v="2013-11-29T06:28:15"/>
    <x v="4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1"/>
    <d v="2011-03-10T11:48:47"/>
    <x v="6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9"/>
    <d v="2012-11-10T21:00:40"/>
    <x v="5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6"/>
    <d v="2013-05-04T06:00:34"/>
    <x v="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"/>
    <d v="2015-09-21T09:22:11"/>
    <x v="0"/>
  </r>
  <r>
    <n v="0.40799492385786801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1"/>
    <d v="2013-02-04T03:55:27"/>
    <x v="4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4"/>
    <d v="2013-12-19T10:56:00"/>
    <x v="4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4"/>
    <d v="2010-12-22T21:35:24"/>
    <x v="7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5"/>
    <d v="2012-05-29T11:55:05"/>
    <x v="5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"/>
    <d v="2012-10-29T23:42:18"/>
    <x v="5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4"/>
    <d v="2012-01-13T22:01:26"/>
    <x v="6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10"/>
    <d v="2011-09-06T12:39:10"/>
    <x v="6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1"/>
    <d v="2016-03-02T14:27:15"/>
    <x v="2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7"/>
    <d v="2012-05-11T18:31:00"/>
    <x v="5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11"/>
    <d v="2016-12-30T14:35:11"/>
    <x v="2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10"/>
    <d v="2016-09-15T12:53:33"/>
    <x v="2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6"/>
    <d v="2012-05-27T15:00:55"/>
    <x v="5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3"/>
    <d v="2011-08-31T22:00:00"/>
    <x v="6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"/>
    <d v="2014-10-05T10:49:03"/>
    <x v="3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9"/>
    <d v="2013-11-21T09:46:19"/>
    <x v="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3"/>
    <d v="2014-08-20T16:45:30"/>
    <x v="3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5"/>
    <d v="2010-07-31T20:00:00"/>
    <x v="7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7"/>
    <d v="2015-04-01T12:32:43"/>
    <x v="0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5"/>
    <d v="2016-06-05T15:33:30"/>
    <x v="2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"/>
    <d v="2010-10-24T19:03:49"/>
    <x v="7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10"/>
    <d v="2015-08-27T20:00:00"/>
    <x v="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9"/>
    <d v="2012-11-28T09:31:48"/>
    <x v="5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11"/>
    <d v="2012-01-15T10:11:50"/>
    <x v="6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6"/>
    <d v="2011-05-27T18:22:42"/>
    <x v="6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2"/>
    <d v="2016-03-30T11:23:22"/>
    <x v="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6"/>
    <d v="2010-06-08T11:11:00"/>
    <x v="7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3"/>
    <d v="2014-08-30T07:30:00"/>
    <x v="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10"/>
    <d v="2012-09-22T18:25:00"/>
    <x v="5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11"/>
    <d v="2016-01-02T17:55:37"/>
    <x v="0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4"/>
    <d v="2011-01-23T21:45:26"/>
    <x v="7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2"/>
    <d v="2014-03-12T19:33:10"/>
    <x v="3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10"/>
    <d v="2011-09-10T20:37:03"/>
    <x v="6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0"/>
    <d v="2010-07-26T20:59:00"/>
    <x v="7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0"/>
    <d v="2012-07-22T20:00:00"/>
    <x v="5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1"/>
    <d v="2017-03-03T05:05:19"/>
    <x v="1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1"/>
    <d v="2014-01-23T16:07:25"/>
    <x v="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"/>
    <d v="2012-12-10T19:37:27"/>
    <x v="5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6"/>
    <d v="2012-05-04T19:20:19"/>
    <x v="5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3"/>
    <d v="2012-08-25T10:19:07"/>
    <x v="5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1"/>
    <d v="2012-02-29T20:59:00"/>
    <x v="5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8"/>
    <d v="2010-10-21T21:00:00"/>
    <x v="7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0"/>
    <d v="2014-07-13T18:30:00"/>
    <x v="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4"/>
    <d v="2014-12-01T14:59:21"/>
    <x v="3"/>
  </r>
  <r>
    <n v="5.0000000000000001E-3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4"/>
    <d v="2012-12-19T07:24:05"/>
    <x v="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"/>
    <d v="2013-11-14T09:07:02"/>
    <x v="4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"/>
    <d v="2011-12-11T21:06:16"/>
    <x v="6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10"/>
    <d v="2014-10-01T04:43:13"/>
    <x v="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"/>
    <d v="2014-11-21T16:02:03"/>
    <x v="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1"/>
    <d v="2013-02-13T14:37:49"/>
    <x v="4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"/>
    <d v="2013-11-27T14:08:31"/>
    <x v="4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0"/>
    <d v="2010-07-08T14:40:00"/>
    <x v="7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6"/>
    <d v="2012-05-14T11:44:55"/>
    <x v="5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8"/>
    <d v="2012-11-17T16:00:00"/>
    <x v="5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7"/>
    <d v="2012-04-08T20:42:49"/>
    <x v="5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5"/>
    <d v="2010-06-25T13:32:00"/>
    <x v="7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2"/>
    <d v="2014-03-16T14:00:00"/>
    <x v="3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2"/>
    <d v="2013-03-22T14:15:45"/>
    <x v="4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7"/>
    <d v="2014-05-11T20:03:29"/>
    <x v="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6"/>
    <d v="2014-05-03T22:00:00"/>
    <x v="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11"/>
    <d v="2016-01-29T00:00:29"/>
    <x v="0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11"/>
    <d v="2012-01-18T12:00:00"/>
    <x v="6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"/>
    <d v="2013-11-03T12:09:17"/>
    <x v="4"/>
  </r>
  <r>
    <n v="3.5714285714285713E-3"/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10"/>
    <d v="2012-09-02T03:30:48"/>
    <x v="5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5"/>
    <d v="2013-06-30T11:58:00"/>
    <x v="4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0"/>
    <d v="2015-08-10T16:12:06"/>
    <x v="0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1"/>
    <d v="2017-02-09T18:19:05"/>
    <x v="1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1"/>
    <d v="2016-02-18T12:14:20"/>
    <x v="2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"/>
    <d v="2016-11-29T09:01:45"/>
    <x v="2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7"/>
    <d v="2016-04-18T06:00:00"/>
    <x v="2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11"/>
    <d v="2017-02-18T15:59:00"/>
    <x v="2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10"/>
    <d v="2016-09-09T10:00:48"/>
    <x v="2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5"/>
    <d v="2016-06-30T10:45:06"/>
    <x v="2"/>
  </r>
  <r>
    <n v="0.12"/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2"/>
    <d v="2016-03-12T11:52:44"/>
    <x v="2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11"/>
    <d v="2016-02-20T17:02:56"/>
    <x v="0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11"/>
    <d v="2016-01-17T10:01:01"/>
    <x v="0"/>
  </r>
  <r>
    <n v="0.3839000000000000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6"/>
    <d v="2016-06-04T07:41:12"/>
    <x v="2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"/>
    <d v="2016-11-18T07:43:32"/>
    <x v="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11"/>
    <d v="2015-01-24T19:56:39"/>
    <x v="3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3"/>
    <d v="2015-08-20T12:00:39"/>
    <x v="0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10"/>
    <d v="2016-09-12T23:05:00"/>
    <x v="2"/>
  </r>
  <r>
    <n v="1.7219999999999999E-2"/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2"/>
    <d v="2015-04-26T12:55:59"/>
    <x v="0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"/>
    <d v="2016-11-17T06:15:33"/>
    <x v="2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7"/>
    <d v="2015-04-09T20:59:00"/>
    <x v="0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11"/>
    <d v="2015-01-18T20:11:05"/>
    <x v="3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1"/>
    <d v="2017-03-14T06:02:35"/>
    <x v="1"/>
  </r>
  <r>
    <n v="0.42188421052631581"/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1"/>
    <d v="2017-02-20T11:00:00"/>
    <x v="1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1"/>
    <d v="2016-02-11T09:05:53"/>
    <x v="2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8"/>
    <d v="2016-10-17T07:15:19"/>
    <x v="2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3"/>
    <d v="2015-09-01T07:05:19"/>
    <x v="0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8"/>
    <d v="2016-10-25T19:59:00"/>
    <x v="2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8"/>
    <d v="2016-10-06T07:15:32"/>
    <x v="2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2"/>
    <d v="2016-04-21T21:06:14"/>
    <x v="2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3"/>
    <d v="2014-08-15T12:20:34"/>
    <x v="3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1"/>
    <d v="2017-02-08T23:16:47"/>
    <x v="1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11"/>
    <d v="2017-01-22T20:59:00"/>
    <x v="2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6"/>
    <d v="2015-06-01T09:01:00"/>
    <x v="0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10"/>
    <d v="2014-09-03T22:59:00"/>
    <x v="3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8"/>
    <d v="2015-11-08T17:21:33"/>
    <x v="0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2"/>
    <d v="2016-03-25T08:59:16"/>
    <x v="2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6"/>
    <d v="2016-06-28T08:43:05"/>
    <x v="2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0"/>
    <d v="2015-08-13T17:24:57"/>
    <x v="0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1"/>
    <d v="2016-02-21T14:36:37"/>
    <x v="2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1"/>
    <d v="2016-02-24T23:25:01"/>
    <x v="2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5"/>
    <d v="2016-06-20T10:59:00"/>
    <x v="2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"/>
    <d v="2014-11-30T14:42:02"/>
    <x v="3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3"/>
    <d v="2014-08-09T14:43:42"/>
    <x v="3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8"/>
    <d v="2016-10-02T10:04:46"/>
    <x v="2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3"/>
    <d v="2016-08-23T12:54:00"/>
    <x v="2"/>
  </r>
  <r>
    <n v="1.06E-2"/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2"/>
    <d v="2015-03-27T17:46:48"/>
    <x v="0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11"/>
    <d v="2015-12-31T15:00:00"/>
    <x v="0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4"/>
    <d v="2016-01-09T16:00:00"/>
    <x v="0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5"/>
    <d v="2014-06-22T23:04:10"/>
    <x v="3"/>
  </r>
  <r>
    <n v="0"/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8"/>
    <d v="2016-10-01T00:33:45"/>
    <x v="2"/>
  </r>
  <r>
    <n v="0.16769999999999999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10"/>
    <d v="2016-09-28T14:24:55"/>
    <x v="2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10"/>
    <d v="2014-09-03T10:49:24"/>
    <x v="3"/>
  </r>
  <r>
    <n v="4.24E-2"/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0"/>
    <d v="2016-07-12T10:51:00"/>
    <x v="2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7"/>
    <d v="2016-05-07T13:11:59"/>
    <x v="2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"/>
    <d v="2016-11-11T21:00:00"/>
    <x v="2"/>
  </r>
  <r>
    <n v="2.3345000000000001E-2"/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"/>
    <d v="2014-11-30T14:59:00"/>
    <x v="3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4"/>
    <d v="2014-11-29T08:00:00"/>
    <x v="3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0"/>
    <d v="2014-07-27T07:27:00"/>
    <x v="3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"/>
    <d v="2014-11-27T19:28:17"/>
    <x v="3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"/>
    <d v="2015-11-18T21:03:21"/>
    <x v="0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"/>
    <d v="2014-11-13T00:02:00"/>
    <x v="3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"/>
    <d v="2017-03-14T16:26:00"/>
    <x v="1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1"/>
    <d v="2017-01-30T09:16:53"/>
    <x v="2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4"/>
    <d v="2015-12-16T21:59:00"/>
    <x v="0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2"/>
    <d v="2017-03-16T08:01:01"/>
    <x v="1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"/>
    <d v="2016-02-18T09:00:27"/>
    <x v="2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8"/>
    <d v="2015-10-30T06:59:43"/>
    <x v="0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1"/>
    <d v="2014-12-11T23:11:00"/>
    <x v="3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4"/>
    <d v="2016-12-14T07:00:23"/>
    <x v="2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4"/>
    <d v="2016-12-28T11:25:15"/>
    <x v="2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5"/>
    <d v="2016-06-19T06:30:46"/>
    <x v="2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3"/>
    <d v="2016-09-04T18:59:00"/>
    <x v="2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4"/>
    <d v="2014-12-18T13:33:15"/>
    <x v="3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1"/>
    <d v="2017-01-24T02:34:12"/>
    <x v="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1"/>
    <d v="2015-12-29T12:00:00"/>
    <x v="0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4"/>
    <d v="2014-12-31T16:03:35"/>
    <x v="3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9"/>
    <d v="2015-11-25T14:04:55"/>
    <x v="0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2"/>
    <d v="2016-04-06T17:34:16"/>
    <x v="2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9"/>
    <d v="2015-11-21T09:12:15"/>
    <x v="0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0"/>
    <d v="2016-07-14T03:48:53"/>
    <x v="2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"/>
    <d v="2015-02-04T15:22:29"/>
    <x v="0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5"/>
    <d v="2015-06-01T16:47:00"/>
    <x v="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8"/>
    <d v="2015-10-16T20:00:00"/>
    <x v="0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6"/>
    <d v="2015-05-17T07:31:17"/>
    <x v="0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5"/>
    <d v="2015-06-20T14:04:21"/>
    <x v="0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"/>
    <d v="2016-01-31T05:56:03"/>
    <x v="2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2"/>
    <d v="2015-03-16T11:00:37"/>
    <x v="0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2"/>
    <d v="2016-03-31T00:46:56"/>
    <x v="2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8"/>
    <d v="2014-10-22T16:49:07"/>
    <x v="3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"/>
    <d v="2017-03-06T12:00:00"/>
    <x v="1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2"/>
    <d v="2015-04-04T13:59:00"/>
    <x v="0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"/>
    <d v="2016-09-12T03:35:49"/>
    <x v="2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4"/>
    <d v="2015-12-16T10:20:10"/>
    <x v="0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5"/>
    <d v="2016-06-23T08:00:25"/>
    <x v="2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4"/>
    <d v="2016-12-12T09:34:40"/>
    <x v="2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3"/>
    <d v="2016-08-04T19:59:00"/>
    <x v="2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"/>
    <d v="2015-02-11T07:23:40"/>
    <x v="0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1"/>
    <d v="2013-01-07T00:00:00"/>
    <x v="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6"/>
    <d v="2015-05-17T21:00:00"/>
    <x v="0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2"/>
    <d v="2016-03-18T20:33:43"/>
    <x v="2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4"/>
    <d v="2016-12-12T23:59:00"/>
    <x v="2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3"/>
    <d v="2016-08-27T09:00:09"/>
    <x v="2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3"/>
    <d v="2014-07-30T17:26:32"/>
    <x v="3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3"/>
    <d v="2014-09-12T02:00:00"/>
    <x v="3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6"/>
    <d v="2015-05-19T22:04:15"/>
    <x v="0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"/>
    <d v="2015-03-05T12:27:00"/>
    <x v="0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3"/>
    <d v="2014-08-23T12:59:10"/>
    <x v="3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4"/>
    <d v="2015-12-26T12:26:00"/>
    <x v="0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9"/>
    <d v="2014-11-05T12:38:35"/>
    <x v="3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"/>
    <d v="2016-09-24T17:16:29"/>
    <x v="2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"/>
    <d v="2016-02-12T02:20:45"/>
    <x v="2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"/>
    <d v="2015-09-14T11:07:57"/>
    <x v="0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3"/>
    <d v="2014-08-26T16:20:25"/>
    <x v="3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6"/>
    <d v="2016-06-06T12:09:00"/>
    <x v="2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2"/>
    <d v="2017-03-05T20:08:52"/>
    <x v="1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3"/>
    <d v="2014-08-10T14:00:00"/>
    <x v="3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2"/>
    <d v="2016-03-07T15:49:05"/>
    <x v="2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2"/>
    <d v="2015-04-24T08:16:17"/>
    <x v="0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4"/>
    <d v="2016-12-04T13:54:43"/>
    <x v="2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2"/>
    <d v="2015-03-25T16:00:00"/>
    <x v="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2"/>
    <d v="2015-03-13T09:57:36"/>
    <x v="0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7"/>
    <d v="2015-04-15T13:54:53"/>
    <x v="0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7"/>
    <d v="2016-05-01T17:00:00"/>
    <x v="2"/>
  </r>
  <r>
    <n v="0.95477386934673369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3"/>
    <d v="2016-07-12T11:22:21"/>
    <x v="2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3"/>
    <d v="2016-08-30T16:44:22"/>
    <x v="2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5"/>
    <d v="2013-07-06T21:28:23"/>
    <x v="4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"/>
    <d v="2014-02-19T01:08:42"/>
    <x v="3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0"/>
    <d v="2013-08-04T15:06:22"/>
    <x v="4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4"/>
    <d v="2013-12-21T12:32:11"/>
    <x v="4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7"/>
    <d v="2016-04-09T23:54:24"/>
    <x v="2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9"/>
    <d v="2013-11-25T22:30:59"/>
    <x v="4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8"/>
    <d v="2012-09-30T16:17:02"/>
    <x v="5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9"/>
    <d v="2015-11-17T11:04:53"/>
    <x v="0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"/>
    <d v="2014-02-05T11:58:17"/>
    <x v="3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8"/>
    <d v="2011-10-16T15:09:01"/>
    <x v="6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1"/>
    <d v="2014-01-03T20:09:05"/>
    <x v="4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6"/>
    <d v="2012-05-06T13:41:56"/>
    <x v="5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3"/>
    <d v="2014-09-11T01:04:10"/>
    <x v="3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1"/>
    <d v="2016-01-13T20:00:11"/>
    <x v="0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0"/>
    <d v="2011-07-21T20:42:01"/>
    <x v="6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6"/>
    <d v="2016-05-14T05:35:36"/>
    <x v="2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6"/>
    <d v="2014-05-10T19:18:53"/>
    <x v="3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1"/>
    <d v="2015-01-28T14:14:52"/>
    <x v="3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3"/>
    <d v="2012-08-10T13:44:48"/>
    <x v="5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0"/>
    <d v="2014-08-02T07:49:43"/>
    <x v="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3"/>
    <d v="2014-08-08T13:53:24"/>
    <x v="3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2"/>
    <d v="2016-03-14T07:06:15"/>
    <x v="2"/>
  </r>
  <r>
    <n v="8.3333333333333339E-4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3"/>
    <d v="2014-08-24T12:48:11"/>
    <x v="3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5"/>
    <d v="2014-06-15T09:08:07"/>
    <x v="3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7"/>
    <d v="2014-04-24T11:11:07"/>
    <x v="3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5"/>
    <d v="2015-06-25T20:32:55"/>
    <x v="0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6"/>
    <d v="2015-05-28T20:27:33"/>
    <x v="0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7"/>
    <d v="2016-04-10T10:41:12"/>
    <x v="2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1"/>
    <d v="2013-01-05T16:37:18"/>
    <x v="5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"/>
    <d v="2016-02-11T15:22:17"/>
    <x v="2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8"/>
    <d v="2011-10-09T09:07:13"/>
    <x v="6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3"/>
    <d v="2013-08-30T04:53:40"/>
    <x v="4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8"/>
    <d v="2014-10-03T19:30:00"/>
    <x v="3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"/>
    <d v="2014-03-02T11:01:17"/>
    <x v="3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7"/>
    <d v="2014-04-13T10:18:15"/>
    <x v="3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6"/>
    <d v="2015-05-13T12:04:28"/>
    <x v="0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"/>
    <d v="2016-02-13T18:39:31"/>
    <x v="2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0"/>
    <d v="2016-07-14T10:12:00"/>
    <x v="2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9"/>
    <d v="2013-12-08T21:59:00"/>
    <x v="4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6"/>
    <d v="2016-06-17T21:19:50"/>
    <x v="2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5"/>
    <d v="2014-06-11T01:50:21"/>
    <x v="3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2"/>
    <d v="2014-03-23T18:15:27"/>
    <x v="3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7"/>
    <d v="2012-04-04T08:46:15"/>
    <x v="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0"/>
    <d v="2014-07-23T12:40:24"/>
    <x v="3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2"/>
    <d v="2012-04-13T06:17:15"/>
    <x v="5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9"/>
    <d v="2016-11-18T11:03:10"/>
    <x v="2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4"/>
    <d v="2012-12-07T14:23:42"/>
    <x v="5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"/>
    <d v="2016-01-07T20:53:10"/>
    <x v="0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4"/>
    <d v="2015-01-19T00:30:00"/>
    <x v="3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3"/>
    <d v="2014-08-14T15:27:00"/>
    <x v="3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8"/>
    <d v="2013-10-09T00:18:07"/>
    <x v="4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2"/>
    <d v="2016-03-30T07:41:35"/>
    <x v="2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6"/>
    <d v="2012-06-09T12:20:08"/>
    <x v="5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4"/>
    <d v="2015-12-25T06:21:53"/>
    <x v="0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7"/>
    <d v="2014-04-04T18:59:39"/>
    <x v="3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7"/>
    <d v="2014-04-06T11:01:04"/>
    <x v="3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8"/>
    <d v="2011-10-28T12:56:40"/>
    <x v="6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2"/>
    <d v="2016-03-13T13:25:16"/>
    <x v="2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5"/>
    <d v="2013-05-30T08:53:45"/>
    <x v="4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7"/>
    <d v="2014-04-19T04:34:08"/>
    <x v="3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7"/>
    <d v="2015-04-30T08:00:51"/>
    <x v="0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3"/>
    <d v="2015-09-25T06:58:50"/>
    <x v="0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0"/>
    <d v="2016-07-13T23:51:34"/>
    <x v="2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9"/>
    <d v="2014-11-14T13:30:00"/>
    <x v="3"/>
  </r>
  <r>
    <n v="1E-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3"/>
    <d v="2014-08-07T07:35:17"/>
    <x v="3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5"/>
    <d v="2016-06-04T22:21:33"/>
    <x v="2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8"/>
    <d v="2014-11-25T16:55:00"/>
    <x v="3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4"/>
    <d v="2015-12-24T13:47:48"/>
    <x v="0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"/>
    <d v="2016-12-31T18:46:11"/>
    <x v="2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3"/>
    <d v="2014-07-31T01:46:21"/>
    <x v="3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4"/>
    <d v="2014-11-28T20:33:00"/>
    <x v="3"/>
  </r>
  <r>
    <n v="0.05"/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3"/>
    <d v="2016-08-06T15:44:54"/>
    <x v="2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4"/>
    <d v="2015-12-19T08:07:09"/>
    <x v="0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7"/>
    <d v="2016-04-23T11:40:21"/>
    <x v="2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"/>
    <d v="2017-01-21T13:45:31"/>
    <x v="1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"/>
    <d v="2015-01-01T00:20:26"/>
    <x v="3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3"/>
    <d v="2015-08-06T03:05:21"/>
    <x v="0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0"/>
    <d v="2015-07-09T08:47:30"/>
    <x v="0"/>
  </r>
  <r>
    <n v="0"/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"/>
    <d v="2015-02-16T16:08:47"/>
    <x v="0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4"/>
    <d v="2015-12-16T20:38:46"/>
    <x v="0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7"/>
    <d v="2015-04-28T20:22:00"/>
    <x v="0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0"/>
    <d v="2014-10-02T09:56:32"/>
    <x v="3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7"/>
    <d v="2014-05-02T14:52:53"/>
    <x v="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0"/>
    <d v="2014-10-19T15:19:43"/>
    <x v="3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9"/>
    <d v="2016-11-30T21:06:21"/>
    <x v="2"/>
  </r>
  <r>
    <n v="1.5E-3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5"/>
    <d v="2016-06-16T09:02:46"/>
    <x v="2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4"/>
    <d v="2016-01-08T14:54:35"/>
    <x v="0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0"/>
    <d v="2015-09-06T18:27:43"/>
    <x v="0"/>
  </r>
  <r>
    <n v="5.6937500000000002E-2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6"/>
    <d v="2015-05-15T09:01:52"/>
    <x v="0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5"/>
    <d v="2015-06-18T09:08:25"/>
    <x v="0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0"/>
    <d v="2015-09-05T18:36:46"/>
    <x v="0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3"/>
    <d v="2014-08-14T10:20:08"/>
    <x v="3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"/>
    <d v="2015-02-23T17:42:42"/>
    <x v="0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9"/>
    <d v="2014-12-05T08:04:40"/>
    <x v="3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4"/>
    <d v="2014-12-08T18:12:08"/>
    <x v="3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5"/>
    <d v="2015-06-30T07:45:00"/>
    <x v="0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2"/>
    <d v="2015-03-27T18:43:06"/>
    <x v="0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6"/>
    <d v="2015-05-19T07:06:29"/>
    <x v="0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0"/>
    <d v="2014-09-25T08:24:24"/>
    <x v="3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3"/>
    <d v="2014-08-09T09:22:00"/>
    <x v="3"/>
  </r>
  <r>
    <n v="0"/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5"/>
    <d v="2016-06-18T09:23:02"/>
    <x v="2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0"/>
    <d v="2014-07-05T21:08:50"/>
    <x v="3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5"/>
    <d v="2015-06-25T20:00:00"/>
    <x v="0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0"/>
    <d v="2014-09-12T09:38:15"/>
    <x v="3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0"/>
    <d v="2016-09-21T17:17:45"/>
    <x v="2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"/>
    <d v="2015-02-22T00:29:23"/>
    <x v="0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6"/>
    <d v="2015-05-30T13:26:11"/>
    <x v="0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9"/>
    <d v="2014-11-13T12:18:47"/>
    <x v="3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3"/>
    <d v="2014-08-20T08:22:32"/>
    <x v="3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0"/>
    <d v="2015-08-02T20:27:37"/>
    <x v="0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6"/>
    <d v="2016-05-08T12:12:07"/>
    <x v="2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0"/>
    <d v="2015-07-15T09:28:59"/>
    <x v="0"/>
  </r>
  <r>
    <n v="5.7142857142857142E-5"/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"/>
    <d v="2017-03-06T05:00:00"/>
    <x v="1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8"/>
    <d v="2014-10-15T07:51:36"/>
    <x v="3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3"/>
    <d v="2014-08-16T13:44:12"/>
    <x v="3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8"/>
    <d v="2015-10-28T09:17:07"/>
    <x v="0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5"/>
    <d v="2014-06-28T11:21:54"/>
    <x v="3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"/>
    <d v="2015-03-01T00:08:41"/>
    <x v="0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"/>
    <d v="2017-01-12T08:42:00"/>
    <x v="2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9"/>
    <d v="2016-11-01T19:59:00"/>
    <x v="2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"/>
    <d v="2017-02-06T06:23:31"/>
    <x v="1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5"/>
    <d v="2015-06-07T20:00:00"/>
    <x v="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6"/>
    <d v="2015-06-01T14:42:00"/>
    <x v="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6"/>
    <d v="2015-05-17T10:00:00"/>
    <x v="0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"/>
    <d v="2016-12-28T08:49:00"/>
    <x v="2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0"/>
    <d v="2016-06-29T15:29:55"/>
    <x v="2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0"/>
    <d v="2014-08-31T07:58:45"/>
    <x v="3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2"/>
    <d v="2016-03-20T05:29:20"/>
    <x v="2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"/>
    <d v="2017-02-11T04:09:38"/>
    <x v="1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2"/>
    <d v="2016-04-09T09:37:33"/>
    <x v="2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7"/>
    <d v="2015-04-08T03:42:59"/>
    <x v="0"/>
  </r>
  <r>
    <n v="1.35"/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9"/>
    <d v="2015-12-20T01:00:00"/>
    <x v="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4"/>
    <d v="2015-12-18T11:38:59"/>
    <x v="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5"/>
    <d v="2016-06-12T21:59:00"/>
    <x v="2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4"/>
    <d v="2015-12-30T19:00:00"/>
    <x v="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0"/>
    <d v="2015-07-08T10:30:00"/>
    <x v="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7"/>
    <d v="2015-04-16T03:27:36"/>
    <x v="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0"/>
    <d v="2016-07-15T06:34:06"/>
    <x v="2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5"/>
    <d v="2015-06-26T22:55:54"/>
    <x v="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5"/>
    <d v="2015-05-31T06:45:27"/>
    <x v="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9"/>
    <d v="2015-12-03T21:00:00"/>
    <x v="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5"/>
    <d v="2015-06-13T04:09:11"/>
    <x v="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2"/>
    <d v="2017-03-11T05:29:00"/>
    <x v="1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7"/>
    <d v="2016-03-31T02:00:00"/>
    <x v="2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2"/>
    <d v="2016-03-24T08:01:04"/>
    <x v="2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"/>
    <d v="2017-02-25T12:18:25"/>
    <x v="1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5"/>
    <d v="2015-05-31T13:00:00"/>
    <x v="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5"/>
    <d v="2016-06-09T12:47:41"/>
    <x v="2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4"/>
    <d v="2015-11-26T17:00:00"/>
    <x v="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1"/>
    <d v="2017-01-31T10:08:20"/>
    <x v="2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6"/>
    <d v="2015-06-09T12:10:05"/>
    <x v="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6"/>
    <d v="2014-05-30T14:09:16"/>
    <x v="3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0"/>
    <d v="2015-10-02T15:03:00"/>
    <x v="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0"/>
    <d v="2016-07-14T11:25:40"/>
    <x v="2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9"/>
    <d v="2015-10-31T19:00:00"/>
    <x v="0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8"/>
    <d v="2016-10-20T03:05:13"/>
    <x v="2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3"/>
    <d v="2015-08-25T07:05:12"/>
    <x v="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4"/>
    <d v="2016-12-03T16:00:00"/>
    <x v="2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7"/>
    <d v="2016-03-31T20:00:00"/>
    <x v="2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9"/>
    <d v="2016-11-09T21:15:09"/>
    <x v="2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6"/>
    <d v="2014-06-06T05:11:42"/>
    <x v="3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0"/>
    <d v="2013-10-22T13:44:38"/>
    <x v="4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7"/>
    <d v="2014-04-20T17:00:00"/>
    <x v="3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3"/>
    <d v="2014-08-06T23:00:00"/>
    <x v="3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3"/>
    <d v="2011-09-28T09:30:08"/>
    <x v="6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7"/>
    <d v="2012-04-16T08:00:00"/>
    <x v="5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"/>
    <d v="2011-02-24T15:20:30"/>
    <x v="6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3"/>
    <d v="2015-08-27T17:00:00"/>
    <x v="0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0"/>
    <d v="2013-10-06T12:21:10"/>
    <x v="4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"/>
    <d v="2012-02-21T14:46:14"/>
    <x v="5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"/>
    <d v="2015-02-02T10:55:42"/>
    <x v="0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4"/>
    <d v="2013-12-14T19:14:59"/>
    <x v="4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3"/>
    <d v="2012-07-28T08:00:00"/>
    <x v="5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0"/>
    <d v="2012-08-23T22:47:45"/>
    <x v="5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3"/>
    <d v="2011-08-06T06:38:56"/>
    <x v="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1"/>
    <d v="2012-01-05T15:06:07"/>
    <x v="6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5"/>
    <d v="2013-07-12T13:51:00"/>
    <x v="4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9"/>
    <d v="2014-11-02T21:59:00"/>
    <x v="3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0"/>
    <d v="2011-09-11T05:18:00"/>
    <x v="6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5"/>
    <d v="2011-07-08T13:00:00"/>
    <x v="6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7"/>
    <d v="2013-04-22T13:00:00"/>
    <x v="4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5"/>
    <d v="2014-06-14T06:23:54"/>
    <x v="3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9"/>
    <d v="2011-12-05T18:02:29"/>
    <x v="6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6"/>
    <d v="2013-05-05T23:00:55"/>
    <x v="4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5"/>
    <d v="2014-06-12T22:59:00"/>
    <x v="3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0"/>
    <d v="2012-07-07T09:46:51"/>
    <x v="5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3"/>
    <d v="2014-09-06T07:25:31"/>
    <x v="3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3"/>
    <d v="2011-09-25T11:32:47"/>
    <x v="6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8"/>
    <d v="2013-10-24T15:42:49"/>
    <x v="4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0"/>
    <d v="2014-09-03T10:48:27"/>
    <x v="3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4"/>
    <d v="2010-12-31T20:59:00"/>
    <x v="7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4"/>
    <d v="2013-12-01T13:17:32"/>
    <x v="4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"/>
    <d v="2012-02-12T14:03:51"/>
    <x v="5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2"/>
    <d v="2011-04-02T17:03:10"/>
    <x v="6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0"/>
    <d v="2013-08-31T06:40:12"/>
    <x v="4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5"/>
    <d v="2014-06-08T19:59:00"/>
    <x v="3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"/>
    <d v="2014-02-26T12:13:40"/>
    <x v="3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1"/>
    <d v="2014-01-29T00:13:47"/>
    <x v="4"/>
  </r>
  <r>
    <n v="1.2541538461538462"/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"/>
    <d v="2014-02-16T10:18:12"/>
    <x v="3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2"/>
    <d v="2014-03-28T17:00:00"/>
    <x v="3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8"/>
    <d v="2013-10-29T07:54:43"/>
    <x v="4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9"/>
    <d v="2010-11-30T07:43:35"/>
    <x v="7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1"/>
    <d v="2014-01-11T13:02:25"/>
    <x v="4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0"/>
    <d v="2013-07-24T06:02:38"/>
    <x v="4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0"/>
    <d v="2013-09-20T12:17:27"/>
    <x v="4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7"/>
    <d v="2016-04-15T16:00:00"/>
    <x v="2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"/>
    <d v="2012-03-25T11:34:02"/>
    <x v="5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9"/>
    <d v="2013-11-13T09:24:19"/>
    <x v="4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6"/>
    <d v="2010-06-14T20:00:00"/>
    <x v="7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0"/>
    <d v="2014-08-31T09:31:31"/>
    <x v="3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3"/>
    <d v="2012-08-30T08:33:45"/>
    <x v="5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3"/>
    <d v="2013-08-07T12:49:47"/>
    <x v="4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3"/>
    <d v="2009-08-31T20:00:00"/>
    <x v="8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3"/>
    <d v="2012-09-04T05:29:07"/>
    <x v="5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5"/>
    <d v="2014-06-24T18:00:00"/>
    <x v="3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2"/>
    <d v="2014-03-23T17:22:50"/>
    <x v="3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1"/>
    <d v="2011-03-01T10:10:54"/>
    <x v="7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3"/>
    <d v="2013-07-28T09:50:36"/>
    <x v="4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4"/>
    <d v="2013-12-08T20:59:00"/>
    <x v="4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2"/>
    <d v="2013-03-10T20:00:00"/>
    <x v="4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1"/>
    <d v="2016-12-31T08:59:00"/>
    <x v="2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0"/>
    <d v="2015-06-20T05:59:35"/>
    <x v="0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2"/>
    <d v="2015-02-17T06:00:00"/>
    <x v="0"/>
  </r>
  <r>
    <n v="2.42"/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6"/>
    <d v="2015-06-12T06:54:16"/>
    <x v="0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3"/>
    <d v="2016-08-09T20:00:00"/>
    <x v="2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1"/>
    <d v="2017-01-03T19:14:05"/>
    <x v="2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7"/>
    <d v="2015-04-22T22:59:00"/>
    <x v="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7"/>
    <d v="2015-04-06T23:00:00"/>
    <x v="0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8"/>
    <d v="2015-10-06T14:59:00"/>
    <x v="0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9"/>
    <d v="2015-11-14T09:49:31"/>
    <x v="0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9"/>
    <d v="2015-10-19T03:00:00"/>
    <x v="0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0"/>
    <d v="2015-07-29T09:00:00"/>
    <x v="0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2"/>
    <d v="2016-03-13T16:12:53"/>
    <x v="2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6"/>
    <d v="2016-05-01T09:55:58"/>
    <x v="2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7"/>
    <d v="2016-04-28T08:20:32"/>
    <x v="2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0"/>
    <d v="2015-07-14T11:32:39"/>
    <x v="0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6"/>
    <d v="2016-06-01T10:57:00"/>
    <x v="2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3"/>
    <d v="2015-07-20T19:00:00"/>
    <x v="0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9"/>
    <d v="2016-11-30T18:23:31"/>
    <x v="2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3"/>
    <d v="2016-07-31T03:00:00"/>
    <x v="2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"/>
    <d v="2017-03-12T19:40:05"/>
    <x v="1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0"/>
    <d v="2016-07-21T09:30:00"/>
    <x v="2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4"/>
    <d v="2014-12-04T02:58:54"/>
    <x v="3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"/>
    <d v="2016-02-17T04:04:39"/>
    <x v="2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0"/>
    <d v="2016-10-08T06:43:32"/>
    <x v="2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8"/>
    <d v="2015-10-15T13:11:08"/>
    <x v="0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3"/>
    <d v="2016-08-19T08:00:50"/>
    <x v="2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9"/>
    <d v="2016-11-30T12:15:19"/>
    <x v="2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7"/>
    <d v="2015-04-18T08:52:02"/>
    <x v="0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2"/>
    <d v="2016-03-03T09:01:54"/>
    <x v="2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0"/>
    <d v="2016-10-21T08:04:20"/>
    <x v="2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9"/>
    <d v="2015-11-05T17:00:00"/>
    <x v="0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"/>
    <d v="2016-02-28T15:05:09"/>
    <x v="2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5"/>
    <d v="2016-07-21T06:00:00"/>
    <x v="2"/>
  </r>
  <r>
    <n v="0.15325"/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1"/>
    <d v="2015-01-10T17:02:52"/>
    <x v="3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0"/>
    <d v="2014-07-11T08:00:00"/>
    <x v="3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1"/>
    <d v="2016-12-30T15:00:00"/>
    <x v="2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4"/>
    <d v="2016-12-23T09:58:57"/>
    <x v="2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6"/>
    <d v="2015-05-21T07:45:25"/>
    <x v="0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7"/>
    <d v="2016-04-25T22:55:00"/>
    <x v="2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8"/>
    <d v="2016-10-13T07:12:32"/>
    <x v="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4"/>
    <d v="2016-12-29T18:03:55"/>
    <x v="2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1"/>
    <d v="2015-01-15T11:00:28"/>
    <x v="3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6"/>
    <d v="2015-05-29T08:17:15"/>
    <x v="0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0"/>
    <d v="2016-10-14T07:25:34"/>
    <x v="2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9"/>
    <d v="2014-12-01T22:19:05"/>
    <x v="3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5"/>
    <d v="2016-07-01T20:00:00"/>
    <x v="2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3"/>
    <d v="2016-08-17T04:05:54"/>
    <x v="2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1"/>
    <d v="2017-01-26T17:26:48"/>
    <x v="2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0"/>
    <d v="2014-07-15T18:33:45"/>
    <x v="3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2"/>
    <d v="2016-03-11T10:34:47"/>
    <x v="2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4"/>
    <d v="2015-12-05T14:28:22"/>
    <x v="0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4"/>
    <d v="2014-12-17T12:43:48"/>
    <x v="3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2"/>
    <d v="2017-03-03T05:51:19"/>
    <x v="1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3"/>
    <d v="2015-08-02T11:17:13"/>
    <x v="0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9"/>
    <d v="2014-12-08T08:31:55"/>
    <x v="3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3"/>
    <d v="2014-08-15T06:17:33"/>
    <x v="3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0"/>
    <d v="2016-10-01T06:58:37"/>
    <x v="2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0"/>
    <d v="2015-07-17T11:35:39"/>
    <x v="0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0"/>
    <d v="2016-08-18T19:59:00"/>
    <x v="2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0"/>
    <d v="2016-06-30T10:57:19"/>
    <x v="2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0"/>
    <d v="2014-07-14T11:32:39"/>
    <x v="3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5"/>
    <d v="2013-06-26T17:49:11"/>
    <x v="4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2"/>
    <d v="2015-03-07T07:18:45"/>
    <x v="0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4"/>
    <d v="2014-12-18T04:08:53"/>
    <x v="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4"/>
    <d v="2015-12-15T22:59:00"/>
    <x v="0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4"/>
    <d v="2015-12-25T16:18:54"/>
    <x v="0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"/>
    <d v="2016-02-12T09:45:44"/>
    <x v="2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3"/>
    <d v="2015-09-04T19:59:00"/>
    <x v="0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2"/>
    <d v="2013-03-10T16:00:00"/>
    <x v="4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5"/>
    <d v="2016-06-11T11:22:59"/>
    <x v="2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9"/>
    <d v="2012-11-30T02:00:00"/>
    <x v="5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0"/>
    <d v="2013-07-04T16:56:00"/>
    <x v="4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"/>
    <d v="2013-02-28T21:59:00"/>
    <x v="4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5"/>
    <d v="2011-06-25T05:42:03"/>
    <x v="6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5"/>
    <d v="2011-07-06T11:33:10"/>
    <x v="6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3"/>
    <d v="2012-08-02T13:37:00"/>
    <x v="5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5"/>
    <d v="2014-06-21T09:12:52"/>
    <x v="3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3"/>
    <d v="2013-09-07T14:25:31"/>
    <x v="4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"/>
    <d v="2016-02-14T23:59:00"/>
    <x v="2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4"/>
    <d v="2015-01-07T08:41:46"/>
    <x v="3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2"/>
    <d v="2015-03-16T08:35:52"/>
    <x v="0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9"/>
    <d v="2014-11-26T16:54:23"/>
    <x v="3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9"/>
    <d v="2015-11-13T17:04:10"/>
    <x v="0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5"/>
    <d v="2015-06-14T20:34:54"/>
    <x v="0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7"/>
    <d v="2014-04-11T06:15:46"/>
    <x v="3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8"/>
    <d v="2013-10-15T16:04:50"/>
    <x v="4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6"/>
    <d v="2015-05-07T10:12:22"/>
    <x v="0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0"/>
    <d v="2012-07-12T09:45:32"/>
    <x v="5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4"/>
    <d v="2016-12-30T14:50:33"/>
    <x v="2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2"/>
    <d v="2016-03-24T18:53:08"/>
    <x v="2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1"/>
    <d v="2017-01-14T17:35:19"/>
    <x v="2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4"/>
    <d v="2016-12-03T09:03:26"/>
    <x v="2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"/>
    <d v="2017-02-02T20:11:00"/>
    <x v="1"/>
  </r>
  <r>
    <n v="2.0335000000000001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3"/>
    <d v="2016-08-01T10:13:30"/>
    <x v="2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5"/>
    <d v="2015-06-05T03:47:56"/>
    <x v="0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5"/>
    <d v="2015-06-08T18:00:00"/>
    <x v="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4"/>
    <d v="2016-12-28T21:08:45"/>
    <x v="2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6"/>
    <d v="2013-05-06T11:12:16"/>
    <x v="4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1"/>
    <d v="2016-12-22T17:47:58"/>
    <x v="2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0"/>
    <d v="2015-07-05T09:38:42"/>
    <x v="0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7"/>
    <d v="2016-04-29T04:11:00"/>
    <x v="2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0"/>
    <d v="2015-07-29T07:31:29"/>
    <x v="0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5"/>
    <d v="2015-06-02T20:30:00"/>
    <x v="0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8"/>
    <d v="2016-10-17T08:14:00"/>
    <x v="2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3"/>
    <d v="2016-08-13T03:32:37"/>
    <x v="2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7"/>
    <d v="2015-04-27T09:12:00"/>
    <x v="0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3"/>
    <d v="2015-08-21T20:59:00"/>
    <x v="0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"/>
    <d v="2016-03-02T19:43:06"/>
    <x v="2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3"/>
    <d v="2016-08-01T08:22:03"/>
    <x v="2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"/>
    <d v="2017-02-28T19:00:00"/>
    <x v="1"/>
  </r>
  <r>
    <n v="1.1188571428571428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1"/>
    <d v="2017-01-14T13:48:01"/>
    <x v="2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"/>
    <d v="2015-02-13T15:58:02"/>
    <x v="0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8"/>
    <d v="2016-10-27T13:19:00"/>
    <x v="2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0"/>
    <d v="2016-07-05T12:58:54"/>
    <x v="2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8"/>
    <d v="2014-10-06T16:06:13"/>
    <x v="3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5"/>
    <d v="2016-06-11T21:30:00"/>
    <x v="2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5"/>
    <d v="2013-05-26T15:54:34"/>
    <x v="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7"/>
    <d v="2015-04-30T16:16:51"/>
    <x v="0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0"/>
    <d v="2013-07-25T17:30:35"/>
    <x v="4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"/>
    <d v="2015-02-22T04:14:45"/>
    <x v="0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9"/>
    <d v="2014-11-28T09:20:01"/>
    <x v="3"/>
  </r>
  <r>
    <n v="1.25E-3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9"/>
    <d v="2015-12-12T02:00:00"/>
    <x v="0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3"/>
    <d v="2014-08-12T04:52:58"/>
    <x v="3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9"/>
    <d v="2015-11-13T13:55:56"/>
    <x v="0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4"/>
    <d v="2014-12-31T20:12:15"/>
    <x v="3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6"/>
    <d v="2016-06-02T23:38:40"/>
    <x v="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"/>
    <d v="2015-02-05T17:25:00"/>
    <x v="0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4"/>
    <d v="2014-12-03T17:31:39"/>
    <x v="3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1"/>
    <d v="2016-02-20T02:29:30"/>
    <x v="0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1"/>
    <d v="2017-01-02T22:04:27"/>
    <x v="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3"/>
    <d v="2015-08-16T08:13:11"/>
    <x v="0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9"/>
    <d v="2015-11-21T15:13:39"/>
    <x v="0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0"/>
    <d v="2015-09-15T03:11:00"/>
    <x v="0"/>
  </r>
  <r>
    <n v="2E-3"/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"/>
    <d v="2016-02-25T02:57:14"/>
    <x v="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8"/>
    <d v="2016-10-09T02:56:59"/>
    <x v="2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0"/>
    <d v="2016-06-28T08:01:26"/>
    <x v="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"/>
    <d v="2015-02-08T13:58:29"/>
    <x v="0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0"/>
    <d v="2016-09-20T21:45:04"/>
    <x v="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1"/>
    <d v="2016-01-01T00:38:51"/>
    <x v="0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4"/>
    <d v="2016-11-15T10:13:22"/>
    <x v="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7"/>
    <d v="2015-04-28T19:09:19"/>
    <x v="0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0"/>
    <d v="2015-08-24T01:22:00"/>
    <x v="0"/>
  </r>
  <r>
    <n v="8.3799999999999999E-2"/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0"/>
    <d v="2016-09-18T12:26:25"/>
    <x v="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7"/>
    <d v="2016-04-02T00:06:57"/>
    <x v="2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7"/>
    <d v="2015-04-09T17:27:22"/>
    <x v="0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4"/>
    <d v="2014-12-19T11:31:28"/>
    <x v="3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9"/>
    <d v="2015-11-25T22:03:36"/>
    <x v="0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0"/>
    <d v="2015-07-20T10:43:48"/>
    <x v="0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9"/>
    <d v="2016-12-10T03:00:00"/>
    <x v="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5"/>
    <d v="2015-06-08T07:00:00"/>
    <x v="0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8"/>
    <d v="2015-10-11T10:43:40"/>
    <x v="0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"/>
    <d v="2016-02-21T00:24:17"/>
    <x v="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0"/>
    <d v="2014-07-12T20:59:00"/>
    <x v="3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7"/>
    <d v="2016-04-27T05:55:00"/>
    <x v="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2"/>
    <d v="2015-03-07T11:55:01"/>
    <x v="0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6"/>
    <d v="2016-05-26T09:57:43"/>
    <x v="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3"/>
    <d v="2015-09-11T10:22:49"/>
    <x v="0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6"/>
    <d v="2016-05-25T07:29:18"/>
    <x v="2"/>
  </r>
  <r>
    <n v="0"/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1"/>
    <d v="2017-01-02T14:13:29"/>
    <x v="2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3"/>
    <d v="2015-09-12T12:57:42"/>
    <x v="0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5"/>
    <d v="2015-06-14T05:00:55"/>
    <x v="0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6"/>
    <d v="2016-04-21T02:44:38"/>
    <x v="2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0"/>
    <d v="2016-07-08T09:32:14"/>
    <x v="2"/>
  </r>
  <r>
    <n v="0"/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6"/>
    <d v="2015-05-21T21:25:00"/>
    <x v="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7"/>
    <d v="2015-05-10T11:28:25"/>
    <x v="0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"/>
    <d v="2016-02-19T20:06:37"/>
    <x v="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9"/>
    <d v="2014-11-18T16:00:59"/>
    <x v="3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0"/>
    <d v="2014-07-28T08:52:43"/>
    <x v="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7"/>
    <d v="2017-04-15T07:42:27"/>
    <x v="1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6"/>
    <d v="2016-04-24T13:59:00"/>
    <x v="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3"/>
    <d v="2014-09-05T05:39:00"/>
    <x v="3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1"/>
    <d v="2017-01-03T08:02:45"/>
    <x v="2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9"/>
    <d v="2015-11-11T14:30:44"/>
    <x v="0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3"/>
    <d v="2014-08-10T20:00:00"/>
    <x v="3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4"/>
    <d v="2015-12-02T09:25:00"/>
    <x v="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9"/>
    <d v="2014-11-30T15:45:00"/>
    <x v="3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8"/>
    <d v="2014-10-20T16:00:00"/>
    <x v="3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7"/>
    <d v="2013-04-10T07:54:31"/>
    <x v="4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2"/>
    <d v="2013-04-07T12:52:18"/>
    <x v="4"/>
  </r>
  <r>
    <n v="1.63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"/>
    <d v="2013-02-16T07:52:38"/>
    <x v="4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2"/>
    <d v="2012-03-21T19:00:00"/>
    <x v="5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1"/>
    <d v="2016-01-11T21:00:00"/>
    <x v="0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"/>
    <d v="2012-03-25T10:14:45"/>
    <x v="5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6"/>
    <d v="2011-06-11T16:20:49"/>
    <x v="6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"/>
    <d v="2013-02-15T06:21:49"/>
    <x v="4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1"/>
    <d v="2012-12-28T11:51:03"/>
    <x v="5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7"/>
    <d v="2015-04-09T14:58:54"/>
    <x v="0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8"/>
    <d v="2013-10-16T05:01:43"/>
    <x v="4"/>
  </r>
  <r>
    <n v="1.20516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"/>
    <d v="2012-03-01T15:30:39"/>
    <x v="5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0"/>
    <d v="2013-09-13T09:28:12"/>
    <x v="4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4"/>
    <d v="2014-12-19T20:59:00"/>
    <x v="3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0"/>
    <d v="2011-09-09T17:00:22"/>
    <x v="6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9"/>
    <d v="2011-12-22T19:00:00"/>
    <x v="6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6"/>
    <d v="2013-05-14T12:55:13"/>
    <x v="4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6"/>
    <d v="2014-05-09T19:59:00"/>
    <x v="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3"/>
    <d v="2013-07-26T09:00:00"/>
    <x v="4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9"/>
    <d v="2013-11-02T14:09:05"/>
    <x v="4"/>
  </r>
  <r>
    <n v="1E-3"/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0"/>
    <d v="2012-09-06T23:51:00"/>
    <x v="5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0"/>
    <d v="2016-07-21T20:37:55"/>
    <x v="2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5"/>
    <d v="2012-07-21T06:51:00"/>
    <x v="5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5"/>
    <d v="2015-06-20T11:06:13"/>
    <x v="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"/>
    <d v="2015-02-26T20:02:41"/>
    <x v="0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3"/>
    <d v="2016-08-02T14:01:11"/>
    <x v="2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1"/>
    <d v="2014-01-05T05:31:00"/>
    <x v="4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9"/>
    <d v="2012-11-15T07:40:52"/>
    <x v="5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8"/>
    <d v="2013-10-02T05:27:54"/>
    <x v="4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1"/>
    <d v="2015-02-15T07:38:00"/>
    <x v="3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5"/>
    <d v="2011-06-18T13:14:06"/>
    <x v="6"/>
  </r>
  <r>
    <n v="0"/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5"/>
    <d v="2013-06-16T12:47:55"/>
    <x v="4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7"/>
    <d v="2015-04-03T07:38:00"/>
    <x v="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3"/>
    <d v="2011-08-27T10:57:11"/>
    <x v="6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3"/>
    <d v="2014-09-16T03:24:19"/>
    <x v="3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0"/>
    <d v="2013-07-31T11:43:00"/>
    <x v="4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3"/>
    <d v="2014-09-03T15:36:18"/>
    <x v="3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0"/>
    <d v="2016-08-04T16:10:33"/>
    <x v="2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6"/>
    <d v="2013-05-01T13:42:37"/>
    <x v="4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0"/>
    <d v="2015-07-08T06:00:23"/>
    <x v="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2"/>
    <d v="2016-03-25T14:00:00"/>
    <x v="2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0"/>
    <d v="2016-10-23T00:20:01"/>
    <x v="2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5"/>
    <d v="2014-06-10T00:33:00"/>
    <x v="3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2"/>
    <d v="2016-03-22T12:01:00"/>
    <x v="2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0"/>
    <d v="2014-07-24T10:51:44"/>
    <x v="3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7"/>
    <d v="2010-05-15T00:10:00"/>
    <x v="7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5"/>
    <d v="2014-06-27T06:44:41"/>
    <x v="3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"/>
    <d v="2017-02-14T14:59:00"/>
    <x v="1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0"/>
    <d v="2014-07-19T01:14:38"/>
    <x v="3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9"/>
    <d v="2015-11-18T07:00:04"/>
    <x v="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"/>
    <d v="2017-02-05T08:25:39"/>
    <x v="1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0"/>
    <d v="2014-07-16T07:17:46"/>
    <x v="3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0"/>
    <d v="2015-09-27T06:20:40"/>
    <x v="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2"/>
    <d v="2016-03-15T21:04:57"/>
    <x v="2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8"/>
    <d v="2016-10-06T06:00:00"/>
    <x v="2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4"/>
    <d v="2014-12-05T22:00:00"/>
    <x v="3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5"/>
    <d v="2014-05-31T11:40:52"/>
    <x v="3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5"/>
    <d v="2014-06-20T13:59:00"/>
    <x v="3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4"/>
    <d v="2014-12-18T20:00:00"/>
    <x v="3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5"/>
    <d v="2016-06-06T20:01:31"/>
    <x v="2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8"/>
    <d v="2014-10-17T11:55:39"/>
    <x v="3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4"/>
    <d v="2014-12-22T16:00:00"/>
    <x v="3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"/>
    <d v="2017-02-20T04:01:30"/>
    <x v="1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3"/>
    <d v="2016-08-18T08:52:18"/>
    <x v="2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4"/>
    <d v="2016-01-18T22:37:27"/>
    <x v="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2"/>
    <d v="2017-03-14T05:24:46"/>
    <x v="1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"/>
    <d v="2017-01-31T16:00:00"/>
    <x v="1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2"/>
    <d v="2015-03-19T06:05:20"/>
    <x v="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8"/>
    <d v="2015-10-23T10:24:55"/>
    <x v="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9"/>
    <d v="2014-11-30T19:00:00"/>
    <x v="3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"/>
    <d v="2016-02-15T07:00:00"/>
    <x v="2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7"/>
    <d v="2016-05-01T19:59:00"/>
    <x v="2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0"/>
    <d v="2015-09-04T08:11:02"/>
    <x v="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6"/>
    <d v="2016-05-23T14:00:00"/>
    <x v="2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3"/>
    <d v="2015-08-27T11:15:10"/>
    <x v="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0"/>
    <d v="2016-08-06T10:00:00"/>
    <x v="2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1"/>
    <d v="2015-01-22T10:46:10"/>
    <x v="3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1"/>
    <d v="2017-01-03T14:03:39"/>
    <x v="2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9"/>
    <d v="2014-11-25T17:15:00"/>
    <x v="3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1"/>
    <d v="2014-12-31T09:05:38"/>
    <x v="3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0"/>
    <d v="2015-06-30T15:55:00"/>
    <x v="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9"/>
    <d v="2014-11-22T05:13:54"/>
    <x v="3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2"/>
    <d v="2015-03-31T16:18:00"/>
    <x v="0"/>
  </r>
  <r>
    <n v="3.3333333333333332E-4"/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"/>
    <d v="2015-03-02T13:16:00"/>
    <x v="0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3"/>
    <d v="2014-09-16T21:06:39"/>
    <x v="3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2"/>
    <d v="2017-02-23T02:14:42"/>
    <x v="1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9"/>
    <d v="2015-11-08T14:10:20"/>
    <x v="0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9"/>
    <d v="2015-11-02T20:15:59"/>
    <x v="0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6"/>
    <d v="2016-05-12T02:47:14"/>
    <x v="2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6"/>
    <d v="2015-05-27T11:47:19"/>
    <x v="0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8"/>
    <d v="2014-09-30T19:59:00"/>
    <x v="3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0"/>
    <d v="2015-09-01T22:47:27"/>
    <x v="0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3"/>
    <d v="2015-08-01T22:03:10"/>
    <x v="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0"/>
    <d v="2015-09-17T09:00:00"/>
    <x v="0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0"/>
    <d v="2016-07-03T19:40:24"/>
    <x v="2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0"/>
    <d v="2014-09-20T07:40:33"/>
    <x v="3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0"/>
    <d v="2015-08-28T04:12:00"/>
    <x v="0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6"/>
    <d v="2015-04-28T17:16:39"/>
    <x v="0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9"/>
    <d v="2014-11-12T17:29:53"/>
    <x v="3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9"/>
    <d v="2013-11-06T18:00:03"/>
    <x v="4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8"/>
    <d v="2009-12-01T16:50:00"/>
    <x v="8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"/>
    <d v="2014-03-14T08:49:11"/>
    <x v="3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6"/>
    <d v="2015-05-28T12:05:00"/>
    <x v="0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5"/>
    <d v="2011-06-08T09:31:01"/>
    <x v="6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0"/>
    <d v="2016-07-27T14:00:00"/>
    <x v="2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2"/>
    <d v="2014-02-16T16:00:00"/>
    <x v="3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4"/>
    <d v="2014-12-23T17:29:45"/>
    <x v="3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6"/>
    <d v="2013-05-25T08:18:34"/>
    <x v="4"/>
  </r>
  <r>
    <n v="0.41399999999999998"/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7"/>
    <d v="2016-04-08T10:31:22"/>
    <x v="2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5"/>
    <d v="2015-06-19T10:28:03"/>
    <x v="0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2"/>
    <d v="2016-02-28T15:59:00"/>
    <x v="2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2"/>
    <d v="2017-03-31T19:59:00"/>
    <x v="1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"/>
    <d v="2015-02-17T14:15:29"/>
    <x v="0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0"/>
    <d v="2014-07-09T04:34:56"/>
    <x v="3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5"/>
    <d v="2015-06-30T13:06:08"/>
    <x v="0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5"/>
    <d v="2012-07-24T12:20:48"/>
    <x v="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0"/>
    <d v="2010-09-01T18:00:00"/>
    <x v="7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3"/>
    <d v="2013-08-28T15:54:51"/>
    <x v="4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7"/>
    <d v="2012-05-20T17:12:06"/>
    <x v="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4"/>
    <d v="2015-12-19T02:46:30"/>
    <x v="0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0"/>
    <d v="2015-10-26T13:20:00"/>
    <x v="0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0"/>
    <d v="2014-09-25T13:43:11"/>
    <x v="3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5"/>
    <d v="2014-05-30T07:35:01"/>
    <x v="3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1"/>
    <d v="2016-12-25T03:00:00"/>
    <x v="2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7"/>
    <d v="2015-04-04T17:30:22"/>
    <x v="0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4"/>
    <d v="2014-12-13T14:49:25"/>
    <x v="3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1"/>
    <d v="2015-01-31T12:12:00"/>
    <x v="3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8"/>
    <d v="2015-10-09T15:38:06"/>
    <x v="0"/>
  </r>
  <r>
    <n v="1.7000000000000001E-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0"/>
    <d v="2015-09-23T12:34:24"/>
    <x v="0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7"/>
    <d v="2016-04-03T08:25:41"/>
    <x v="2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2"/>
    <d v="2015-03-27T16:44:45"/>
    <x v="0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"/>
    <d v="2015-02-28T12:17:35"/>
    <x v="0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7"/>
    <d v="2016-05-15T08:21:00"/>
    <x v="2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5"/>
    <d v="2014-06-18T12:13:00"/>
    <x v="3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9"/>
    <d v="2014-12-13T03:19:29"/>
    <x v="3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0"/>
    <d v="2016-09-20T00:29:57"/>
    <x v="2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5"/>
    <d v="2015-07-26T08:00:58"/>
    <x v="0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7"/>
    <d v="2016-04-08T03:56:16"/>
    <x v="2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5"/>
    <d v="2014-07-14T21:11:00"/>
    <x v="3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6"/>
    <d v="2011-05-04T18:13:53"/>
    <x v="6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8"/>
    <d v="2011-10-14T15:00:00"/>
    <x v="6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4"/>
    <d v="2012-01-27T20:04:19"/>
    <x v="6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2"/>
    <d v="2012-03-17T11:17:15"/>
    <x v="5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3"/>
    <d v="2011-07-31T23:00:00"/>
    <x v="6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1"/>
    <d v="2011-03-23T17:40:38"/>
    <x v="7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5"/>
    <d v="2012-06-14T11:24:11"/>
    <x v="5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4"/>
    <d v="2013-12-31T21:26:00"/>
    <x v="4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8"/>
    <d v="2011-11-02T00:00:00"/>
    <x v="6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4"/>
    <d v="2012-12-15T14:11:50"/>
    <x v="5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5"/>
    <d v="2013-06-04T16:00:32"/>
    <x v="4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1"/>
    <d v="2013-01-02T12:59:44"/>
    <x v="5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0"/>
    <d v="2012-07-21T17:40:02"/>
    <x v="5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0"/>
    <d v="2014-08-03T09:00:00"/>
    <x v="3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9"/>
    <d v="2011-12-12T18:13:16"/>
    <x v="6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9"/>
    <d v="2012-11-22T14:00:00"/>
    <x v="5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8"/>
    <d v="2013-11-01T11:00:00"/>
    <x v="4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"/>
    <d v="2013-03-08T07:42:15"/>
    <x v="4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0"/>
    <d v="2014-09-14T20:28:06"/>
    <x v="3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2"/>
    <d v="2013-02-23T00:09:00"/>
    <x v="4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6"/>
    <d v="2012-05-27T19:59:00"/>
    <x v="5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4"/>
    <d v="2014-12-16T23:59:00"/>
    <x v="3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0"/>
    <d v="2013-08-27T08:31:29"/>
    <x v="4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4"/>
    <d v="2013-01-09T00:48:55"/>
    <x v="5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0"/>
    <d v="2012-09-11T08:47:33"/>
    <x v="5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4"/>
    <d v="2013-12-01T13:21:07"/>
    <x v="4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9"/>
    <d v="2012-11-25T20:59:00"/>
    <x v="5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5"/>
    <d v="2014-06-17T09:41:22"/>
    <x v="3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"/>
    <d v="2014-02-20T12:48:53"/>
    <x v="3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"/>
    <d v="2012-03-01T22:59:00"/>
    <x v="5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8"/>
    <d v="2012-10-12T12:37:41"/>
    <x v="5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3"/>
    <d v="2011-09-24T00:10:54"/>
    <x v="6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1"/>
    <d v="2012-01-15T21:00:00"/>
    <x v="6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6"/>
    <d v="2011-06-01T21:59:00"/>
    <x v="6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5"/>
    <d v="2016-07-11T12:51:01"/>
    <x v="2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6"/>
    <d v="2011-06-11T20:00:00"/>
    <x v="6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4"/>
    <d v="2009-12-31T15:39:00"/>
    <x v="8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"/>
    <d v="2013-02-28T13:25:00"/>
    <x v="4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2"/>
    <d v="2012-03-03T07:39:25"/>
    <x v="5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3"/>
    <d v="2010-08-02T17:59:00"/>
    <x v="7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4"/>
    <d v="2014-12-19T06:19:04"/>
    <x v="3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5"/>
    <d v="2011-06-13T16:35:27"/>
    <x v="6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0"/>
    <d v="2012-09-24T11:46:52"/>
    <x v="5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8"/>
    <d v="2012-11-21T18:26:00"/>
    <x v="5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8"/>
    <d v="2013-09-18T06:49:00"/>
    <x v="4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3"/>
    <d v="2014-08-14T10:11:00"/>
    <x v="3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5"/>
    <d v="2012-06-09T01:49:37"/>
    <x v="5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2"/>
    <d v="2011-03-20T07:54:42"/>
    <x v="6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6"/>
    <d v="2014-05-23T08:25:55"/>
    <x v="3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8"/>
    <d v="2013-10-09T02:27:17"/>
    <x v="4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7"/>
    <d v="2011-04-25T22:59:00"/>
    <x v="6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9"/>
    <d v="2013-11-24T04:49:53"/>
    <x v="4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7"/>
    <d v="2011-04-24T12:01:36"/>
    <x v="6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7"/>
    <d v="2012-04-18T13:22:40"/>
    <x v="5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7"/>
    <d v="2012-04-05T10:00:20"/>
    <x v="5"/>
  </r>
  <r>
    <n v="1.0033493333333334"/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4"/>
    <d v="2012-12-13T14:17:32"/>
    <x v="5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6"/>
    <d v="2012-05-24T10:46:08"/>
    <x v="5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4"/>
    <d v="2012-12-18T06:20:00"/>
    <x v="5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4"/>
    <d v="2013-12-17T04:00:00"/>
    <x v="4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7"/>
    <d v="2016-04-30T13:59:00"/>
    <x v="2"/>
  </r>
  <r>
    <n v="1.0250632911392406"/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1"/>
    <d v="2016-01-17T13:00:00"/>
    <x v="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9"/>
    <d v="2011-12-30T21:45:36"/>
    <x v="6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"/>
    <d v="2015-01-31T16:31:47"/>
    <x v="0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"/>
    <d v="2012-03-15T19:59:00"/>
    <x v="5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"/>
    <d v="2011-02-21T19:00:00"/>
    <x v="6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2"/>
    <d v="2013-03-27T21:04:33"/>
    <x v="4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2"/>
    <d v="2014-03-10T22:59:00"/>
    <x v="3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9"/>
    <d v="2011-11-27T20:35:39"/>
    <x v="6"/>
  </r>
  <r>
    <n v="1.3975"/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6"/>
    <d v="2016-05-31T13:14:36"/>
    <x v="2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5"/>
    <d v="2010-07-04T20:00:00"/>
    <x v="7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3"/>
    <d v="2016-08-01T05:03:34"/>
    <x v="2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5"/>
    <d v="2012-06-04T07:45:30"/>
    <x v="5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2"/>
    <d v="2015-03-06T13:04:52"/>
    <x v="0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3"/>
    <d v="2016-08-17T22:59:00"/>
    <x v="2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8"/>
    <d v="2011-10-16T14:03:00"/>
    <x v="6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7"/>
    <d v="2012-04-20T19:59:00"/>
    <x v="5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2"/>
    <d v="2016-04-15T21:59:00"/>
    <x v="2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"/>
    <d v="2014-02-06T12:31:11"/>
    <x v="3"/>
  </r>
  <r>
    <n v="1.75"/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0"/>
    <d v="2011-07-21T17:39:05"/>
    <x v="6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0"/>
    <d v="2014-07-12T10:11:07"/>
    <x v="3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2"/>
    <d v="2017-03-28T18:00:00"/>
    <x v="1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2"/>
    <d v="2017-04-13T20:07:40"/>
    <x v="1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7"/>
    <d v="2017-04-07T10:45:38"/>
    <x v="1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2"/>
    <d v="2017-03-17T10:34:01"/>
    <x v="1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2"/>
    <d v="2017-03-23T21:00:23"/>
    <x v="1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2"/>
    <d v="2017-04-27T11:15:19"/>
    <x v="1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7"/>
    <d v="2017-04-10T12:15:00"/>
    <x v="1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7"/>
    <d v="2017-04-09T03:49:54"/>
    <x v="1"/>
  </r>
  <r>
    <n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2"/>
    <d v="2017-03-16T13:37:10"/>
    <x v="1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7"/>
    <d v="2017-04-06T01:20:42"/>
    <x v="1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7"/>
    <d v="2017-04-02T17:00:00"/>
    <x v="1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2"/>
    <d v="2017-03-26T15:59:00"/>
    <x v="1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7"/>
    <d v="2017-04-09T12:00:00"/>
    <x v="1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2"/>
    <d v="2017-03-26T20:36:00"/>
    <x v="1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7"/>
    <d v="2017-04-09T17:00:00"/>
    <x v="1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7"/>
    <d v="2017-03-31T16:40:11"/>
    <x v="1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7"/>
    <d v="2017-04-09T15:47:28"/>
    <x v="1"/>
  </r>
  <r>
    <n v="0"/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7"/>
    <d v="2017-03-25T19:33:00"/>
    <x v="1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7"/>
    <d v="2017-04-11T12:44:05"/>
    <x v="1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7"/>
    <d v="2017-03-31T20:00:00"/>
    <x v="1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1"/>
    <d v="2015-01-15T07:56:45"/>
    <x v="3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2"/>
    <d v="2015-03-30T11:52:30"/>
    <x v="0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3"/>
    <d v="2015-08-30T22:45:37"/>
    <x v="0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"/>
    <d v="2015-02-15T19:21:13"/>
    <x v="0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0"/>
    <d v="2015-09-09T08:00:00"/>
    <x v="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0"/>
    <d v="2015-08-22T23:21:12"/>
    <x v="0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2"/>
    <d v="2016-03-28T08:18:15"/>
    <x v="2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7"/>
    <d v="2016-05-01T12:48:26"/>
    <x v="2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3"/>
    <d v="2014-08-31T11:39:00"/>
    <x v="3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1"/>
    <d v="2016-01-18T05:00:00"/>
    <x v="0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0"/>
    <d v="2014-09-01T07:30:34"/>
    <x v="3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5"/>
    <d v="2015-06-30T13:55:53"/>
    <x v="0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8"/>
    <d v="2014-10-05T11:13:32"/>
    <x v="3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6"/>
    <d v="2015-05-01T14:02:41"/>
    <x v="0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2"/>
    <d v="2015-03-30T19:22:00"/>
    <x v="0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9"/>
    <d v="2016-12-09T06:51:39"/>
    <x v="2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7"/>
    <d v="2016-04-20T20:00:00"/>
    <x v="2"/>
  </r>
  <r>
    <n v="2.142857142857143E-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7"/>
    <d v="2016-05-13T20:59:00"/>
    <x v="2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0"/>
    <d v="2014-09-17T04:49:51"/>
    <x v="3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9"/>
    <d v="2014-11-09T11:47:51"/>
    <x v="3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4"/>
    <d v="2015-12-11T03:04:23"/>
    <x v="0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2"/>
    <d v="2016-04-02T16:10:00"/>
    <x v="2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5"/>
    <d v="2015-06-30T22:00:00"/>
    <x v="0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8"/>
    <d v="2014-10-30T14:22:42"/>
    <x v="3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3"/>
    <d v="2014-08-24T15:14:09"/>
    <x v="3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5"/>
    <d v="2014-06-27T14:04:24"/>
    <x v="3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2"/>
    <d v="2015-04-05T03:00:00"/>
    <x v="0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8"/>
    <d v="2015-10-21T07:01:14"/>
    <x v="0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6"/>
    <d v="2016-06-09T17:15:06"/>
    <x v="2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8"/>
    <d v="2015-10-24T18:06:23"/>
    <x v="0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5"/>
    <d v="2015-06-11T07:00:00"/>
    <x v="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4"/>
    <d v="2016-01-15T21:00:00"/>
    <x v="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8"/>
    <d v="2016-09-13T13:30:00"/>
    <x v="2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6"/>
    <d v="2015-05-07T16:52:36"/>
    <x v="0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3"/>
    <d v="2016-08-07T11:32:25"/>
    <x v="2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9"/>
    <d v="2015-11-08T13:40:33"/>
    <x v="0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0"/>
    <d v="2015-07-20T14:46:32"/>
    <x v="0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8"/>
    <d v="2014-10-02T12:59:02"/>
    <x v="3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7"/>
    <d v="2016-05-04T11:58:52"/>
    <x v="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0"/>
    <d v="2015-07-16T11:37:02"/>
    <x v="0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6"/>
    <d v="2015-06-10T07:04:31"/>
    <x v="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1"/>
    <d v="2017-01-07T13:00:00"/>
    <x v="2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0"/>
    <d v="2016-08-26T19:59:00"/>
    <x v="2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"/>
    <d v="2015-03-08T05:31:17"/>
    <x v="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4"/>
    <d v="2016-12-21T18:00:00"/>
    <x v="2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9"/>
    <d v="2016-11-23T18:00:00"/>
    <x v="2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9"/>
    <d v="2015-11-13T07:00:00"/>
    <x v="0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0"/>
    <d v="2015-09-02T14:49:03"/>
    <x v="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"/>
    <d v="2017-03-01T11:00:00"/>
    <x v="1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7"/>
    <d v="2016-04-19T12:05:04"/>
    <x v="2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2"/>
    <d v="2015-03-19T09:45:23"/>
    <x v="0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8"/>
    <d v="2016-10-13T22:04:42"/>
    <x v="2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2"/>
    <d v="2016-03-21T08:59:28"/>
    <x v="2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7"/>
    <d v="2015-04-03T12:02:33"/>
    <x v="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8"/>
    <d v="2015-10-05T10:56:01"/>
    <x v="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3"/>
    <d v="2016-08-28T20:01:09"/>
    <x v="2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1"/>
    <d v="2017-01-28T11:29:00"/>
    <x v="2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5"/>
    <d v="2016-07-14T14:56:32"/>
    <x v="2"/>
  </r>
  <r>
    <n v="1.06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7"/>
    <d v="2015-03-25T10:53:49"/>
    <x v="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2"/>
    <d v="2016-02-25T08:08:33"/>
    <x v="2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3"/>
    <d v="2015-09-12T05:37:40"/>
    <x v="0"/>
  </r>
  <r>
    <n v="8.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2"/>
    <d v="2016-03-11T15:34:05"/>
    <x v="2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8"/>
    <d v="2016-10-23T12:50:40"/>
    <x v="2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3"/>
    <d v="2014-08-03T03:39:39"/>
    <x v="3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3"/>
    <d v="2014-08-13T15:31:52"/>
    <x v="3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0"/>
    <d v="2014-08-25T12:38:08"/>
    <x v="3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3"/>
    <d v="2014-08-03T07:48:04"/>
    <x v="3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3"/>
    <d v="2014-09-27T05:27:24"/>
    <x v="3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1"/>
    <d v="2015-01-13T11:39:19"/>
    <x v="3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8"/>
    <d v="2014-10-14T10:43:14"/>
    <x v="3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8"/>
    <d v="2014-10-23T15:30:40"/>
    <x v="3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5"/>
    <d v="2014-07-06T09:13:56"/>
    <x v="3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1"/>
    <d v="2015-01-19T10:14:58"/>
    <x v="3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9"/>
    <d v="2014-11-29T06:59:00"/>
    <x v="3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8"/>
    <d v="2014-10-24T15:26:00"/>
    <x v="3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8"/>
    <d v="2014-10-29T14:57:51"/>
    <x v="3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"/>
    <d v="2015-02-20T00:34:13"/>
    <x v="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2"/>
    <d v="2015-03-27T11:43:15"/>
    <x v="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0"/>
    <d v="2016-09-02T08:36:20"/>
    <x v="2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5"/>
    <d v="2016-07-02T06:25:10"/>
    <x v="2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0"/>
    <d v="2016-09-15T06:49:05"/>
    <x v="2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"/>
    <d v="2016-02-21T05:48:09"/>
    <x v="2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6"/>
    <d v="2015-05-21T14:47:58"/>
    <x v="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1"/>
    <d v="2015-01-30T19:25:00"/>
    <x v="3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8"/>
    <d v="2014-10-15T16:00:00"/>
    <x v="3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4"/>
    <d v="2014-12-15T05:12:57"/>
    <x v="3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7"/>
    <d v="2015-04-04T06:43:57"/>
    <x v="0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9"/>
    <d v="2014-10-31T14:45:42"/>
    <x v="3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4"/>
    <d v="2015-01-11T22:00:03"/>
    <x v="3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"/>
    <d v="2015-02-05T08:11:18"/>
    <x v="0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4"/>
    <d v="2015-01-29T09:46:05"/>
    <x v="3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3"/>
    <d v="2015-08-09T22:59:00"/>
    <x v="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9"/>
    <d v="2014-11-27T14:24:00"/>
    <x v="3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"/>
    <d v="2015-02-11T05:13:42"/>
    <x v="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8"/>
    <d v="2016-10-14T08:00:00"/>
    <x v="2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5"/>
    <d v="2016-07-24T02:32:46"/>
    <x v="2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4"/>
    <d v="2016-12-15T05:39:49"/>
    <x v="2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1"/>
    <d v="2016-02-03T23:50:33"/>
    <x v="0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9"/>
    <d v="2014-11-11T13:13:28"/>
    <x v="3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8"/>
    <d v="2016-10-10T06:32:50"/>
    <x v="2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4"/>
    <d v="2015-12-15T04:10:00"/>
    <x v="0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0"/>
    <d v="2015-06-27T13:59:00"/>
    <x v="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"/>
    <d v="2015-02-13T17:43:02"/>
    <x v="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9"/>
    <d v="2015-11-14T09:16:44"/>
    <x v="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0"/>
    <d v="2015-10-02T10:00:00"/>
    <x v="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0"/>
    <d v="2014-09-30T07:19:09"/>
    <x v="3"/>
  </r>
  <r>
    <n v="0.11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0"/>
    <d v="2014-09-27T17:38:33"/>
    <x v="3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"/>
    <d v="2017-02-11T08:20:30"/>
    <x v="1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"/>
    <d v="2015-03-01T13:47:19"/>
    <x v="0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0"/>
    <d v="2014-08-21T13:50:26"/>
    <x v="3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0"/>
    <d v="2014-10-23T20:00:00"/>
    <x v="3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0"/>
    <d v="2016-07-02T23:38:56"/>
    <x v="2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3"/>
    <d v="2014-08-08T13:20:12"/>
    <x v="3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"/>
    <d v="2015-02-27T23:32:16"/>
    <x v="0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0"/>
    <d v="2015-07-01T13:45:37"/>
    <x v="0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0"/>
    <d v="2016-07-25T11:00:00"/>
    <x v="2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1"/>
    <d v="2017-01-29T22:59:00"/>
    <x v="2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7"/>
    <d v="2015-04-02T20:37:30"/>
    <x v="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0"/>
    <d v="2014-07-30T10:03:16"/>
    <x v="3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7"/>
    <d v="2015-03-31T17:01:30"/>
    <x v="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"/>
    <d v="2012-03-02T23:39:27"/>
    <x v="5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1"/>
    <d v="2014-01-31T11:01:00"/>
    <x v="4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8"/>
    <d v="2012-10-24T08:26:16"/>
    <x v="5"/>
  </r>
  <r>
    <n v="1.00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1"/>
    <d v="2014-01-07T18:08:00"/>
    <x v="4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0"/>
    <d v="2013-07-11T12:01:43"/>
    <x v="4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"/>
    <d v="2014-02-17T14:10:17"/>
    <x v="3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"/>
    <d v="2011-03-02T23:49:21"/>
    <x v="6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6"/>
    <d v="2014-05-09T14:00:00"/>
    <x v="3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1"/>
    <d v="2011-01-21T14:00:00"/>
    <x v="7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"/>
    <d v="2014-02-24T08:25:07"/>
    <x v="3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6"/>
    <d v="2012-05-12T15:54:23"/>
    <x v="5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2"/>
    <d v="2011-03-04T04:57:07"/>
    <x v="6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"/>
    <d v="2013-03-01T23:59:00"/>
    <x v="4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1"/>
    <d v="2015-01-24T15:08:15"/>
    <x v="3"/>
  </r>
  <r>
    <n v="1.04"/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7"/>
    <d v="2016-03-31T07:51:11"/>
    <x v="2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"/>
    <d v="2013-02-17T11:25:29"/>
    <x v="4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"/>
    <d v="2012-03-17T16:08:55"/>
    <x v="5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8"/>
    <d v="2011-09-30T19:00:00"/>
    <x v="6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8"/>
    <d v="2016-10-01T09:19:42"/>
    <x v="2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6"/>
    <d v="2013-05-06T20:59:00"/>
    <x v="4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6"/>
    <d v="2014-05-19T20:59:00"/>
    <x v="3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"/>
    <d v="2015-03-01T21:59:00"/>
    <x v="0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"/>
    <d v="2011-02-20T15:52:34"/>
    <x v="6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5"/>
    <d v="2011-06-10T19:00:00"/>
    <x v="6"/>
  </r>
  <r>
    <n v="1"/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0"/>
    <d v="2016-06-16T20:55:00"/>
    <x v="2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4"/>
    <d v="2012-12-15T07:36:17"/>
    <x v="5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7"/>
    <d v="2015-04-20T21:40:32"/>
    <x v="0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5"/>
    <d v="2011-07-30T22:59:00"/>
    <x v="6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8"/>
    <d v="2012-10-17T12:17:39"/>
    <x v="5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0"/>
    <d v="2014-07-10T15:01:40"/>
    <x v="3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3"/>
    <d v="2014-07-27T17:00:00"/>
    <x v="3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7"/>
    <d v="2015-04-24T16:00:00"/>
    <x v="0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8"/>
    <d v="2012-11-13T18:26:57"/>
    <x v="5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6"/>
    <d v="2013-05-23T16:30:37"/>
    <x v="4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4"/>
    <d v="2014-01-06T04:55:40"/>
    <x v="4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0"/>
    <d v="2014-07-18T12:31:12"/>
    <x v="3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0"/>
    <d v="2014-09-12T10:26:53"/>
    <x v="3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9"/>
    <d v="2011-12-15T21:48:41"/>
    <x v="6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0"/>
    <d v="2011-09-22T10:28:49"/>
    <x v="6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"/>
    <d v="2014-02-06T09:01:24"/>
    <x v="3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1"/>
    <d v="2015-01-25T23:12:21"/>
    <x v="3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"/>
    <d v="2017-03-07T23:30:00"/>
    <x v="1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5"/>
    <d v="2014-06-12T11:08:05"/>
    <x v="3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6"/>
    <d v="2014-05-04T09:11:40"/>
    <x v="3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9"/>
    <d v="2016-11-06T01:49:07"/>
    <x v="2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"/>
    <d v="2017-02-28T20:00:00"/>
    <x v="1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9"/>
    <d v="2016-11-05T14:11:52"/>
    <x v="2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4"/>
    <d v="2015-12-14T23:59:00"/>
    <x v="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1"/>
    <d v="2017-01-03T16:04:09"/>
    <x v="2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"/>
    <d v="2016-01-30T20:17:00"/>
    <x v="2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9"/>
    <d v="2014-11-20T11:48:21"/>
    <x v="3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5"/>
    <d v="2015-06-29T19:06:42"/>
    <x v="0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0"/>
    <d v="2015-07-08T08:45:00"/>
    <x v="0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0"/>
    <d v="2016-06-28T15:15:33"/>
    <x v="2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0"/>
    <d v="2016-08-06T13:35:08"/>
    <x v="2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5"/>
    <d v="2014-06-15T22:50:05"/>
    <x v="3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"/>
    <d v="2015-02-28T16:42:05"/>
    <x v="0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5"/>
    <d v="2014-06-12T16:12:35"/>
    <x v="3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2"/>
    <d v="2016-03-14T06:35:29"/>
    <x v="2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7"/>
    <d v="2016-03-30T04:36:20"/>
    <x v="2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2"/>
    <d v="2015-03-09T18:39:49"/>
    <x v="0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0"/>
    <d v="2012-07-10T15:48:00"/>
    <x v="5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7"/>
    <d v="2012-04-08T13:45:08"/>
    <x v="5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9"/>
    <d v="2012-11-27T04:00:00"/>
    <x v="5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3"/>
    <d v="2012-08-10T14:00:00"/>
    <x v="5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9"/>
    <d v="2014-11-12T14:45:38"/>
    <x v="3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4"/>
    <d v="2015-12-03T13:30:00"/>
    <x v="0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6"/>
    <d v="2010-05-31T20:59:00"/>
    <x v="7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"/>
    <d v="2013-03-11T10:02:26"/>
    <x v="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4"/>
    <d v="2012-12-15T10:52:08"/>
    <x v="5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0"/>
    <d v="2010-07-21T22:00:00"/>
    <x v="7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5"/>
    <d v="2011-06-07T07:18:01"/>
    <x v="6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7"/>
    <d v="2011-04-15T19:59:00"/>
    <x v="6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"/>
    <d v="2012-02-12T13:43:03"/>
    <x v="5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8"/>
    <d v="2015-10-20T09:55:22"/>
    <x v="0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7"/>
    <d v="2012-04-12T09:02:45"/>
    <x v="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2"/>
    <d v="2014-03-04T13:00:00"/>
    <x v="3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1"/>
    <d v="2016-02-01T10:00:00"/>
    <x v="0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2"/>
    <d v="2015-03-25T13:36:06"/>
    <x v="0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8"/>
    <d v="2012-10-06T01:59:00"/>
    <x v="5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6"/>
    <d v="2015-05-22T05:00:00"/>
    <x v="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2"/>
    <d v="2015-03-04T10:57:27"/>
    <x v="0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4"/>
    <d v="2017-01-27T10:29:51"/>
    <x v="2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4"/>
    <d v="2016-01-02T08:27:01"/>
    <x v="0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0"/>
    <d v="2014-09-07T14:13:14"/>
    <x v="3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5"/>
    <d v="2016-06-23T08:06:23"/>
    <x v="2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5"/>
    <d v="2014-05-23T06:05:25"/>
    <x v="3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4"/>
    <d v="2016-12-29T14:01:40"/>
    <x v="2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8"/>
    <d v="2014-10-23T02:17:59"/>
    <x v="3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8"/>
    <d v="2015-10-31T14:45:00"/>
    <x v="0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3"/>
    <d v="2014-08-08T16:48:54"/>
    <x v="3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5"/>
    <d v="2015-06-03T21:26:00"/>
    <x v="0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8"/>
    <d v="2014-10-08T04:16:18"/>
    <x v="3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9"/>
    <d v="2014-10-31T19:59:00"/>
    <x v="3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0"/>
    <d v="2014-09-01T17:10:22"/>
    <x v="3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9"/>
    <d v="2016-11-07T10:12:55"/>
    <x v="2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"/>
    <d v="2017-02-09T22:28:53"/>
    <x v="1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3"/>
    <d v="2014-08-12T10:57:31"/>
    <x v="3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6"/>
    <d v="2015-05-19T13:00:49"/>
    <x v="0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8"/>
    <d v="2015-10-21T15:00:00"/>
    <x v="0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0"/>
    <d v="2012-07-13T21:19:03"/>
    <x v="5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4"/>
    <d v="2013-12-11T22:08:27"/>
    <x v="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0"/>
    <d v="2011-09-26T20:59:00"/>
    <x v="6"/>
  </r>
  <r>
    <n v="1.1439999999999999"/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1"/>
    <d v="2014-01-15T11:33:00"/>
    <x v="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8"/>
    <d v="2013-10-10T16:00:00"/>
    <x v="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9"/>
    <d v="2010-11-01T16:26:00"/>
    <x v="7"/>
  </r>
  <r>
    <n v="1.03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2"/>
    <d v="2012-03-07T20:59:00"/>
    <x v="5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6"/>
    <d v="2013-05-07T07:33:14"/>
    <x v="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5"/>
    <d v="2011-07-04T16:31:06"/>
    <x v="6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5"/>
    <d v="2013-07-07T05:24:42"/>
    <x v="4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5"/>
    <d v="2012-05-21T19:30:00"/>
    <x v="5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"/>
    <d v="2012-01-24T11:26:13"/>
    <x v="5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0"/>
    <d v="2014-09-26T19:08:27"/>
    <x v="3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4"/>
    <d v="2011-12-24T21:00:00"/>
    <x v="6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5"/>
    <d v="2014-06-20T20:59:00"/>
    <x v="3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4"/>
    <d v="2011-12-05T21:59:00"/>
    <x v="6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5"/>
    <d v="2012-06-14T19:59:00"/>
    <x v="5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5"/>
    <d v="2013-07-01T21:00:00"/>
    <x v="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2"/>
    <d v="2013-03-10T14:38:28"/>
    <x v="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5"/>
    <d v="2011-06-14T19:59:00"/>
    <x v="6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6"/>
    <d v="2014-05-14T22:58:51"/>
    <x v="3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6"/>
    <d v="2011-07-04T11:52:20"/>
    <x v="6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0"/>
    <d v="2016-08-10T22:28:36"/>
    <x v="2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6"/>
    <d v="2014-05-01T06:01:30"/>
    <x v="3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0"/>
    <d v="2015-07-11T22:02:38"/>
    <x v="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2"/>
    <d v="2014-04-19T18:36:01"/>
    <x v="3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9"/>
    <d v="2009-11-22T21:59:00"/>
    <x v="8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6"/>
    <d v="2016-06-06T09:02:00"/>
    <x v="2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0"/>
    <d v="2014-07-10T02:09:11"/>
    <x v="3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7"/>
    <d v="2011-04-21T20:21:13"/>
    <x v="6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9"/>
    <d v="2016-11-07T03:05:37"/>
    <x v="2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8"/>
    <d v="2013-10-16T06:33:35"/>
    <x v="4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2"/>
    <d v="2012-03-01T19:00:00"/>
    <x v="5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"/>
    <d v="2016-03-11T21:00:00"/>
    <x v="2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6"/>
    <d v="2012-05-23T11:00:00"/>
    <x v="5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7"/>
    <d v="2015-04-18T13:10:05"/>
    <x v="0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8"/>
    <d v="2012-10-26T18:21:53"/>
    <x v="5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2"/>
    <d v="2013-03-23T14:42:41"/>
    <x v="4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0"/>
    <d v="2014-09-30T16:00:00"/>
    <x v="3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4"/>
    <d v="2014-12-21T00:42:21"/>
    <x v="3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0"/>
    <d v="2012-10-05T19:59:00"/>
    <x v="5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6"/>
    <d v="2014-05-13T10:43:56"/>
    <x v="3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0"/>
    <d v="2014-09-16T02:18:54"/>
    <x v="3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7"/>
    <d v="2016-04-21T22:32:52"/>
    <x v="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1"/>
    <d v="2012-01-11T17:00:00"/>
    <x v="6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3"/>
    <d v="2014-08-14T04:58:18"/>
    <x v="3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6"/>
    <d v="2014-05-01T07:55:29"/>
    <x v="3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4"/>
    <d v="2016-12-03T07:05:15"/>
    <x v="2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3"/>
    <d v="2016-08-05T11:01:08"/>
    <x v="2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2"/>
    <d v="2013-04-19T19:38:21"/>
    <x v="4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9"/>
    <d v="2013-11-14T20:00:00"/>
    <x v="4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9"/>
    <d v="2012-11-17T17:17:24"/>
    <x v="5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0"/>
    <d v="2016-08-05T23:00:00"/>
    <x v="2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0"/>
    <d v="2013-08-19T00:01:09"/>
    <x v="4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2"/>
    <d v="2013-03-10T10:07:31"/>
    <x v="4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0"/>
    <d v="2013-07-13T13:35:25"/>
    <x v="4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4"/>
    <d v="2015-12-18T23:59:00"/>
    <x v="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5"/>
    <d v="2012-06-11T23:00:00"/>
    <x v="5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9"/>
    <d v="2015-11-18T20:59:00"/>
    <x v="0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2"/>
    <d v="2016-04-03T04:01:02"/>
    <x v="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0"/>
    <d v="2014-07-09T09:24:25"/>
    <x v="3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4"/>
    <d v="2016-12-04T07:04:47"/>
    <x v="2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0"/>
    <d v="2016-09-01T23:00:00"/>
    <x v="2"/>
  </r>
  <r>
    <n v="0.21146666666666666"/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9"/>
    <d v="2014-11-30T11:58:01"/>
    <x v="3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3"/>
    <d v="2016-08-02T15:00:00"/>
    <x v="2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2"/>
    <d v="2016-03-14T01:24:43"/>
    <x v="2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"/>
    <d v="2015-03-01T07:21:16"/>
    <x v="0"/>
  </r>
  <r>
    <n v="4.1666666666666666E-3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3"/>
    <d v="2015-08-20T10:19:02"/>
    <x v="0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4"/>
    <d v="2016-12-11T08:20:08"/>
    <x v="2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"/>
    <d v="2016-02-12T20:42:12"/>
    <x v="2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0"/>
    <d v="2015-07-03T13:26:26"/>
    <x v="0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"/>
    <d v="2015-02-17T19:26:31"/>
    <x v="0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4"/>
    <d v="2015-12-21T06:07:17"/>
    <x v="0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9"/>
    <d v="2016-12-06T17:09:02"/>
    <x v="2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0"/>
    <d v="2015-07-16T13:38:56"/>
    <x v="0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0"/>
    <d v="2014-07-10T11:40:11"/>
    <x v="3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3"/>
    <d v="2014-08-26T14:20:12"/>
    <x v="3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0"/>
    <d v="2014-07-31T18:50:38"/>
    <x v="3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9"/>
    <d v="2014-11-13T04:35:08"/>
    <x v="3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11"/>
    <d v="2016-01-06T14:50:13"/>
    <x v="0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5"/>
    <d v="2015-06-12T12:00:00"/>
    <x v="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11"/>
    <d v="2017-01-23T09:05:43"/>
    <x v="2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0"/>
    <d v="2010-07-02T15:00:00"/>
    <x v="7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0"/>
    <d v="2014-07-10T06:31:03"/>
    <x v="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8"/>
    <d v="2013-10-15T19:59:00"/>
    <x v="4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9"/>
    <d v="2014-12-03T05:00:45"/>
    <x v="3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0"/>
    <d v="2010-08-23T20:00:00"/>
    <x v="7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10"/>
    <d v="2011-09-19T06:30:22"/>
    <x v="6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9"/>
    <d v="2016-11-23T00:45:43"/>
    <x v="2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3"/>
    <d v="2016-08-18T15:54:51"/>
    <x v="2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11"/>
    <d v="2016-01-11T15:00:00"/>
    <x v="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1"/>
    <d v="2015-02-05T11:44:01"/>
    <x v="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5"/>
    <d v="2016-07-08T15:03:34"/>
    <x v="2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"/>
    <d v="2013-03-24T20:08:59"/>
    <x v="4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10"/>
    <d v="2011-09-09T13:02:43"/>
    <x v="6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"/>
    <d v="2013-03-09T13:08:19"/>
    <x v="4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"/>
    <d v="2012-03-23T20:00:00"/>
    <x v="5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3"/>
    <d v="2015-08-13T00:46:49"/>
    <x v="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10"/>
    <d v="2016-09-22T09:00:21"/>
    <x v="2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6"/>
    <d v="2014-05-14T15:04:00"/>
    <x v="3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10"/>
    <d v="2014-09-23T17:41:37"/>
    <x v="3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5"/>
    <d v="2016-06-11T05:39:32"/>
    <x v="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5"/>
    <d v="2015-06-11T02:05:53"/>
    <x v="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3"/>
    <d v="2012-08-12T19:00:00"/>
    <x v="5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5"/>
    <d v="2015-06-10T20:25:46"/>
    <x v="0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7"/>
    <d v="2014-04-20T19:59:00"/>
    <x v="3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"/>
    <d v="2015-03-30T10:31:59"/>
    <x v="0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"/>
    <d v="2010-03-15T13:55:00"/>
    <x v="7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3"/>
    <d v="2014-08-26T16:31:21"/>
    <x v="3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9"/>
    <d v="2012-11-29T15:54:56"/>
    <x v="5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11"/>
    <d v="2015-01-08T17:00:00"/>
    <x v="3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4"/>
    <d v="2016-12-14T21:00:00"/>
    <x v="2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7"/>
    <d v="2014-04-25T17:58:38"/>
    <x v="3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7"/>
    <d v="2015-05-06T22:58:00"/>
    <x v="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4"/>
    <d v="2015-12-18T17:00:00"/>
    <x v="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6"/>
    <d v="2014-05-09T12:45:19"/>
    <x v="3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9"/>
    <d v="2013-12-29T22:02:33"/>
    <x v="4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5"/>
    <d v="2013-07-01T10:00:00"/>
    <x v="4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4"/>
    <d v="2016-11-30T20:59:00"/>
    <x v="2"/>
  </r>
  <r>
    <n v="2.4817133333333334"/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9"/>
    <d v="2013-11-15T15:15:03"/>
    <x v="4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9"/>
    <d v="2016-11-10T05:37:07"/>
    <x v="2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4"/>
    <d v="2016-01-22T08:59:34"/>
    <x v="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9"/>
    <d v="2016-12-10T20:59:00"/>
    <x v="2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5"/>
    <d v="2015-06-13T08:25:14"/>
    <x v="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0"/>
    <d v="2012-07-08T18:07:27"/>
    <x v="5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6"/>
    <d v="2013-05-22T20:07:24"/>
    <x v="4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7"/>
    <d v="2015-04-16T16:00:00"/>
    <x v="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6"/>
    <d v="2013-05-23T07:38:11"/>
    <x v="4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9"/>
    <d v="2013-12-02T14:59:00"/>
    <x v="4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6"/>
    <d v="2015-05-30T17:42:58"/>
    <x v="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4"/>
    <d v="2013-12-25T16:32:17"/>
    <x v="4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1"/>
    <d v="2016-02-19T18:00:53"/>
    <x v="2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9"/>
    <d v="2015-11-25T07:49:11"/>
    <x v="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6"/>
    <d v="2014-05-02T04:30:10"/>
    <x v="3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4"/>
    <d v="2014-12-02T20:00:00"/>
    <x v="3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7"/>
    <d v="2013-04-17T10:15:42"/>
    <x v="4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1"/>
    <d v="2016-02-26T03:52:12"/>
    <x v="2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1"/>
    <d v="2015-03-02T12:00:00"/>
    <x v="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11"/>
    <d v="2016-01-31T13:59:00"/>
    <x v="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5"/>
    <d v="2014-07-23T07:25:50"/>
    <x v="3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11"/>
    <d v="2016-12-31T10:20:54"/>
    <x v="2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"/>
    <d v="2016-03-24T00:11:38"/>
    <x v="2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6"/>
    <d v="2016-05-15T09:35:01"/>
    <x v="2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6"/>
    <d v="2013-05-31T04:00:00"/>
    <x v="4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4"/>
    <d v="2013-12-25T00:00:29"/>
    <x v="4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3"/>
    <d v="2014-08-23T10:31:23"/>
    <x v="3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6"/>
    <d v="2015-05-24T12:29:36"/>
    <x v="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8"/>
    <d v="2016-10-20T12:11:55"/>
    <x v="2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11"/>
    <d v="2016-01-02T15:19:51"/>
    <x v="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5"/>
    <d v="2016-06-28T07:45:23"/>
    <x v="2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10"/>
    <d v="2016-10-01T22:41:24"/>
    <x v="2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6"/>
    <d v="2016-05-07T05:57:12"/>
    <x v="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7"/>
    <d v="2015-05-08T08:01:58"/>
    <x v="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6"/>
    <d v="2016-05-06T11:49:42"/>
    <x v="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0"/>
    <d v="2013-07-25T08:21:28"/>
    <x v="4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0"/>
    <d v="2014-07-23T13:08:09"/>
    <x v="3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6"/>
    <d v="2015-06-05T13:00:00"/>
    <x v="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4"/>
    <d v="2016-12-18T10:30:57"/>
    <x v="2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5"/>
    <d v="2015-06-25T11:00:00"/>
    <x v="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9"/>
    <d v="2015-11-11T15:58:20"/>
    <x v="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6"/>
    <d v="2012-05-15T20:59:00"/>
    <x v="5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8"/>
    <d v="2011-11-23T19:53:16"/>
    <x v="6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5"/>
    <d v="2012-06-04T09:19:55"/>
    <x v="5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6"/>
    <d v="2014-05-03T22:59:00"/>
    <x v="3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0"/>
    <d v="2012-07-15T12:03:07"/>
    <x v="5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4"/>
    <d v="2011-12-13T20:59:00"/>
    <x v="6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10"/>
    <d v="2011-09-07T20:54:18"/>
    <x v="6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10"/>
    <d v="2010-09-10T19:59:00"/>
    <x v="7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0"/>
    <d v="2013-08-01T17:49:54"/>
    <x v="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1"/>
    <d v="2013-02-24T01:09:15"/>
    <x v="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1"/>
    <d v="2011-03-01T12:00:00"/>
    <x v="6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10"/>
    <d v="2011-10-07T08:58:52"/>
    <x v="6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9"/>
    <d v="2012-12-22T13:30:32"/>
    <x v="5"/>
  </r>
  <r>
    <n v="1.2054285714285715"/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1"/>
    <d v="2012-03-04T19:00:00"/>
    <x v="5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10"/>
    <d v="2011-10-02T09:36:13"/>
    <x v="6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9"/>
    <d v="2012-10-25T19:59:00"/>
    <x v="5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9"/>
    <d v="2011-12-01T07:02:15"/>
    <x v="6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"/>
    <d v="2012-03-07T18:43:55"/>
    <x v="5"/>
  </r>
  <r>
    <n v="1.3236666666666668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0"/>
    <d v="2015-07-01T19:40:00"/>
    <x v="0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0"/>
    <d v="2012-06-29T19:59:00"/>
    <x v="5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11"/>
    <d v="2012-02-12T19:35:14"/>
    <x v="6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6"/>
    <d v="2011-05-05T12:50:48"/>
    <x v="6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9"/>
    <d v="2012-11-09T11:07:07"/>
    <x v="5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6"/>
    <d v="2013-05-30T16:00:00"/>
    <x v="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4"/>
    <d v="2014-11-20T20:00:00"/>
    <x v="3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11"/>
    <d v="2013-01-25T21:09:34"/>
    <x v="5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9"/>
    <d v="2014-11-12T10:03:13"/>
    <x v="3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10"/>
    <d v="2012-09-09T19:55:00"/>
    <x v="5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0"/>
    <d v="2015-07-05T09:00:17"/>
    <x v="0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6"/>
    <d v="2014-05-27T20:59:00"/>
    <x v="3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0"/>
    <d v="2011-08-14T17:00:00"/>
    <x v="6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6"/>
    <d v="2013-04-15T14:16:33"/>
    <x v="4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10"/>
    <d v="2014-09-23T12:46:16"/>
    <x v="3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9"/>
    <d v="2010-12-08T20:59:00"/>
    <x v="7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1"/>
    <d v="2011-02-19T17:56:41"/>
    <x v="6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10"/>
    <d v="2012-10-02T10:40:03"/>
    <x v="5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9"/>
    <d v="2015-10-26T20:59:00"/>
    <x v="0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0"/>
    <d v="2011-07-24T12:08:56"/>
    <x v="6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3"/>
    <d v="2012-08-15T19:07:25"/>
    <x v="5"/>
  </r>
  <r>
    <n v="1.00880375"/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4"/>
    <d v="2014-01-01T15:08:56"/>
    <x v="4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11"/>
    <d v="2017-01-11T09:49:08"/>
    <x v="2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11"/>
    <d v="2017-01-06T23:12:49"/>
    <x v="2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1"/>
    <d v="2010-03-14T22:59:00"/>
    <x v="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9"/>
    <d v="2010-11-29T21:00:00"/>
    <x v="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3"/>
    <d v="2015-08-04T16:33:53"/>
    <x v="0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4"/>
    <d v="2014-12-08T15:21:27"/>
    <x v="3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"/>
    <d v="2015-03-12T03:07:43"/>
    <x v="0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3"/>
    <d v="2014-09-21T10:32:49"/>
    <x v="3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"/>
    <d v="2016-03-09T16:35:00"/>
    <x v="2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3"/>
    <d v="2014-08-15T18:04:23"/>
    <x v="3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0"/>
    <d v="2015-07-11T20:58:11"/>
    <x v="0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1"/>
    <d v="2014-02-03T03:41:32"/>
    <x v="3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7"/>
    <d v="2011-04-23T22:59:00"/>
    <x v="6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7"/>
    <d v="2013-04-27T13:16:31"/>
    <x v="4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8"/>
    <d v="2012-10-04T15:07:13"/>
    <x v="5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8"/>
    <d v="2013-10-19T04:13:06"/>
    <x v="4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4"/>
    <d v="2014-12-05T10:30:29"/>
    <x v="3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9"/>
    <d v="2013-11-08T17:18:59"/>
    <x v="4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9"/>
    <d v="2016-11-03T10:00:08"/>
    <x v="2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11"/>
    <d v="2013-01-11T12:00:24"/>
    <x v="5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9"/>
    <d v="2014-11-13T22:39:19"/>
    <x v="3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11"/>
    <d v="2015-12-30T08:50:10"/>
    <x v="0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0"/>
    <d v="2010-07-21T11:00:00"/>
    <x v="7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10"/>
    <d v="2013-09-14T05:07:20"/>
    <x v="4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9"/>
    <d v="2013-11-26T22:41:54"/>
    <x v="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1"/>
    <d v="2016-02-11T08:18:30"/>
    <x v="2"/>
  </r>
  <r>
    <n v="6.9641025641025639E-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9"/>
    <d v="2014-11-16T00:05:48"/>
    <x v="3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7"/>
    <d v="2015-04-02T08:36:22"/>
    <x v="0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0"/>
    <d v="2010-07-30T16:00:00"/>
    <x v="7"/>
  </r>
  <r>
    <n v="8.0999999999999996E-3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0"/>
    <d v="2016-07-12T22:49:59"/>
    <x v="2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5"/>
    <d v="2016-06-29T12:20:14"/>
    <x v="2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"/>
    <d v="2014-03-15T10:58:29"/>
    <x v="3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11"/>
    <d v="2015-01-09T23:59:00"/>
    <x v="3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1"/>
    <d v="2014-01-28T07:10:27"/>
    <x v="3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7"/>
    <d v="2016-03-31T08:56:25"/>
    <x v="2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10"/>
    <d v="2013-09-16T12:30:06"/>
    <x v="4"/>
  </r>
  <r>
    <n v="0.28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4"/>
    <d v="2016-12-22T23:59:00"/>
    <x v="2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11"/>
    <d v="2013-02-04T12:29:34"/>
    <x v="5"/>
  </r>
  <r>
    <n v="7.2222222222222219E-3"/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0"/>
    <d v="2011-07-16T09:32:54"/>
    <x v="6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6"/>
    <d v="2012-05-19T09:05:05"/>
    <x v="5"/>
  </r>
  <r>
    <n v="1.15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10"/>
    <d v="2015-09-23T12:27:39"/>
    <x v="0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0"/>
    <d v="2014-07-24T10:23:11"/>
    <x v="3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6"/>
    <d v="2015-06-07T19:50:00"/>
    <x v="0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5"/>
    <d v="2016-06-24T19:59:00"/>
    <x v="2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7"/>
    <d v="2016-04-08T07:00:35"/>
    <x v="2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9"/>
    <d v="2014-12-05T13:06:58"/>
    <x v="3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10"/>
    <d v="2012-09-14T17:35:37"/>
    <x v="5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1"/>
    <d v="2017-02-09T21:00:00"/>
    <x v="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"/>
    <d v="2017-03-02T08:49:11"/>
    <x v="1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3"/>
    <d v="2015-08-22T10:00:22"/>
    <x v="0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5"/>
    <d v="2015-06-21T21:00:00"/>
    <x v="0"/>
  </r>
  <r>
    <n v="1"/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7"/>
    <d v="2015-04-18T05:55:20"/>
    <x v="0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10"/>
    <d v="2013-09-09T19:59:00"/>
    <x v="4"/>
  </r>
  <r>
    <n v="1.0297499999999999"/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6"/>
    <d v="2016-05-05T05:01:47"/>
    <x v="2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3"/>
    <d v="2016-07-20T16:13:06"/>
    <x v="2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6"/>
    <d v="2015-05-02T07:11:49"/>
    <x v="0"/>
  </r>
  <r>
    <n v="1.0012000000000001"/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5"/>
    <d v="2016-06-05T22:01:07"/>
    <x v="2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11"/>
    <d v="2017-01-18T07:16:37"/>
    <x v="2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7"/>
    <d v="2015-04-10T20:06:32"/>
    <x v="0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9"/>
    <d v="2015-11-13T09:04:28"/>
    <x v="0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"/>
    <d v="2017-02-20T16:07:33"/>
    <x v="1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10"/>
    <d v="2014-10-02T13:37:05"/>
    <x v="3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1"/>
    <d v="2017-02-08T21:00:00"/>
    <x v="1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1"/>
    <d v="2016-01-25T08:00:00"/>
    <x v="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"/>
    <d v="2013-03-26T00:23:59"/>
    <x v="4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10"/>
    <d v="2016-09-06T18:00:00"/>
    <x v="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7"/>
    <d v="2015-04-02T19:59:00"/>
    <x v="0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8"/>
    <d v="2016-10-25T09:00:00"/>
    <x v="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6"/>
    <d v="2016-04-21T14:00:00"/>
    <x v="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"/>
    <d v="2016-03-22T22:59:00"/>
    <x v="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"/>
    <d v="2017-02-14T12:00:27"/>
    <x v="1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4"/>
    <d v="2016-12-15T15:00:00"/>
    <x v="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9"/>
    <d v="2016-11-20T20:59:00"/>
    <x v="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"/>
    <d v="2016-03-26T09:11:30"/>
    <x v="2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3"/>
    <d v="2015-08-11T10:31:40"/>
    <x v="0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4"/>
    <d v="2016-12-01T23:00:00"/>
    <x v="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1"/>
    <d v="2015-02-28T06:00:59"/>
    <x v="0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9"/>
    <d v="2015-11-14T05:20:00"/>
    <x v="0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8"/>
    <d v="2015-10-15T01:59:58"/>
    <x v="0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0"/>
    <d v="2015-07-05T19:00:00"/>
    <x v="0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1"/>
    <d v="2013-01-16T12:19:25"/>
    <x v="4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9"/>
    <d v="2012-11-01T12:22:48"/>
    <x v="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10"/>
    <d v="2015-09-24T12:38:02"/>
    <x v="0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"/>
    <d v="2013-03-08T23:28:39"/>
    <x v="4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5"/>
    <d v="2012-06-01T11:43:09"/>
    <x v="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7"/>
    <d v="2012-04-15T22:10:24"/>
    <x v="5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9"/>
    <d v="2013-11-15T21:39:33"/>
    <x v="4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"/>
    <d v="2012-04-06T20:00:00"/>
    <x v="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6"/>
    <d v="2014-04-14T15:00:00"/>
    <x v="3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"/>
    <d v="2012-04-14T09:36:00"/>
    <x v="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7"/>
    <d v="2014-04-09T22:59:00"/>
    <x v="3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9"/>
    <d v="2013-11-03T17:00:00"/>
    <x v="4"/>
  </r>
  <r>
    <n v="2"/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6"/>
    <d v="2015-05-15T11:49:39"/>
    <x v="0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1"/>
    <d v="2014-02-06T11:00:48"/>
    <x v="3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"/>
    <d v="2012-03-12T22:59:00"/>
    <x v="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3"/>
    <d v="2015-07-23T10:02:25"/>
    <x v="0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9"/>
    <d v="2015-11-02T00:00:00"/>
    <x v="0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10"/>
    <d v="2012-08-28T16:00:00"/>
    <x v="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3"/>
    <d v="2015-08-19T09:15:12"/>
    <x v="0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0"/>
    <d v="2013-07-26T17:27:16"/>
    <x v="4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7"/>
    <d v="2016-04-22T16:00:00"/>
    <x v="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11"/>
    <d v="2012-01-28T10:54:07"/>
    <x v="6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5"/>
    <d v="2015-06-27T07:22:48"/>
    <x v="0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9"/>
    <d v="2016-10-29T11:00:00"/>
    <x v="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10"/>
    <d v="2014-09-21T11:00:15"/>
    <x v="3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1"/>
    <d v="2016-02-11T20:59:00"/>
    <x v="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9"/>
    <d v="2013-11-13T12:22:35"/>
    <x v="4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3"/>
    <d v="2015-08-15T22:40:36"/>
    <x v="0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3"/>
    <d v="2013-09-02T20:00:00"/>
    <x v="4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7"/>
    <d v="2014-04-25T13:08:47"/>
    <x v="3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5"/>
    <d v="2013-06-24T21:00:00"/>
    <x v="4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0"/>
    <d v="2014-07-18T19:00:00"/>
    <x v="3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4"/>
    <d v="2015-12-13T16:00:00"/>
    <x v="0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11"/>
    <d v="2017-01-05T11:47:27"/>
    <x v="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"/>
    <d v="2015-03-28T15:31:51"/>
    <x v="0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1"/>
    <d v="2016-02-01T06:48:43"/>
    <x v="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9"/>
    <d v="2014-11-11T23:59:00"/>
    <x v="3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"/>
    <d v="2017-03-10T06:55:16"/>
    <x v="1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9"/>
    <d v="2013-11-30T20:02:00"/>
    <x v="4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7"/>
    <d v="2016-04-22T11:49:04"/>
    <x v="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1"/>
    <d v="2017-03-02T11:51:40"/>
    <x v="1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9"/>
    <d v="2013-11-26T19:02:00"/>
    <x v="4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7"/>
    <d v="2017-03-12T19:00:00"/>
    <x v="1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9"/>
    <d v="2016-10-16T12:30:00"/>
    <x v="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1"/>
    <d v="2014-02-21T10:00:00"/>
    <x v="3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10"/>
    <d v="2015-09-04T11:00:10"/>
    <x v="0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3"/>
    <d v="2015-07-29T07:59:25"/>
    <x v="0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4"/>
    <d v="2016-12-14T13:01:18"/>
    <x v="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7"/>
    <d v="2013-04-02T07:52:45"/>
    <x v="4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4"/>
    <d v="2016-12-02T17:07:53"/>
    <x v="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3"/>
    <d v="2014-08-16T00:17:57"/>
    <x v="3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3"/>
    <d v="2016-08-05T23:52:18"/>
    <x v="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9"/>
    <d v="2015-11-18T08:09:07"/>
    <x v="0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1"/>
    <d v="2017-01-24T07:32:48"/>
    <x v="1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6"/>
    <d v="2016-05-07T14:50:51"/>
    <x v="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4"/>
    <d v="2016-11-22T02:50:46"/>
    <x v="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5"/>
    <d v="2016-06-19T15:00:00"/>
    <x v="2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5"/>
    <d v="2015-06-11T10:01:27"/>
    <x v="0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4"/>
    <d v="2016-12-08T11:18:56"/>
    <x v="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"/>
    <d v="2014-03-26T15:24:10"/>
    <x v="3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1"/>
    <d v="2017-02-14T09:23:40"/>
    <x v="1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9"/>
    <d v="2014-11-17T16:00:00"/>
    <x v="3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1"/>
    <d v="2015-01-31T11:58:33"/>
    <x v="0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5"/>
    <d v="2016-05-22T19:00:00"/>
    <x v="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4"/>
    <d v="2016-11-22T12:28:27"/>
    <x v="2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6"/>
    <d v="2016-04-26T18:00:00"/>
    <x v="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4"/>
    <d v="2014-12-20T17:00:00"/>
    <x v="3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"/>
    <d v="2017-03-11T17:58:35"/>
    <x v="1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"/>
    <d v="2017-03-06T21:00:00"/>
    <x v="1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11"/>
    <d v="2017-01-10T13:59:00"/>
    <x v="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4"/>
    <d v="2016-12-09T16:00:04"/>
    <x v="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4"/>
    <d v="2015-12-07T08:47:16"/>
    <x v="0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"/>
    <d v="2017-03-12T04:10:42"/>
    <x v="1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1"/>
    <d v="2014-02-23T04:00:57"/>
    <x v="3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4"/>
    <d v="2014-12-22T06:47:59"/>
    <x v="3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11"/>
    <d v="2014-01-05T07:38:09"/>
    <x v="4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1"/>
    <d v="2012-02-27T08:17:03"/>
    <x v="5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4"/>
    <d v="2016-01-03T14:59:00"/>
    <x v="0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1"/>
    <d v="2015-02-03T20:00:00"/>
    <x v="0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10"/>
    <d v="2015-09-17T06:59:51"/>
    <x v="0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5"/>
    <d v="2011-07-24T22:50:00"/>
    <x v="6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4"/>
    <d v="2016-01-13T20:11:26"/>
    <x v="0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7"/>
    <d v="2012-05-08T18:00:04"/>
    <x v="5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"/>
    <d v="2011-03-11T20:00:00"/>
    <x v="6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5"/>
    <d v="2012-06-28T20:27:23"/>
    <x v="5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10"/>
    <d v="2013-09-05T19:59:00"/>
    <x v="4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0"/>
    <d v="2014-06-23T08:01:00"/>
    <x v="3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0"/>
    <d v="2012-06-26T10:00:00"/>
    <x v="5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9"/>
    <d v="2013-12-06T15:22:00"/>
    <x v="4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8"/>
    <d v="2009-12-01T09:00:00"/>
    <x v="8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7"/>
    <d v="2012-04-22T20:00:00"/>
    <x v="5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7"/>
    <d v="2012-04-18T08:44:36"/>
    <x v="5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10"/>
    <d v="2012-09-24T19:59:00"/>
    <x v="5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11"/>
    <d v="2013-01-20T09:21:20"/>
    <x v="5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11"/>
    <d v="2013-01-26T14:54:16"/>
    <x v="5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1"/>
    <d v="2012-02-23T09:33:46"/>
    <x v="5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"/>
    <d v="2012-03-13T19:59:00"/>
    <x v="5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"/>
    <d v="2014-03-26T11:10:33"/>
    <x v="3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1"/>
    <d v="2011-02-05T16:46:49"/>
    <x v="6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0"/>
    <d v="2012-06-28T09:26:56"/>
    <x v="5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5"/>
    <d v="2013-06-20T19:31:36"/>
    <x v="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4"/>
    <d v="2013-12-30T23:00:00"/>
    <x v="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4"/>
    <d v="2011-12-12T19:39:56"/>
    <x v="6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4"/>
    <d v="2010-12-31T20:59:00"/>
    <x v="7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3"/>
    <d v="2014-08-08T10:00:00"/>
    <x v="3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"/>
    <d v="2012-03-09T20:02:09"/>
    <x v="5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6"/>
    <d v="2012-05-05T11:15:28"/>
    <x v="5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3"/>
    <d v="2014-08-28T17:00:00"/>
    <x v="3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"/>
    <d v="2013-03-09T15:42:17"/>
    <x v="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"/>
    <d v="2013-03-21T10:03:35"/>
    <x v="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6"/>
    <d v="2014-05-06T16:06:29"/>
    <x v="3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7"/>
    <d v="2014-04-18T15:00:00"/>
    <x v="3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6"/>
    <d v="2012-05-03T15:00:26"/>
    <x v="5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5"/>
    <d v="2012-06-07T05:14:17"/>
    <x v="5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6"/>
    <d v="2012-05-05T09:25:43"/>
    <x v="5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8"/>
    <d v="2009-12-09T10:24:00"/>
    <x v="8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1"/>
    <d v="2010-02-14T21:00:00"/>
    <x v="7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10"/>
    <d v="2009-09-25T19:59:00"/>
    <x v="8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4"/>
    <d v="2013-12-14T17:58:05"/>
    <x v="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"/>
    <d v="2014-04-02T10:36:40"/>
    <x v="3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7"/>
    <d v="2017-04-03T21:15:01"/>
    <x v="1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7"/>
    <d v="2017-04-09T12:29:29"/>
    <x v="1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7"/>
    <d v="2017-03-20T10:07:27"/>
    <x v="1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"/>
    <d v="2017-03-26T12:14:45"/>
    <x v="1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"/>
    <d v="2017-03-29T15:32:11"/>
    <x v="1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7"/>
    <d v="2017-04-30T09:00:00"/>
    <x v="1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3"/>
    <d v="2014-08-26T14:00:40"/>
    <x v="3"/>
  </r>
  <r>
    <n v="2.5445000000000002"/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5"/>
    <d v="2015-06-14T10:45:37"/>
    <x v="0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0"/>
    <d v="2014-07-17T06:59:06"/>
    <x v="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4"/>
    <d v="2015-12-24T16:00:00"/>
    <x v="0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3"/>
    <d v="2014-08-17T16:08:10"/>
    <x v="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1"/>
    <d v="2015-02-06T07:04:31"/>
    <x v="0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5"/>
    <d v="2014-05-29T09:50:00"/>
    <x v="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9"/>
    <d v="2014-11-05T09:34:00"/>
    <x v="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5"/>
    <d v="2014-06-11T05:44:03"/>
    <x v="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1"/>
    <d v="2014-03-08T14:11:35"/>
    <x v="3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5"/>
    <d v="2014-06-26T07:22:23"/>
    <x v="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5"/>
    <d v="2014-06-29T13:31:24"/>
    <x v="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4"/>
    <d v="2016-12-18T23:59:00"/>
    <x v="2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8"/>
    <d v="2016-10-30T07:25:38"/>
    <x v="2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0"/>
    <d v="2015-07-12T11:31:44"/>
    <x v="0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8"/>
    <d v="2014-10-05T21:00:00"/>
    <x v="3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4"/>
    <d v="2016-01-08T11:47:00"/>
    <x v="0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5"/>
    <d v="2016-06-24T09:27:49"/>
    <x v="2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"/>
    <d v="2015-03-31T15:39:00"/>
    <x v="0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8"/>
    <d v="2016-10-17T11:10:31"/>
    <x v="2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3"/>
    <d v="2016-08-25T06:34:36"/>
    <x v="2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11"/>
    <d v="2016-02-20T14:22:18"/>
    <x v="0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3"/>
    <d v="2015-08-11T10:37:08"/>
    <x v="0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11"/>
    <d v="2017-01-03T12:12:50"/>
    <x v="2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7"/>
    <d v="2015-04-29T18:25:39"/>
    <x v="0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6"/>
    <d v="2015-06-06T07:12:32"/>
    <x v="0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6"/>
    <d v="2015-04-21T08:13:42"/>
    <x v="0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4"/>
    <d v="2015-01-10T09:21:00"/>
    <x v="3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6"/>
    <d v="2015-05-02T14:02:16"/>
    <x v="0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5"/>
    <d v="2015-06-05T10:48:24"/>
    <x v="0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8"/>
    <d v="2015-10-17T06:52:58"/>
    <x v="0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11"/>
    <d v="2015-01-30T16:39:00"/>
    <x v="3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0"/>
    <d v="2015-08-03T07:35:24"/>
    <x v="0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1"/>
    <d v="2016-02-07T08:58:00"/>
    <x v="2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6"/>
    <d v="2016-04-30T14:00:00"/>
    <x v="2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4"/>
    <d v="2014-12-11T08:31:10"/>
    <x v="3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4"/>
    <d v="2015-12-28T16:16:40"/>
    <x v="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8"/>
    <d v="2015-10-26T14:25:56"/>
    <x v="0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11"/>
    <d v="2016-01-17T15:00:00"/>
    <x v="0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8"/>
    <d v="2015-10-21T04:45:33"/>
    <x v="0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"/>
    <d v="2016-04-25T14:16:56"/>
    <x v="2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"/>
    <d v="2015-04-14T08:19:25"/>
    <x v="0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1"/>
    <d v="2016-02-10T11:30:11"/>
    <x v="2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4"/>
    <d v="2014-12-17T20:32:21"/>
    <x v="3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5"/>
    <d v="2015-06-25T10:39:56"/>
    <x v="0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7"/>
    <d v="2015-04-23T17:39:31"/>
    <x v="0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3"/>
    <d v="2015-08-29T07:53:44"/>
    <x v="0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1"/>
    <d v="2015-02-12T12:14:20"/>
    <x v="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10"/>
    <d v="2016-09-09T12:03:57"/>
    <x v="2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4"/>
    <d v="2015-12-10T14:12:46"/>
    <x v="0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9"/>
    <d v="2016-11-25T13:53:03"/>
    <x v="2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3"/>
    <d v="2015-08-25T16:18:50"/>
    <x v="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10"/>
    <d v="2015-10-04T16:23:36"/>
    <x v="0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8"/>
    <d v="2015-10-01T11:02:22"/>
    <x v="0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7"/>
    <d v="2015-04-10T14:27:28"/>
    <x v="0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3"/>
    <d v="2015-08-03T20:30:03"/>
    <x v="0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1"/>
    <d v="2015-02-21T17:21:47"/>
    <x v="0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9"/>
    <d v="2014-11-13T18:37:23"/>
    <x v="3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3"/>
    <d v="2015-08-05T08:50:32"/>
    <x v="0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4"/>
    <d v="2015-01-10T12:07:04"/>
    <x v="3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0"/>
    <d v="2016-07-22T07:02:20"/>
    <x v="2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11"/>
    <d v="2015-01-15T11:29:00"/>
    <x v="3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0"/>
    <d v="2015-07-25T13:59:00"/>
    <x v="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4"/>
    <d v="2015-01-03T22:17:44"/>
    <x v="3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7"/>
    <d v="2015-03-31T10:04:04"/>
    <x v="0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8"/>
    <d v="2015-10-28T18:53:43"/>
    <x v="0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3"/>
    <d v="2015-08-08T07:33:37"/>
    <x v="0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1"/>
    <d v="2015-02-26T00:41:33"/>
    <x v="0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11"/>
    <d v="2017-01-10T00:57:00"/>
    <x v="2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8"/>
    <d v="2015-10-15T12:22:38"/>
    <x v="0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11"/>
    <d v="2015-01-02T13:14:16"/>
    <x v="3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0"/>
    <d v="2015-07-02T13:59:44"/>
    <x v="0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4"/>
    <d v="2014-12-18T12:28:26"/>
    <x v="3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7"/>
    <d v="2016-04-13T22:26:04"/>
    <x v="2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1"/>
    <d v="2016-03-05T11:44:56"/>
    <x v="2"/>
  </r>
  <r>
    <n v="4.3333333333333331E-3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6"/>
    <d v="2015-05-13T08:18:51"/>
    <x v="0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1"/>
    <d v="2016-03-30T12:10:58"/>
    <x v="2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11"/>
    <d v="2016-01-02T16:56:47"/>
    <x v="0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10"/>
    <d v="2016-09-03T06:02:55"/>
    <x v="2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11"/>
    <d v="2015-01-18T18:39:50"/>
    <x v="3"/>
  </r>
  <r>
    <n v="0.25259090909090909"/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7"/>
    <d v="2015-04-10T22:00:00"/>
    <x v="0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9"/>
    <d v="2014-11-05T20:22:37"/>
    <x v="3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3"/>
    <d v="2015-08-18T13:01:15"/>
    <x v="0"/>
  </r>
  <r>
    <n v="0"/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10"/>
    <d v="2015-09-07T01:47:55"/>
    <x v="0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3"/>
    <d v="2015-08-25T09:34:42"/>
    <x v="0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9"/>
    <d v="2016-11-26T10:41:13"/>
    <x v="2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6"/>
    <d v="2014-05-31T15:30:00"/>
    <x v="3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3"/>
    <d v="2015-08-21T19:59:00"/>
    <x v="0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0"/>
    <d v="2016-07-15T12:42:26"/>
    <x v="2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1"/>
    <d v="2015-03-14T07:00:00"/>
    <x v="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3"/>
    <d v="2014-08-10T13:13:07"/>
    <x v="3"/>
  </r>
  <r>
    <n v="2.0000000000000001E-4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1"/>
    <d v="2015-03-24T11:34:04"/>
    <x v="0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11"/>
    <d v="2015-02-18T09:43:09"/>
    <x v="3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8"/>
    <d v="2014-11-09T17:41:35"/>
    <x v="3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1"/>
    <d v="2015-02-21T08:29:56"/>
    <x v="0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"/>
    <d v="2015-03-11T08:23:56"/>
    <x v="0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11"/>
    <d v="2014-12-31T08:54:50"/>
    <x v="3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8"/>
    <d v="2014-10-27T13:25:08"/>
    <x v="3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5"/>
    <d v="2016-05-27T14:04:00"/>
    <x v="2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0"/>
    <d v="2015-08-07T20:04:52"/>
    <x v="0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"/>
    <d v="2016-03-22T22:38:53"/>
    <x v="2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"/>
    <d v="2015-03-12T09:49:11"/>
    <x v="0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11"/>
    <d v="2017-02-05T08:44:00"/>
    <x v="2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1"/>
    <d v="2016-02-11T19:08:24"/>
    <x v="2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6"/>
    <d v="2016-06-27T18:23:33"/>
    <x v="2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"/>
    <d v="2015-03-07T21:14:57"/>
    <x v="0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1"/>
    <d v="2016-02-27T13:35:43"/>
    <x v="2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0"/>
    <d v="2015-08-03T20:27:54"/>
    <x v="0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8"/>
    <d v="2015-10-04T22:39:46"/>
    <x v="0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4"/>
    <d v="2016-01-29T06:46:10"/>
    <x v="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1"/>
    <d v="2015-03-17T10:00:00"/>
    <x v="0"/>
  </r>
  <r>
    <n v="3.3333333333333335E-3"/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9"/>
    <d v="2015-12-07T14:57:42"/>
    <x v="0"/>
  </r>
  <r>
    <n v="0"/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8"/>
    <d v="2015-10-18T11:38:49"/>
    <x v="0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1"/>
    <d v="2016-02-13T13:35:13"/>
    <x v="2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3"/>
    <d v="2015-07-22T20:59:00"/>
    <x v="0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"/>
    <d v="2015-03-19T07:00:28"/>
    <x v="0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3"/>
    <d v="2014-08-15T07:00:22"/>
    <x v="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6"/>
    <d v="2016-05-25T10:06:31"/>
    <x v="2"/>
  </r>
  <r>
    <n v="1.728"/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10"/>
    <d v="2015-09-25T20:33:41"/>
    <x v="0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9"/>
    <d v="2016-11-26T07:27:51"/>
    <x v="2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9"/>
    <d v="2016-11-11T20:00:00"/>
    <x v="2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10"/>
    <d v="2016-08-30T21:36:00"/>
    <x v="2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9"/>
    <d v="2014-11-29T20:25:15"/>
    <x v="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8"/>
    <d v="2014-10-27T19:11:00"/>
    <x v="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"/>
    <d v="2017-03-05T13:48:10"/>
    <x v="1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4"/>
    <d v="2015-12-29T15:00:00"/>
    <x v="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1"/>
    <d v="2017-02-02T08:36:49"/>
    <x v="1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"/>
    <d v="2017-03-10T20:50:08"/>
    <x v="1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7"/>
    <d v="2016-04-20T10:45:50"/>
    <x v="2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1"/>
    <d v="2017-02-25T15:03:59"/>
    <x v="1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"/>
    <d v="2016-03-24T05:27:36"/>
    <x v="2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5"/>
    <d v="2016-06-09T11:00:00"/>
    <x v="2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"/>
    <d v="2016-03-23T06:18:05"/>
    <x v="2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4"/>
    <d v="2017-01-02T20:17:00"/>
    <x v="2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10"/>
    <d v="2011-09-30T19:00:00"/>
    <x v="6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0"/>
    <d v="2012-07-18T20:28:16"/>
    <x v="5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7"/>
    <d v="2013-04-16T11:00:00"/>
    <x v="4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8"/>
    <d v="2015-09-30T11:29:00"/>
    <x v="0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10"/>
    <d v="2012-09-23T09:15:48"/>
    <x v="5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6"/>
    <d v="2013-05-08T18:27:33"/>
    <x v="4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6"/>
    <d v="2012-05-10T09:00:00"/>
    <x v="5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8"/>
    <d v="2012-10-27T21:00:00"/>
    <x v="5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1"/>
    <d v="2011-02-08T02:18:49"/>
    <x v="6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6"/>
    <d v="2012-05-23T17:47:35"/>
    <x v="5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11"/>
    <d v="2012-01-25T15:49:52"/>
    <x v="6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0"/>
    <d v="2010-09-03T17:03:00"/>
    <x v="7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9"/>
    <d v="2012-11-10T10:57:49"/>
    <x v="5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10"/>
    <d v="2010-10-10T16:16:16"/>
    <x v="7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5"/>
    <d v="2010-07-10T14:00:00"/>
    <x v="7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8"/>
    <d v="2014-11-03T00:52:50"/>
    <x v="3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0"/>
    <d v="2012-08-12T08:35:45"/>
    <x v="5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11"/>
    <d v="2013-01-13T14:48:33"/>
    <x v="5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3"/>
    <d v="2012-07-27T18:00:00"/>
    <x v="5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10"/>
    <d v="2015-10-10T14:28:04"/>
    <x v="0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7"/>
    <d v="2012-04-30T07:30:08"/>
    <x v="5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0"/>
    <d v="2011-08-01T10:46:23"/>
    <x v="6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7"/>
    <d v="2012-05-01T09:00:03"/>
    <x v="5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10"/>
    <d v="2011-09-15T14:00:03"/>
    <x v="6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8"/>
    <d v="2011-10-12T15:57:59"/>
    <x v="6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7"/>
    <d v="2012-04-22T08:59:36"/>
    <x v="5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6"/>
    <d v="2012-05-26T17:59:57"/>
    <x v="5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9"/>
    <d v="2011-11-16T08:11:48"/>
    <x v="6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6"/>
    <d v="2013-05-09T08:33:59"/>
    <x v="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6"/>
    <d v="2012-06-22T21:27:56"/>
    <x v="5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11"/>
    <d v="2011-01-15T17:51:00"/>
    <x v="7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6"/>
    <d v="2012-06-16T01:59:00"/>
    <x v="5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7"/>
    <d v="2013-04-28T20:02:20"/>
    <x v="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6"/>
    <d v="2012-05-23T07:29:04"/>
    <x v="5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5"/>
    <d v="2012-06-06T14:42:55"/>
    <x v="5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"/>
    <d v="2013-03-29T14:54:52"/>
    <x v="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3"/>
    <d v="2011-08-05T13:05:38"/>
    <x v="6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1"/>
    <d v="2015-01-27T15:13:07"/>
    <x v="0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4"/>
    <d v="2012-12-31T10:00:00"/>
    <x v="5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5"/>
    <d v="2012-06-23T10:32:55"/>
    <x v="5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10"/>
    <d v="2015-09-27T10:38:24"/>
    <x v="0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10"/>
    <d v="2014-09-21T11:48:38"/>
    <x v="3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5"/>
    <d v="2016-06-07T13:06:00"/>
    <x v="2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9"/>
    <d v="2014-11-14T17:22:14"/>
    <x v="3"/>
  </r>
  <r>
    <n v="0"/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"/>
    <d v="2015-03-13T16:20:16"/>
    <x v="0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8"/>
    <d v="2015-10-03T13:00:00"/>
    <x v="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6"/>
    <d v="2015-05-10T17:45:04"/>
    <x v="0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3"/>
    <d v="2014-08-14T14:50:34"/>
    <x v="3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"/>
    <d v="2015-04-20T10:25:49"/>
    <x v="0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7"/>
    <d v="2015-05-14T15:56:12"/>
    <x v="0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1"/>
    <d v="2016-02-01T02:43:33"/>
    <x v="2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4"/>
    <d v="2014-12-13T13:02:41"/>
    <x v="3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11"/>
    <d v="2017-02-25T16:09:49"/>
    <x v="2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10"/>
    <d v="2014-08-20T01:21:17"/>
    <x v="3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1"/>
    <d v="2015-02-22T12:09:13"/>
    <x v="0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9"/>
    <d v="2014-11-29T08:40:52"/>
    <x v="3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"/>
    <d v="2015-03-19T10:15:30"/>
    <x v="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9"/>
    <d v="2014-11-13T09:20:28"/>
    <x v="3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0"/>
    <d v="2014-07-18T19:43:24"/>
    <x v="3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10"/>
    <d v="2016-10-15T11:21:00"/>
    <x v="2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8"/>
    <d v="2015-10-13T15:13:41"/>
    <x v="0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7"/>
    <d v="2016-04-22T06:52:00"/>
    <x v="2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9"/>
    <d v="2014-11-17T16:24:52"/>
    <x v="3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4"/>
    <d v="2014-12-20T20:30:00"/>
    <x v="3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5"/>
    <d v="2012-06-28T12:16:11"/>
    <x v="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4"/>
    <d v="2014-12-07T20:59:00"/>
    <x v="3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8"/>
    <d v="2013-10-17T19:59:00"/>
    <x v="4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10"/>
    <d v="2015-08-20T03:00:00"/>
    <x v="0"/>
  </r>
  <r>
    <n v="1.04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"/>
    <d v="2012-03-24T16:56:15"/>
    <x v="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7"/>
    <d v="2015-04-19T20:50:00"/>
    <x v="0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3"/>
    <d v="2015-08-14T19:59:00"/>
    <x v="0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3"/>
    <d v="2012-08-16T12:22:46"/>
    <x v="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1"/>
    <d v="2013-03-01T10:01:08"/>
    <x v="4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4"/>
    <d v="2009-12-31T22:00:00"/>
    <x v="8"/>
  </r>
  <r>
    <n v="1.03775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9"/>
    <d v="2014-12-01T11:59:05"/>
    <x v="3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3"/>
    <d v="2013-07-29T18:32:46"/>
    <x v="4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0"/>
    <d v="2011-08-01T07:34:15"/>
    <x v="6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1"/>
    <d v="2013-02-23T20:59:00"/>
    <x v="4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11"/>
    <d v="2015-02-02T13:39:12"/>
    <x v="3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10"/>
    <d v="2011-10-29T08:12:01"/>
    <x v="6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3"/>
    <d v="2013-09-26T02:46:58"/>
    <x v="4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10"/>
    <d v="2013-09-30T19:59:00"/>
    <x v="4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11"/>
    <d v="2011-01-01T19:00:00"/>
    <x v="7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0"/>
    <d v="2012-07-08T04:29:29"/>
    <x v="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1"/>
    <d v="2015-02-26T16:30:00"/>
    <x v="0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8"/>
    <d v="2013-10-04T21:00:00"/>
    <x v="4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7"/>
    <d v="2012-04-04T09:33:23"/>
    <x v="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8"/>
    <d v="2016-09-29T20:27:00"/>
    <x v="2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6"/>
    <d v="2013-05-31T09:00:00"/>
    <x v="4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10"/>
    <d v="2015-10-07T19:59:00"/>
    <x v="0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"/>
    <d v="2012-03-21T12:48:00"/>
    <x v="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"/>
    <d v="2017-03-05T11:26:21"/>
    <x v="1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3"/>
    <d v="2012-09-20T20:46:47"/>
    <x v="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6"/>
    <d v="2015-05-31T19:59:00"/>
    <x v="0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6"/>
    <d v="2012-05-28T07:43:13"/>
    <x v="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4"/>
    <d v="2012-12-24T15:47:37"/>
    <x v="5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6"/>
    <d v="2014-05-15T09:53:06"/>
    <x v="3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7"/>
    <d v="2015-05-01T05:59:00"/>
    <x v="0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9"/>
    <d v="2011-11-15T11:37:00"/>
    <x v="6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"/>
    <d v="2015-03-06T14:49:34"/>
    <x v="0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8"/>
    <d v="2015-10-13T04:41:29"/>
    <x v="0"/>
  </r>
  <r>
    <n v="7.4999999999999997E-3"/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10"/>
    <d v="2016-10-11T04:35:39"/>
    <x v="2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5"/>
    <d v="2015-07-29T19:20:51"/>
    <x v="0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3"/>
    <d v="2014-07-31T16:58:19"/>
    <x v="3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7"/>
    <d v="2016-05-09T12:50:00"/>
    <x v="2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3"/>
    <d v="2014-08-21T15:32:28"/>
    <x v="3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7"/>
    <d v="2015-04-23T13:05:38"/>
    <x v="0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10"/>
    <d v="2016-09-01T07:59:54"/>
    <x v="2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10"/>
    <d v="2015-09-16T18:31:52"/>
    <x v="0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1"/>
    <d v="2017-02-08T13:40:35"/>
    <x v="1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7"/>
    <d v="2016-05-19T00:12:01"/>
    <x v="2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7"/>
    <d v="2015-04-12T18:51:57"/>
    <x v="0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3"/>
    <d v="2014-08-23T06:12:29"/>
    <x v="3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6"/>
    <d v="2016-05-18T11:49:05"/>
    <x v="2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11"/>
    <d v="2015-01-11T18:36:34"/>
    <x v="3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"/>
    <d v="2015-04-10T15:14:07"/>
    <x v="0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3"/>
    <d v="2014-08-04T11:41:37"/>
    <x v="3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10"/>
    <d v="2015-10-09T09:00:00"/>
    <x v="0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3"/>
    <d v="2014-09-15T11:55:03"/>
    <x v="3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6"/>
    <d v="2015-05-15T19:00:00"/>
    <x v="0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9"/>
    <d v="2015-11-16T08:04:58"/>
    <x v="0"/>
  </r>
  <r>
    <n v="1.1111111111111112E-5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8"/>
    <d v="2016-10-29T15:43:54"/>
    <x v="2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1"/>
    <d v="2015-03-16T09:28:00"/>
    <x v="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5"/>
    <d v="2015-06-14T20:09:29"/>
    <x v="0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0"/>
    <d v="2014-07-05T15:07:12"/>
    <x v="3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4"/>
    <d v="2015-12-24T23:55:36"/>
    <x v="0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4"/>
    <d v="2015-12-30T08:12:33"/>
    <x v="0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"/>
    <d v="2015-03-31T05:14:00"/>
    <x v="0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"/>
    <d v="2016-03-23T03:52:07"/>
    <x v="2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1"/>
    <d v="2016-01-26T06:08:17"/>
    <x v="2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1"/>
    <d v="2016-03-13T12:45:24"/>
    <x v="2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8"/>
    <d v="2014-10-05T11:13:41"/>
    <x v="3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7"/>
    <d v="2015-04-25T12:17:06"/>
    <x v="0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3"/>
    <d v="2014-08-07T15:13:48"/>
    <x v="3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1"/>
    <d v="2017-02-23T21:51:40"/>
    <x v="1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3"/>
    <d v="2014-08-07T07:56:49"/>
    <x v="3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5"/>
    <d v="2016-06-19T00:11:57"/>
    <x v="2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10"/>
    <d v="2015-09-23T12:10:01"/>
    <x v="0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0"/>
    <d v="2014-08-03T10:05:47"/>
    <x v="3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1"/>
    <d v="2016-03-25T12:36:40"/>
    <x v="2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10"/>
    <d v="2012-09-12T19:59:00"/>
    <x v="5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9"/>
    <d v="2014-11-12T13:20:00"/>
    <x v="3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11"/>
    <d v="2013-12-23T13:54:14"/>
    <x v="4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7"/>
    <d v="2012-04-28T17:13:43"/>
    <x v="5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5"/>
    <d v="2016-06-17T04:59:50"/>
    <x v="2"/>
  </r>
  <r>
    <n v="1.1005454545454545"/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7"/>
    <d v="2014-04-29T09:06:22"/>
    <x v="3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0"/>
    <d v="2015-08-11T18:00:00"/>
    <x v="0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"/>
    <d v="2017-03-14T16:00:00"/>
    <x v="1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0"/>
    <d v="2012-07-14T21:42:31"/>
    <x v="5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3"/>
    <d v="2016-08-21T22:59:00"/>
    <x v="2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4"/>
    <d v="2017-01-02T14:59:00"/>
    <x v="2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11"/>
    <d v="2015-01-08T19:26:10"/>
    <x v="3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10"/>
    <d v="2012-09-21T11:38:14"/>
    <x v="5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6"/>
    <d v="2014-04-29T21:00:00"/>
    <x v="3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7"/>
    <d v="2016-04-30T04:00:00"/>
    <x v="2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3"/>
    <d v="2015-08-25T15:52:09"/>
    <x v="0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8"/>
    <d v="2014-10-20T12:59:11"/>
    <x v="3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9"/>
    <d v="2015-12-01T12:01:01"/>
    <x v="0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8"/>
    <d v="2015-10-23T03:00:00"/>
    <x v="0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8"/>
    <d v="2015-10-10T17:00:00"/>
    <x v="0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6"/>
    <d v="2015-05-21T09:56:28"/>
    <x v="0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4"/>
    <d v="2016-12-30T09:50:16"/>
    <x v="2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4"/>
    <d v="2016-12-01T22:09:26"/>
    <x v="2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10"/>
    <d v="2012-09-13T02:07:02"/>
    <x v="5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9"/>
    <d v="2016-11-09T12:26:48"/>
    <x v="2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5"/>
    <d v="2015-06-03T07:04:29"/>
    <x v="0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9"/>
    <d v="2015-11-26T12:54:21"/>
    <x v="0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4"/>
    <d v="2014-11-30T15:11:07"/>
    <x v="3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6"/>
    <d v="2015-05-14T04:55:22"/>
    <x v="0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0"/>
    <d v="2016-06-30T02:00:00"/>
    <x v="2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10"/>
    <d v="2015-08-29T20:03:47"/>
    <x v="0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5"/>
    <d v="2016-05-28T17:28:59"/>
    <x v="2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1"/>
    <d v="2014-02-27T15:00:00"/>
    <x v="3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10"/>
    <d v="2016-09-29T07:45:21"/>
    <x v="2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"/>
    <d v="2015-03-09T13:49:21"/>
    <x v="0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8"/>
    <d v="2016-10-15T17:00:00"/>
    <x v="2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8"/>
    <d v="2016-10-12T05:11:15"/>
    <x v="2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11"/>
    <d v="2015-01-15T13:54:55"/>
    <x v="3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1"/>
    <d v="2015-02-19T12:45:48"/>
    <x v="0"/>
  </r>
  <r>
    <n v="1.0566666666666666"/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6"/>
    <d v="2015-06-07T19:51:14"/>
    <x v="0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10"/>
    <d v="2014-09-15T12:09:00"/>
    <x v="3"/>
  </r>
  <r>
    <n v="0"/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0"/>
    <d v="2016-07-14T22:57:00"/>
    <x v="2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4"/>
    <d v="2016-12-20T23:59:00"/>
    <x v="2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"/>
    <d v="2017-03-10T11:00:35"/>
    <x v="1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9"/>
    <d v="2014-11-08T13:13:23"/>
    <x v="3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10"/>
    <d v="2015-09-08T23:31:09"/>
    <x v="0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3"/>
    <d v="2015-08-13T22:16:59"/>
    <x v="0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"/>
    <d v="2016-03-09T09:09:20"/>
    <x v="2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11"/>
    <d v="2016-02-01T15:55:41"/>
    <x v="0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4"/>
    <d v="2016-12-21T06:59:03"/>
    <x v="2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4"/>
    <d v="2015-12-17T11:20:09"/>
    <x v="0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4"/>
    <d v="2014-12-09T19:48:45"/>
    <x v="3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5"/>
    <d v="2014-06-12T20:00:00"/>
    <x v="3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"/>
    <d v="2015-04-21T05:25:26"/>
    <x v="0"/>
  </r>
  <r>
    <n v="0.21033333333333334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1"/>
    <d v="2016-02-09T12:00:00"/>
    <x v="2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"/>
    <d v="2017-03-12T11:00:00"/>
    <x v="1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0"/>
    <d v="2016-08-02T17:30:00"/>
    <x v="2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0"/>
    <d v="2016-07-30T13:13:14"/>
    <x v="2"/>
  </r>
  <r>
    <n v="2.720408163265306E-2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7"/>
    <d v="2015-04-17T17:40:10"/>
    <x v="0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8"/>
    <d v="2015-11-24T10:06:58"/>
    <x v="0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8"/>
    <d v="2013-10-25T15:00:10"/>
    <x v="4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3"/>
    <d v="2015-08-21T09:55:13"/>
    <x v="0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10"/>
    <d v="2015-09-04T07:00:00"/>
    <x v="0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4"/>
    <d v="2015-12-08T22:59:00"/>
    <x v="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7"/>
    <d v="2015-05-04T13:29:34"/>
    <x v="0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10"/>
    <d v="2015-09-25T13:00:00"/>
    <x v="0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1"/>
    <d v="2016-02-10T14:13:36"/>
    <x v="2"/>
  </r>
  <r>
    <n v="1.7070000000000001"/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8"/>
    <d v="2015-11-09T06:32:00"/>
    <x v="0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4"/>
    <d v="2016-01-09T16:51:36"/>
    <x v="0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0"/>
    <d v="2014-07-28T16:29:40"/>
    <x v="3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4"/>
    <d v="2014-12-19T11:38:00"/>
    <x v="3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11"/>
    <d v="2015-12-27T22:00:00"/>
    <x v="0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8"/>
    <d v="2014-10-29T14:45:00"/>
    <x v="3"/>
  </r>
  <r>
    <n v="0.62839999999999996"/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0"/>
    <d v="2016-07-04T20:59:00"/>
    <x v="2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9"/>
    <d v="2014-11-10T13:34:49"/>
    <x v="3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6"/>
    <d v="2016-05-22T06:59:34"/>
    <x v="2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0"/>
    <d v="2014-07-02T16:42:23"/>
    <x v="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10"/>
    <d v="2015-09-24T11:09:25"/>
    <x v="0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1"/>
    <d v="2015-02-27T16:01:34"/>
    <x v="0"/>
  </r>
  <r>
    <n v="8.6250000000000007E-3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7"/>
    <d v="2016-04-05T20:04:51"/>
    <x v="2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0"/>
    <d v="2014-07-10T13:29:10"/>
    <x v="3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9"/>
    <d v="2014-11-21T21:59:00"/>
    <x v="3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1"/>
    <d v="2015-03-01T10:07:20"/>
    <x v="0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0"/>
    <d v="2014-08-09T13:57:05"/>
    <x v="3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"/>
    <d v="2015-04-27T07:42:10"/>
    <x v="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8"/>
    <d v="2014-09-30T15:23:43"/>
    <x v="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5"/>
    <d v="2015-06-29T07:21:58"/>
    <x v="0"/>
  </r>
  <r>
    <n v="1.48E-3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1"/>
    <d v="2015-02-23T19:00:00"/>
    <x v="0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0"/>
    <d v="2016-07-30T15:04:50"/>
    <x v="2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6"/>
    <d v="2015-06-02T18:31:16"/>
    <x v="0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7"/>
    <d v="2015-05-10T09:22:37"/>
    <x v="0"/>
  </r>
  <r>
    <n v="7.1428571428571426E-3"/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"/>
    <d v="2015-03-24T23:01:00"/>
    <x v="0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3"/>
    <d v="2014-08-12T19:19:26"/>
    <x v="3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10"/>
    <d v="2014-09-25T19:22:19"/>
    <x v="3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"/>
    <d v="2015-04-13T19:21:58"/>
    <x v="0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4"/>
    <d v="2014-12-25T12:16:00"/>
    <x v="3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3"/>
    <d v="2015-08-02T14:00:00"/>
    <x v="0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5"/>
    <d v="2014-06-27T13:33:28"/>
    <x v="3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3"/>
    <d v="2014-08-08T13:31:03"/>
    <x v="3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10"/>
    <d v="2014-09-18T12:59:32"/>
    <x v="3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7"/>
    <d v="2017-04-07T09:35:34"/>
    <x v="1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7"/>
    <d v="2017-04-05T10:14:37"/>
    <x v="1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1"/>
    <d v="2017-03-22T07:33:50"/>
    <x v="1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"/>
    <d v="2017-04-05T11:41:54"/>
    <x v="1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"/>
    <d v="2017-03-24T12:59:18"/>
    <x v="1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8"/>
    <d v="2014-10-15T22:59:00"/>
    <x v="3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6"/>
    <d v="2013-05-26T22:59:00"/>
    <x v="4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5"/>
    <d v="2016-07-21T08:45:26"/>
    <x v="2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10"/>
    <d v="2016-10-03T19:59:00"/>
    <x v="2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3"/>
    <d v="2014-08-08T18:00:00"/>
    <x v="3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5"/>
    <d v="2014-06-20T14:01:00"/>
    <x v="3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0"/>
    <d v="2013-07-13T10:00:00"/>
    <x v="4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4"/>
    <d v="2015-12-24T07:41:24"/>
    <x v="0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8"/>
    <d v="2016-10-14T15:00:00"/>
    <x v="2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1"/>
    <d v="2016-02-21T01:33:48"/>
    <x v="2"/>
  </r>
  <r>
    <n v="1.1998010000000001"/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8"/>
    <d v="2015-10-07T23:59:53"/>
    <x v="0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9"/>
    <d v="2014-12-06T14:57:29"/>
    <x v="3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6"/>
    <d v="2016-05-03T15:00:00"/>
    <x v="2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"/>
    <d v="2016-04-17T15:44:54"/>
    <x v="2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9"/>
    <d v="2016-11-11T04:10:53"/>
    <x v="2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10"/>
    <d v="2013-09-06T11:00:00"/>
    <x v="4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4"/>
    <d v="2017-01-29T12:34:13"/>
    <x v="2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4"/>
    <d v="2014-12-31T13:08:08"/>
    <x v="3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3"/>
    <d v="2015-08-14T23:50:59"/>
    <x v="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1"/>
    <d v="2017-03-01T09:52:15"/>
    <x v="1"/>
  </r>
  <r>
    <n v="1.05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7"/>
    <d v="2016-04-22T05:55:11"/>
    <x v="2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3"/>
    <d v="2015-08-07T08:14:23"/>
    <x v="0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4"/>
    <d v="2015-12-30T06:23:54"/>
    <x v="0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7"/>
    <d v="2015-04-30T21:46:37"/>
    <x v="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7"/>
    <d v="2013-04-22T04:59:35"/>
    <x v="4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10"/>
    <d v="2014-10-17T20:00:00"/>
    <x v="3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6"/>
    <d v="2013-05-27T16:00:00"/>
    <x v="4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"/>
    <d v="2015-04-09T21:32:54"/>
    <x v="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8"/>
    <d v="2016-10-13T13:59:00"/>
    <x v="2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"/>
    <d v="2013-03-13T12:00:00"/>
    <x v="4"/>
  </r>
  <r>
    <n v="1.2290000000000001"/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7"/>
    <d v="2014-04-23T07:59:33"/>
    <x v="3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11"/>
    <d v="2014-01-15T11:00:00"/>
    <x v="4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8"/>
    <d v="2016-11-05T19:26:44"/>
    <x v="2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7"/>
    <d v="2014-05-05T13:18:37"/>
    <x v="3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"/>
    <d v="2015-03-11T15:45:52"/>
    <x v="0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8"/>
    <d v="2014-10-19T18:07:00"/>
    <x v="3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5"/>
    <d v="2012-05-15T09:16:27"/>
    <x v="5"/>
  </r>
  <r>
    <n v="0"/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8"/>
    <d v="2016-10-18T23:53:27"/>
    <x v="2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1"/>
    <d v="2012-02-28T17:29:58"/>
    <x v="5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5"/>
    <d v="2012-07-14T15:42:48"/>
    <x v="5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3"/>
    <d v="2014-08-29T10:45:11"/>
    <x v="3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5"/>
    <d v="2012-06-15T19:10:00"/>
    <x v="5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10"/>
    <d v="2016-09-02T09:03:22"/>
    <x v="2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7"/>
    <d v="2015-04-04T10:10:37"/>
    <x v="0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0"/>
    <d v="2012-06-30T12:00:00"/>
    <x v="5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6"/>
    <d v="2014-06-17T13:17:22"/>
    <x v="3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4"/>
    <d v="2011-12-18T10:21:44"/>
    <x v="6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3"/>
    <d v="2012-08-26T13:37:03"/>
    <x v="5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10"/>
    <d v="2014-09-11T07:15:51"/>
    <x v="3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7"/>
    <d v="2015-04-08T10:58:47"/>
    <x v="0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11"/>
    <d v="2014-01-11T13:36:41"/>
    <x v="4"/>
  </r>
  <r>
    <n v="6.6666666666666671E-3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3"/>
    <d v="2016-08-06T07:45:32"/>
    <x v="2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8"/>
    <d v="2016-10-10T02:36:23"/>
    <x v="2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0"/>
    <d v="2016-07-16T00:47:46"/>
    <x v="2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5"/>
    <d v="2013-06-20T03:04:18"/>
    <x v="4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11"/>
    <d v="2013-01-02T17:31:33"/>
    <x v="5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1"/>
    <d v="2012-03-18T15:53:15"/>
    <x v="5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6"/>
    <d v="2013-05-24T05:54:44"/>
    <x v="4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6"/>
    <d v="2012-05-30T11:00:00"/>
    <x v="5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9"/>
    <d v="2012-10-28T05:53:48"/>
    <x v="5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3"/>
    <d v="2011-08-11T08:01:58"/>
    <x v="6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0"/>
    <d v="2015-08-16T15:00:50"/>
    <x v="0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"/>
    <d v="2012-03-29T05:45:23"/>
    <x v="5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6"/>
    <d v="2014-06-05T11:49:50"/>
    <x v="3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"/>
    <d v="2014-03-18T07:55:30"/>
    <x v="3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11"/>
    <d v="2013-02-01T09:00:00"/>
    <x v="5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8"/>
    <d v="2013-10-05T12:51:34"/>
    <x v="4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6"/>
    <d v="2016-04-24T12:45:21"/>
    <x v="2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"/>
    <d v="2013-03-07T19:02:08"/>
    <x v="4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4"/>
    <d v="2011-12-15T16:19:14"/>
    <x v="6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5"/>
    <d v="2015-06-11T23:07:56"/>
    <x v="0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0"/>
    <d v="2015-07-17T08:03:24"/>
    <x v="0"/>
  </r>
  <r>
    <n v="0.25545454545454543"/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3"/>
    <d v="2014-08-25T15:28:26"/>
    <x v="3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9"/>
    <d v="2015-11-22T07:03:41"/>
    <x v="0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"/>
    <d v="2017-03-10T02:44:48"/>
    <x v="1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1"/>
    <d v="2015-02-11T23:00:00"/>
    <x v="0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1"/>
    <d v="2015-02-16T20:59:00"/>
    <x v="0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6"/>
    <d v="2015-04-23T04:50:46"/>
    <x v="0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9"/>
    <d v="2014-10-29T10:54:03"/>
    <x v="3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3"/>
    <d v="2016-08-05T13:00:00"/>
    <x v="2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0"/>
    <d v="2014-07-09T05:39:40"/>
    <x v="3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0"/>
    <d v="2014-07-17T20:45:52"/>
    <x v="3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0"/>
    <d v="2016-07-29T08:50:43"/>
    <x v="2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"/>
    <d v="2015-03-11T20:00:00"/>
    <x v="0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1"/>
    <d v="2015-02-11T14:31:43"/>
    <x v="0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10"/>
    <d v="2016-09-08T20:00:00"/>
    <x v="2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0"/>
    <d v="2015-08-11T21:32:39"/>
    <x v="0"/>
  </r>
  <r>
    <n v="1.105675"/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0"/>
    <d v="2015-07-21T02:03:25"/>
    <x v="0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"/>
    <d v="2016-03-03T11:00:00"/>
    <x v="2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5"/>
    <d v="2014-06-06T15:00:00"/>
    <x v="3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0"/>
    <d v="2014-07-05T04:40:28"/>
    <x v="3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0"/>
    <d v="2014-07-08T14:34:00"/>
    <x v="3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3"/>
    <d v="2015-07-31T08:00:00"/>
    <x v="0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5"/>
    <d v="2016-06-17T08:00:00"/>
    <x v="2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4"/>
    <d v="2015-01-04T05:16:06"/>
    <x v="3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8"/>
    <d v="2014-10-10T03:00:00"/>
    <x v="3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3"/>
    <d v="2015-08-06T07:31:47"/>
    <x v="0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0"/>
    <d v="2015-07-15T16:00:00"/>
    <x v="0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10"/>
    <d v="2014-09-29T02:53:10"/>
    <x v="3"/>
  </r>
  <r>
    <n v="1.1000000000000001"/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3"/>
    <d v="2015-08-22T04:07:53"/>
    <x v="0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0"/>
    <d v="2015-08-05T03:00:00"/>
    <x v="0"/>
  </r>
  <r>
    <n v="1.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5"/>
    <d v="2015-06-29T12:57:18"/>
    <x v="0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3"/>
    <d v="2015-08-22T12:18:55"/>
    <x v="0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7"/>
    <d v="2016-03-30T06:39:00"/>
    <x v="2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6"/>
    <d v="2014-05-31T19:59:00"/>
    <x v="3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1"/>
    <d v="2015-02-23T03:55:03"/>
    <x v="0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"/>
    <d v="2015-04-05T20:00:00"/>
    <x v="0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4"/>
    <d v="2016-12-14T09:49:21"/>
    <x v="2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6"/>
    <d v="2015-05-09T01:35:15"/>
    <x v="0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3"/>
    <d v="2016-08-07T10:38:29"/>
    <x v="2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3"/>
    <d v="2015-08-02T08:00:00"/>
    <x v="0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1"/>
    <d v="2015-02-28T07:14:22"/>
    <x v="0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8"/>
    <d v="2015-09-23T06:21:26"/>
    <x v="0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5"/>
    <d v="2015-06-14T04:36:49"/>
    <x v="0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"/>
    <d v="2016-02-25T16:00:00"/>
    <x v="2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10"/>
    <d v="2014-09-23T14:08:55"/>
    <x v="3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"/>
    <d v="2015-03-27T07:24:52"/>
    <x v="0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7"/>
    <d v="2015-03-31T14:59:00"/>
    <x v="0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5"/>
    <d v="2015-06-12T17:43:00"/>
    <x v="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4"/>
    <d v="2015-12-04T11:01:26"/>
    <x v="0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0"/>
    <d v="2015-07-09T23:00:00"/>
    <x v="0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5"/>
    <d v="2016-06-03T08:30:00"/>
    <x v="2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8"/>
    <d v="2015-10-02T15:00:00"/>
    <x v="0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5"/>
    <d v="2016-06-02T02:25:18"/>
    <x v="2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6"/>
    <d v="2014-05-11T19:59:00"/>
    <x v="3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0"/>
    <d v="2015-07-16T11:47:50"/>
    <x v="0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9"/>
    <d v="2014-11-23T14:00:00"/>
    <x v="3"/>
  </r>
  <r>
    <n v="1.0825925925925926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8"/>
    <d v="2015-10-10T18:00:00"/>
    <x v="0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1"/>
    <d v="2015-01-30T15:02:10"/>
    <x v="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4"/>
    <d v="2015-12-04T16:00:00"/>
    <x v="0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1"/>
    <d v="2017-02-17T20:59:00"/>
    <x v="1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9"/>
    <d v="2015-12-09T14:48:04"/>
    <x v="0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3"/>
    <d v="2014-08-13T14:00:00"/>
    <x v="3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10"/>
    <d v="2014-08-24T20:59:00"/>
    <x v="3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"/>
    <d v="2015-03-18T09:00:00"/>
    <x v="0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9"/>
    <d v="2015-12-13T10:44:57"/>
    <x v="0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5"/>
    <d v="2014-06-21T03:00:00"/>
    <x v="3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5"/>
    <d v="2016-06-12T20:00:00"/>
    <x v="2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11"/>
    <d v="2017-01-04T05:06:20"/>
    <x v="2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6"/>
    <d v="2015-06-07T16:23:53"/>
    <x v="0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6"/>
    <d v="2015-05-29T08:36:34"/>
    <x v="0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7"/>
    <d v="2016-05-23T11:21:05"/>
    <x v="2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6"/>
    <d v="2015-05-29T07:34:19"/>
    <x v="0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7"/>
    <d v="2016-04-23T02:16:40"/>
    <x v="2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10"/>
    <d v="2014-09-05T16:10:11"/>
    <x v="3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1"/>
    <d v="2016-01-29T15:17:00"/>
    <x v="2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5"/>
    <d v="2014-06-20T17:05:03"/>
    <x v="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3"/>
    <d v="2014-09-13T20:34:57"/>
    <x v="3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6"/>
    <d v="2015-05-07T09:11:59"/>
    <x v="0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11"/>
    <d v="2016-01-29T15:34:00"/>
    <x v="0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0"/>
    <d v="2015-08-08T13:34:00"/>
    <x v="0"/>
  </r>
  <r>
    <n v="0.19736842105263158"/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11"/>
    <d v="2017-02-20T10:00:00"/>
    <x v="2"/>
  </r>
  <r>
    <n v="0"/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4"/>
    <d v="2014-12-05T03:28:00"/>
    <x v="3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10"/>
    <d v="2015-10-16T00:41:44"/>
    <x v="0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6"/>
    <d v="2016-06-19T11:12:56"/>
    <x v="2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8"/>
    <d v="2015-09-24T06:10:48"/>
    <x v="0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5"/>
    <d v="2014-06-24T10:57:09"/>
    <x v="3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3"/>
    <d v="2014-09-09T08:12:03"/>
    <x v="3"/>
  </r>
  <r>
    <n v="1.6E-2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0"/>
    <d v="2015-07-17T05:18:00"/>
    <x v="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4"/>
    <d v="2015-01-05T18:44:19"/>
    <x v="3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8"/>
    <d v="2016-10-14T14:00:00"/>
    <x v="2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0"/>
    <d v="2016-07-03T20:00:00"/>
    <x v="2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8"/>
    <d v="2016-10-05T11:50:54"/>
    <x v="2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0"/>
    <d v="2016-07-19T06:14:41"/>
    <x v="2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6"/>
    <d v="2014-05-16T20:32:45"/>
    <x v="3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11"/>
    <d v="2014-12-21T09:43:33"/>
    <x v="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6"/>
    <d v="2015-06-19T18:47:18"/>
    <x v="0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11"/>
    <d v="2015-01-28T11:37:11"/>
    <x v="3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11"/>
    <d v="2017-01-17T12:16:26"/>
    <x v="2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6"/>
    <d v="2016-05-04T19:04:53"/>
    <x v="2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0"/>
    <d v="2015-07-16T09:51:19"/>
    <x v="0"/>
  </r>
  <r>
    <n v="0.10833333333333334"/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9"/>
    <d v="2016-11-30T09:00:00"/>
    <x v="2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5"/>
    <d v="2015-07-03T06:46:35"/>
    <x v="0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11"/>
    <d v="2016-01-20T09:24:21"/>
    <x v="0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3"/>
    <d v="2015-08-20T09:05:00"/>
    <x v="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9"/>
    <d v="2014-12-03T07:20:36"/>
    <x v="3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6"/>
    <d v="2016-05-01T06:18:38"/>
    <x v="2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1"/>
    <d v="2016-02-05T20:59:00"/>
    <x v="2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4"/>
    <d v="2014-12-05T09:27:15"/>
    <x v="3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"/>
    <d v="2015-03-13T16:50:01"/>
    <x v="0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8"/>
    <d v="2015-09-18T19:59:00"/>
    <x v="0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11"/>
    <d v="2015-01-11T02:15:24"/>
    <x v="3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9"/>
    <d v="2014-10-17T20:59:00"/>
    <x v="3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3"/>
    <d v="2014-08-29T12:43:05"/>
    <x v="3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3"/>
    <d v="2014-08-08T19:00:00"/>
    <x v="3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"/>
    <d v="2016-04-15T12:12:08"/>
    <x v="2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10"/>
    <d v="2014-08-25T13:00:00"/>
    <x v="3"/>
  </r>
  <r>
    <n v="5.0000000000000001E-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4"/>
    <d v="2015-01-08T18:00:00"/>
    <x v="3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"/>
    <d v="2015-04-03T14:40:15"/>
    <x v="0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0"/>
    <d v="2014-06-22T13:00:00"/>
    <x v="3"/>
  </r>
  <r>
    <n v="0.20833333333333334"/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4"/>
    <d v="2016-12-11T22:00:00"/>
    <x v="2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8"/>
    <d v="2015-10-11T07:29:05"/>
    <x v="0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9"/>
    <d v="2015-10-31T07:57:33"/>
    <x v="0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5"/>
    <d v="2016-07-23T17:52:38"/>
    <x v="2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3"/>
    <d v="2014-08-08T21:37:12"/>
    <x v="3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11"/>
    <d v="2015-02-07T13:42:19"/>
    <x v="3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3"/>
    <d v="2015-08-24T02:33:16"/>
    <x v="0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3"/>
    <d v="2015-09-08T20:00:18"/>
    <x v="0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9"/>
    <d v="2014-11-09T04:00:00"/>
    <x v="3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10"/>
    <d v="2016-09-06T17:21:53"/>
    <x v="2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3"/>
    <d v="2015-07-31T17:00:00"/>
    <x v="0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7"/>
    <d v="2016-05-14T13:03:57"/>
    <x v="2"/>
  </r>
  <r>
    <n v="2.75E-2"/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5"/>
    <d v="2016-06-08T09:33:39"/>
    <x v="2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9"/>
    <d v="2014-11-25T11:46:00"/>
    <x v="3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6"/>
    <d v="2015-06-12T12:11:27"/>
    <x v="0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5"/>
    <d v="2015-06-27T10:27:06"/>
    <x v="0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11"/>
    <d v="2016-01-14T19:09:34"/>
    <x v="0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3"/>
    <d v="2014-09-06T14:08:59"/>
    <x v="3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1"/>
    <d v="2015-03-14T12:46:34"/>
    <x v="0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"/>
    <d v="2016-03-16T00:33:10"/>
    <x v="2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6"/>
    <d v="2014-05-19T03:26:29"/>
    <x v="3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10"/>
    <d v="2015-09-15T21:37:27"/>
    <x v="0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9"/>
    <d v="2015-10-29T07:06:47"/>
    <x v="0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3"/>
    <d v="2014-08-05T06:52:09"/>
    <x v="3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"/>
    <d v="2015-03-25T10:01:10"/>
    <x v="0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10"/>
    <d v="2014-09-25T13:16:44"/>
    <x v="3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6"/>
    <d v="2015-05-18T12:58:47"/>
    <x v="0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1"/>
    <d v="2015-01-23T19:00:00"/>
    <x v="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6"/>
    <d v="2015-05-08T19:59:00"/>
    <x v="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10"/>
    <d v="2014-09-11T06:01:08"/>
    <x v="3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"/>
    <d v="2015-02-23T10:22:59"/>
    <x v="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0"/>
    <d v="2014-07-14T21:00:00"/>
    <x v="3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"/>
    <d v="2016-03-04T15:57:26"/>
    <x v="2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6"/>
    <d v="2014-05-25T05:32:38"/>
    <x v="3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6"/>
    <d v="2015-05-07T06:01:04"/>
    <x v="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10"/>
    <d v="2014-09-14T22:08:00"/>
    <x v="3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1"/>
    <d v="2015-02-21T03:00:00"/>
    <x v="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5"/>
    <d v="2016-06-04T14:57:33"/>
    <x v="2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5"/>
    <d v="2014-06-15T07:16:04"/>
    <x v="3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3"/>
    <d v="2016-08-29T09:00:00"/>
    <x v="2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8"/>
    <d v="2014-10-12T20:59:00"/>
    <x v="3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0"/>
    <d v="2014-07-13T02:58:33"/>
    <x v="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11"/>
    <d v="2015-01-30T08:53:34"/>
    <x v="3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3"/>
    <d v="2014-08-27T17:00:00"/>
    <x v="3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11"/>
    <d v="2015-01-18T10:33:38"/>
    <x v="3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1"/>
    <d v="2015-03-01T15:02:35"/>
    <x v="0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4"/>
    <d v="2015-12-16T12:18:00"/>
    <x v="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7"/>
    <d v="2015-04-12T19:06:20"/>
    <x v="0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5"/>
    <d v="2015-06-07T13:56:38"/>
    <x v="0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6"/>
    <d v="2015-05-23T19:21:00"/>
    <x v="0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3"/>
    <d v="2016-08-15T04:44:52"/>
    <x v="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9"/>
    <d v="2016-11-24T09:11:00"/>
    <x v="2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6"/>
    <d v="2015-06-02T07:34:53"/>
    <x v="0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9"/>
    <d v="2015-11-19T12:45:17"/>
    <x v="0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11"/>
    <d v="2016-01-23T00:45:52"/>
    <x v="0"/>
  </r>
  <r>
    <n v="2.1919999999999999E-2"/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10"/>
    <d v="2014-10-05T11:16:13"/>
    <x v="3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8"/>
    <d v="2016-10-16T20:00:00"/>
    <x v="2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8"/>
    <d v="2015-10-08T11:00:21"/>
    <x v="0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"/>
    <d v="2017-03-16T05:00:03"/>
    <x v="1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5"/>
    <d v="2015-06-16T09:47:29"/>
    <x v="0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6"/>
    <d v="2016-05-04T15:00:50"/>
    <x v="2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1"/>
    <d v="2015-03-27T15:16:12"/>
    <x v="0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7"/>
    <d v="2016-05-08T09:41:57"/>
    <x v="2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5"/>
    <d v="2016-06-06T16:12:05"/>
    <x v="2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10"/>
    <d v="2014-09-11T10:10:23"/>
    <x v="3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"/>
    <d v="2015-03-25T20:00:00"/>
    <x v="0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1"/>
    <d v="2015-02-28T22:59:00"/>
    <x v="0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0"/>
    <d v="2015-07-02T03:17:04"/>
    <x v="0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3"/>
    <d v="2014-08-06T13:32:00"/>
    <x v="3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0"/>
    <d v="2015-07-07T09:30:33"/>
    <x v="0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10"/>
    <d v="2015-09-16T09:43:32"/>
    <x v="0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"/>
    <d v="2015-03-08T19:44:52"/>
    <x v="0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10"/>
    <d v="2016-08-16T19:59:00"/>
    <x v="2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6"/>
    <d v="2015-05-03T14:51:00"/>
    <x v="0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0"/>
    <d v="2014-07-18T08:04:11"/>
    <x v="3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10"/>
    <d v="2014-08-31T07:47:58"/>
    <x v="3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4"/>
    <d v="2016-12-04T17:00:00"/>
    <x v="2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11"/>
    <d v="2015-12-31T20:00:00"/>
    <x v="0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10"/>
    <d v="2014-09-25T17:35:00"/>
    <x v="3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9"/>
    <d v="2014-11-26T19:00:00"/>
    <x v="3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"/>
    <d v="2016-03-13T04:00:00"/>
    <x v="2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1"/>
    <d v="2015-03-22T18:14:00"/>
    <x v="0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9"/>
    <d v="2014-10-19T21:59:00"/>
    <x v="3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11"/>
    <d v="2015-01-05T22:00:00"/>
    <x v="3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10"/>
    <d v="2015-08-23T18:00:00"/>
    <x v="0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10"/>
    <d v="2015-09-23T05:25:56"/>
    <x v="0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1"/>
    <d v="2016-02-11T08:29:03"/>
    <x v="2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8"/>
    <d v="2014-11-11T08:10:36"/>
    <x v="3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3"/>
    <d v="2016-08-23T22:41:21"/>
    <x v="2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9"/>
    <d v="2016-10-30T20:00:00"/>
    <x v="2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7"/>
    <d v="2016-05-01T03:00:06"/>
    <x v="2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8"/>
    <d v="2016-10-12T16:00:00"/>
    <x v="2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5"/>
    <d v="2016-06-20T00:41:21"/>
    <x v="2"/>
  </r>
  <r>
    <n v="1.76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4"/>
    <d v="2015-12-20T20:59:00"/>
    <x v="0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11"/>
    <d v="2016-01-07T05:47:00"/>
    <x v="0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1"/>
    <d v="2017-01-27T12:05:30"/>
    <x v="1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8"/>
    <d v="2016-10-09T10:25:10"/>
    <x v="2"/>
  </r>
  <r>
    <n v="1.0029999999999999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1"/>
    <d v="2016-02-20T12:07:47"/>
    <x v="2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8"/>
    <d v="2014-10-03T03:29:32"/>
    <x v="3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11"/>
    <d v="2017-01-19T07:57:51"/>
    <x v="2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7"/>
    <d v="2015-05-26T13:54:00"/>
    <x v="0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"/>
    <d v="2017-02-26T20:59:00"/>
    <x v="1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5"/>
    <d v="2014-06-15T20:25:00"/>
    <x v="3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"/>
    <d v="2017-02-28T18:00:00"/>
    <x v="1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1"/>
    <d v="2017-01-31T10:00:00"/>
    <x v="1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0"/>
    <d v="2016-07-13T13:29:42"/>
    <x v="2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4"/>
    <d v="2012-12-26T12:04:12"/>
    <x v="5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1"/>
    <d v="2016-02-29T21:59:00"/>
    <x v="2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9"/>
    <d v="2014-11-15T14:08:44"/>
    <x v="3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8"/>
    <d v="2014-10-06T08:11:45"/>
    <x v="3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4"/>
    <d v="2014-12-14T10:09:51"/>
    <x v="3"/>
  </r>
  <r>
    <n v="1.8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6"/>
    <d v="2015-04-24T21:11:23"/>
    <x v="0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11"/>
    <d v="2016-01-20T21:05:19"/>
    <x v="0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9"/>
    <d v="2014-11-26T06:40:40"/>
    <x v="3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11"/>
    <d v="2015-02-21T11:58:39"/>
    <x v="3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4"/>
    <d v="2015-12-23T14:59:00"/>
    <x v="0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1"/>
    <d v="2015-02-10T08:52:10"/>
    <x v="0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5"/>
    <d v="2015-06-21T12:04:09"/>
    <x v="0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9"/>
    <d v="2014-11-04T21:00:00"/>
    <x v="3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5"/>
    <d v="2014-06-10T20:00:00"/>
    <x v="3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5"/>
    <d v="2014-07-18T05:09:12"/>
    <x v="3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"/>
    <d v="2014-08-20T12:24:03"/>
    <x v="3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0"/>
    <d v="2015-07-20T14:00:00"/>
    <x v="0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6"/>
    <d v="2014-05-26T19:00:00"/>
    <x v="3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0"/>
    <d v="2015-08-14T12:18:53"/>
    <x v="0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9"/>
    <d v="2016-11-21T21:59:00"/>
    <x v="2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"/>
    <d v="2016-08-27T14:53:29"/>
    <x v="2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6"/>
    <d v="2015-06-11T08:13:06"/>
    <x v="0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8"/>
    <d v="2012-10-06T15:51:15"/>
    <x v="5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5"/>
    <d v="2014-05-30T08:00:00"/>
    <x v="3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2"/>
    <d v="2017-03-03T03:01:32"/>
    <x v="1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2"/>
    <d v="2015-03-20T07:54:11"/>
    <x v="0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"/>
    <d v="2016-08-14T22:20:25"/>
    <x v="2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9"/>
    <d v="2014-11-17T20:35:00"/>
    <x v="3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10"/>
    <d v="2015-09-16T09:56:11"/>
    <x v="0"/>
  </r>
  <r>
    <n v="1"/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10"/>
    <d v="2016-10-14T13:10:47"/>
    <x v="2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10"/>
    <d v="2015-09-10T17:04:19"/>
    <x v="0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"/>
    <d v="2016-08-17T18:38:45"/>
    <x v="2"/>
  </r>
  <r>
    <n v="1.1253599999999999"/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9"/>
    <d v="2016-10-31T19:59:00"/>
    <x v="2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6"/>
    <d v="2013-05-04T05:26:49"/>
    <x v="4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"/>
    <d v="2013-08-16T03:59:00"/>
    <x v="4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"/>
    <d v="2010-10-01T20:59:00"/>
    <x v="7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1"/>
    <d v="2016-03-03T22:03:17"/>
    <x v="2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11"/>
    <d v="2013-12-28T23:59:00"/>
    <x v="4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0"/>
    <d v="2015-06-26T15:00:00"/>
    <x v="0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11"/>
    <d v="2016-01-20T12:50:48"/>
    <x v="0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8"/>
    <d v="2015-10-06T08:30:47"/>
    <x v="0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7"/>
    <d v="2015-04-15T18:50:00"/>
    <x v="0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1"/>
    <d v="2016-02-02T09:26:38"/>
    <x v="2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"/>
    <d v="2014-08-21T19:44:15"/>
    <x v="3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10"/>
    <d v="2014-09-09T20:52:00"/>
    <x v="3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7"/>
    <d v="2016-04-27T05:16:00"/>
    <x v="2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11"/>
    <d v="2014-12-31T13:22:00"/>
    <x v="3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5"/>
    <d v="2015-06-13T16:20:55"/>
    <x v="0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6"/>
    <d v="2016-05-04T20:02:40"/>
    <x v="2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1"/>
    <d v="2017-02-08T01:59:05"/>
    <x v="1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6"/>
    <d v="2015-05-28T07:59:00"/>
    <x v="0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10"/>
    <d v="2014-10-01T19:59:00"/>
    <x v="3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1"/>
    <d v="2015-03-01T17:04:00"/>
    <x v="0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4"/>
    <d v="2015-01-09T14:59:50"/>
    <x v="3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"/>
    <d v="2014-09-29T07:16:24"/>
    <x v="3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7"/>
    <d v="2016-04-03T06:36:51"/>
    <x v="2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7"/>
    <d v="2016-05-20T00:59:00"/>
    <x v="2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"/>
    <d v="2014-08-08T14:27:26"/>
    <x v="3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10"/>
    <d v="2015-09-27T22:35:34"/>
    <x v="0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"/>
    <d v="2014-08-13T10:49:08"/>
    <x v="3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8"/>
    <d v="2015-09-30T10:00:00"/>
    <x v="0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8"/>
    <d v="2016-10-22T14:08:58"/>
    <x v="2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9"/>
    <d v="2015-11-21T22:59:00"/>
    <x v="0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"/>
    <d v="2014-07-29T17:19:32"/>
    <x v="3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0"/>
    <d v="2016-07-09T21:28:57"/>
    <x v="2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10"/>
    <d v="2015-09-09T14:31:19"/>
    <x v="0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8"/>
    <d v="2015-10-16T08:35:52"/>
    <x v="0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4"/>
    <d v="2014-12-14T12:00:34"/>
    <x v="3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4"/>
    <d v="2016-12-07T09:36:09"/>
    <x v="2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6"/>
    <d v="2015-04-20T21:59:00"/>
    <x v="0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9"/>
    <d v="2016-10-29T17:46:00"/>
    <x v="2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6"/>
    <d v="2015-06-14T11:19:00"/>
    <x v="0"/>
  </r>
  <r>
    <n v="8.8000000000000003E-4"/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2"/>
    <d v="2016-03-10T05:42:39"/>
    <x v="2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0"/>
    <d v="2016-08-18T18:27:20"/>
    <x v="2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10"/>
    <d v="2015-10-09T07:38:43"/>
    <x v="0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1"/>
    <d v="2017-03-02T14:57:58"/>
    <x v="1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1"/>
    <d v="2015-02-25T19:19:55"/>
    <x v="0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2"/>
    <d v="2015-03-22T08:07:15"/>
    <x v="0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9"/>
    <d v="2014-12-26T17:40:44"/>
    <x v="3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10"/>
    <d v="2015-09-19T20:21:31"/>
    <x v="0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9"/>
    <d v="2015-11-15T15:09:06"/>
    <x v="0"/>
  </r>
  <r>
    <n v="2.8E-3"/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10"/>
    <d v="2014-08-31T21:00:00"/>
    <x v="3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6"/>
    <d v="2015-05-05T10:48:00"/>
    <x v="0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10"/>
    <d v="2015-09-29T13:12:39"/>
    <x v="0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0"/>
    <d v="2015-08-17T08:05:59"/>
    <x v="0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9"/>
    <d v="2016-12-20T20:36:30"/>
    <x v="2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11"/>
    <d v="2015-01-08T05:41:00"/>
    <x v="3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0"/>
    <d v="2016-07-08T17:59:00"/>
    <x v="2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7"/>
    <d v="2015-05-01T10:39:05"/>
    <x v="0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"/>
    <d v="2016-08-14T14:45:43"/>
    <x v="2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8"/>
    <d v="2015-10-15T14:00:00"/>
    <x v="0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5"/>
    <d v="2014-05-31T19:59:00"/>
    <x v="3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"/>
    <d v="2015-09-20T11:05:56"/>
    <x v="0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0"/>
    <d v="2016-07-31T16:36:20"/>
    <x v="2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6"/>
    <d v="2015-05-20T11:48:46"/>
    <x v="0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8"/>
    <d v="2016-10-07T06:00:00"/>
    <x v="2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11"/>
    <d v="2016-02-07T16:17:00"/>
    <x v="0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1"/>
    <d v="2016-02-11T20:33:11"/>
    <x v="2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8"/>
    <d v="2014-10-20T06:56:15"/>
    <x v="3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0"/>
    <d v="2015-07-15T23:56:00"/>
    <x v="0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"/>
    <d v="2016-08-23T00:10:18"/>
    <x v="2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6"/>
    <d v="2015-06-11T19:45:06"/>
    <x v="0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1"/>
    <d v="2015-02-02T18:00:00"/>
    <x v="0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10"/>
    <d v="2014-10-18T21:00:00"/>
    <x v="3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10"/>
    <d v="2015-09-16T14:00:00"/>
    <x v="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5"/>
    <d v="2015-05-11T11:32:31"/>
    <x v="0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2"/>
    <d v="2015-04-28T07:19:54"/>
    <x v="0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"/>
    <d v="2014-08-27T19:00:10"/>
    <x v="3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1"/>
    <d v="2017-02-18T16:45:19"/>
    <x v="1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8"/>
    <d v="2014-10-04T06:17:00"/>
    <x v="3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8"/>
    <d v="2016-10-31T18:55:34"/>
    <x v="2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7"/>
    <d v="2015-04-17T09:33:02"/>
    <x v="0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"/>
    <d v="2014-09-21T07:10:50"/>
    <x v="3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5"/>
    <d v="2016-06-05T02:43:47"/>
    <x v="2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7"/>
    <d v="2015-04-01T04:22:05"/>
    <x v="0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5"/>
    <d v="2016-05-27T05:12:00"/>
    <x v="2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0"/>
    <d v="2016-07-02T07:35:23"/>
    <x v="2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2"/>
    <d v="2015-03-26T16:05:32"/>
    <x v="0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7"/>
    <d v="2016-05-05T13:36:36"/>
    <x v="2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"/>
    <d v="2014-09-26T08:18:55"/>
    <x v="3"/>
  </r>
  <r>
    <n v="0.582914572864321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4"/>
    <d v="2016-11-09T15:22:12"/>
    <x v="2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0"/>
    <d v="2016-07-09T15:49:58"/>
    <x v="2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11"/>
    <d v="2015-02-02T10:43:21"/>
    <x v="3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11"/>
    <d v="2016-01-06T20:57:52"/>
    <x v="0"/>
  </r>
  <r>
    <n v="4.1599999999999998E-2"/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2"/>
    <d v="2016-03-27T15:26:02"/>
    <x v="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1"/>
    <d v="2015-03-01T12:33:49"/>
    <x v="0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2"/>
    <d v="2017-03-16T10:49:01"/>
    <x v="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7"/>
    <d v="2017-04-18T11:13:39"/>
    <x v="1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7"/>
    <d v="2017-04-13T20:59:00"/>
    <x v="1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7"/>
    <d v="2017-04-08T04:54:05"/>
    <x v="1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2"/>
    <d v="2017-04-20T23:24:20"/>
    <x v="1"/>
  </r>
  <r>
    <n v="1.08"/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2"/>
    <d v="2017-03-24T04:33:54"/>
    <x v="1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7"/>
    <d v="2017-03-27T08:16:59"/>
    <x v="1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7"/>
    <d v="2017-04-03T19:38:41"/>
    <x v="1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2"/>
    <d v="2017-03-31T14:59:00"/>
    <x v="1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7"/>
    <d v="2017-05-03T11:12:00"/>
    <x v="1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7"/>
    <d v="2017-04-03T07:30:07"/>
    <x v="1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2"/>
    <d v="2017-03-24T20:33:00"/>
    <x v="1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7"/>
    <d v="2017-04-07T08:15:03"/>
    <x v="1"/>
  </r>
  <r>
    <n v="0.51600000000000001"/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7"/>
    <d v="2017-04-16T12:00:00"/>
    <x v="1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2"/>
    <d v="2017-03-19T03:18:59"/>
    <x v="1"/>
  </r>
  <r>
    <n v="0"/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7"/>
    <d v="2017-04-09T00:35:56"/>
    <x v="1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7"/>
    <d v="2017-03-18T22:00:00"/>
    <x v="1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1"/>
    <d v="2017-03-27T15:58:54"/>
    <x v="1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7"/>
    <d v="2017-04-16T07:22:46"/>
    <x v="1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8"/>
    <d v="2014-11-06T16:15:55"/>
    <x v="3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8"/>
    <d v="2014-09-30T20:00:00"/>
    <x v="3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4"/>
    <d v="2012-12-06T18:00:00"/>
    <x v="5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9"/>
    <d v="2011-01-24T20:00:00"/>
    <x v="7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10"/>
    <d v="2014-09-10T12:09:34"/>
    <x v="3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9"/>
    <d v="2013-11-02T12:49:27"/>
    <x v="4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7"/>
    <d v="2011-04-30T20:59:00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7"/>
    <d v="2012-04-01T12:00:58"/>
    <x v="5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4"/>
    <d v="2012-12-20T03:58:45"/>
    <x v="5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6"/>
    <d v="2012-06-01T14:52:24"/>
    <x v="5"/>
  </r>
  <r>
    <n v="1.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"/>
    <d v="2014-07-18T21:00:00"/>
    <x v="3"/>
  </r>
  <r>
    <n v="1.13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0"/>
    <d v="2013-07-22T12:09:12"/>
    <x v="4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11"/>
    <d v="2012-01-18T15:00:00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"/>
    <d v="2014-08-12T20:59:00"/>
    <x v="3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8"/>
    <d v="2014-10-15T04:52:02"/>
    <x v="3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0"/>
    <d v="2014-07-06T18:00:00"/>
    <x v="3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5"/>
    <d v="2014-06-15T10:05:25"/>
    <x v="3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5"/>
    <d v="2014-06-09T11:20:15"/>
    <x v="3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6"/>
    <d v="2011-05-02T19:59:00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9"/>
    <d v="2014-11-25T23:59:00"/>
    <x v="3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"/>
    <d v="2014-08-01T20:13:01"/>
    <x v="3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5"/>
    <d v="2014-06-13T14:00:00"/>
    <x v="3"/>
  </r>
  <r>
    <n v="1.030125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4"/>
    <d v="2013-12-12T20:59:00"/>
    <x v="4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5"/>
    <d v="2014-07-01T20:00:00"/>
    <x v="3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6"/>
    <d v="2016-05-06T06:35:58"/>
    <x v="2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1"/>
    <d v="2012-02-14T09:31:08"/>
    <x v="5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10"/>
    <d v="2014-09-26T13:04:52"/>
    <x v="3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10"/>
    <d v="2014-08-25T12:45:08"/>
    <x v="3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11"/>
    <d v="2011-02-17T13:17:07"/>
    <x v="7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"/>
    <d v="2013-08-18T07:00:00"/>
    <x v="4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5"/>
    <d v="2014-06-21T08:00:09"/>
    <x v="3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0"/>
    <d v="2014-07-16T06:31:15"/>
    <x v="3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6"/>
    <d v="2013-05-06T08:51:11"/>
    <x v="4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5"/>
    <d v="2014-06-20T01:54:09"/>
    <x v="3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5"/>
    <d v="2014-06-15T08:00:00"/>
    <x v="3"/>
  </r>
  <r>
    <n v="1.0088571428571429"/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11"/>
    <d v="2012-01-31T09:00:00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10"/>
    <d v="2013-08-23T11:04:29"/>
    <x v="4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0"/>
    <d v="2014-07-01T15:50:31"/>
    <x v="3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"/>
    <d v="2014-07-16T15:27:21"/>
    <x v="3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10"/>
    <d v="2014-09-16T13:00:00"/>
    <x v="3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"/>
    <d v="2014-08-04T07:59:33"/>
    <x v="3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5"/>
    <d v="2015-06-10T01:58:22"/>
    <x v="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6"/>
    <d v="2015-05-24T00:18:52"/>
    <x v="0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4"/>
    <d v="2016-12-08T20:37:55"/>
    <x v="2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0"/>
    <d v="2016-08-16T10:07:49"/>
    <x v="2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1"/>
    <d v="2015-02-28T14:00:00"/>
    <x v="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1"/>
    <d v="2015-02-20T15:14:16"/>
    <x v="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0"/>
    <d v="2015-07-26T17:29:58"/>
    <x v="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1"/>
    <d v="2015-02-12T06:15:42"/>
    <x v="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0"/>
    <d v="2015-08-01T06:00:00"/>
    <x v="0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1"/>
    <d v="2015-02-04T03:50:18"/>
    <x v="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1"/>
    <d v="2015-02-16T02:11:17"/>
    <x v="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10"/>
    <d v="2014-09-06T13:00:00"/>
    <x v="3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7"/>
    <d v="2016-04-29T21:34:00"/>
    <x v="2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10"/>
    <d v="2014-08-31T10:24:37"/>
    <x v="3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9"/>
    <d v="2015-12-13T21:59:00"/>
    <x v="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10"/>
    <d v="2015-09-25T15:43:42"/>
    <x v="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0"/>
    <d v="2015-07-17T08:14:00"/>
    <x v="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6"/>
    <d v="2015-05-01T00:59:32"/>
    <x v="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10"/>
    <d v="2015-09-18T22:37:31"/>
    <x v="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2"/>
    <d v="2015-04-22T21:40:07"/>
    <x v="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"/>
    <d v="2014-07-28T06:31:17"/>
    <x v="3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5"/>
    <d v="2014-06-20T15:00:00"/>
    <x v="3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6"/>
    <d v="2012-05-31T19:59:00"/>
    <x v="5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"/>
    <d v="2014-08-14T18:00:00"/>
    <x v="3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"/>
    <d v="2014-08-08T11:05:51"/>
    <x v="3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0"/>
    <d v="2015-07-26T10:19:19"/>
    <x v="0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4"/>
    <d v="2016-01-05T15:55:00"/>
    <x v="0"/>
  </r>
  <r>
    <n v="1.0035142857142858"/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10"/>
    <d v="2015-09-09T19:59:00"/>
    <x v="0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0"/>
    <d v="2015-07-11T06:30:00"/>
    <x v="0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9"/>
    <d v="2016-11-04T05:06:24"/>
    <x v="2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4"/>
    <d v="2014-12-30T16:00:00"/>
    <x v="3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2"/>
    <d v="2015-03-22T14:35:47"/>
    <x v="0"/>
  </r>
  <r>
    <n v="1.00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2"/>
    <d v="2017-03-12T13:00:00"/>
    <x v="1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5"/>
    <d v="2015-07-05T08:43:23"/>
    <x v="0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8"/>
    <d v="2015-10-24T13:29:00"/>
    <x v="0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"/>
    <d v="2015-08-20T12:02:56"/>
    <x v="0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4"/>
    <d v="2017-01-09T21:00:00"/>
    <x v="2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5"/>
    <d v="2016-06-03T13:00:00"/>
    <x v="2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8"/>
    <d v="2015-10-30T06:00:12"/>
    <x v="0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11"/>
    <d v="2017-01-17T13:10:36"/>
    <x v="2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4"/>
    <d v="2015-12-16T20:59:00"/>
    <x v="0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9"/>
    <d v="2014-11-19T23:59:58"/>
    <x v="3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8"/>
    <d v="2014-09-30T19:59:00"/>
    <x v="3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7"/>
    <d v="2016-04-16T14:39:07"/>
    <x v="2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6"/>
    <d v="2016-05-03T19:59:00"/>
    <x v="2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1"/>
    <d v="2017-03-02T11:19:15"/>
    <x v="1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11"/>
    <d v="2017-02-01T15:31:00"/>
    <x v="2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0"/>
    <d v="2016-07-01T00:20:51"/>
    <x v="2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4"/>
    <d v="2016-12-28T14:00:33"/>
    <x v="2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8"/>
    <d v="2015-09-28T19:59:00"/>
    <x v="0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0"/>
    <d v="2015-07-01T04:14:58"/>
    <x v="0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8"/>
    <d v="2015-10-25T15:59:00"/>
    <x v="0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1"/>
    <d v="2017-02-16T15:00:00"/>
    <x v="1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8"/>
    <d v="2014-10-13T22:59:00"/>
    <x v="3"/>
  </r>
  <r>
    <n v="1.273042"/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10"/>
    <d v="2014-09-19T10:08:12"/>
    <x v="3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8"/>
    <d v="2015-10-08T16:00:00"/>
    <x v="0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4"/>
    <d v="2016-12-01T09:39:42"/>
    <x v="2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5"/>
    <d v="2015-06-11T18:00:00"/>
    <x v="0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10"/>
    <d v="2015-09-11T19:59:00"/>
    <x v="0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0"/>
    <d v="2015-07-12T02:25:12"/>
    <x v="0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7"/>
    <d v="2015-04-04T12:19:17"/>
    <x v="0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5"/>
    <d v="2015-06-20T09:55:14"/>
    <x v="0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9"/>
    <d v="2014-11-05T10:48:44"/>
    <x v="3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5"/>
    <d v="2015-06-21T09:32:46"/>
    <x v="0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10"/>
    <d v="2016-09-07T03:20:40"/>
    <x v="2"/>
  </r>
  <r>
    <n v="1.0182500000000001"/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10"/>
    <d v="2016-09-07T19:45:00"/>
    <x v="2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2"/>
    <d v="2015-03-25T17:03:29"/>
    <x v="0"/>
  </r>
  <r>
    <n v="1.75"/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8"/>
    <d v="2014-10-07T10:26:15"/>
    <x v="3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5"/>
    <d v="2015-06-10T19:59:00"/>
    <x v="0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1"/>
    <d v="2017-02-22T05:25:52"/>
    <x v="1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11"/>
    <d v="2015-01-08T13:17:41"/>
    <x v="3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8"/>
    <d v="2016-09-30T19:59:00"/>
    <x v="2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9"/>
    <d v="2015-11-30T09:08:38"/>
    <x v="0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0"/>
    <d v="2015-07-16T09:24:36"/>
    <x v="0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4"/>
    <d v="2014-12-21T20:00:00"/>
    <x v="3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9"/>
    <d v="2015-10-30T13:00:00"/>
    <x v="0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1"/>
    <d v="2015-01-28T14:00:00"/>
    <x v="0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4"/>
    <d v="2015-12-03T09:00:00"/>
    <x v="0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5"/>
    <d v="2015-06-12T13:00:00"/>
    <x v="0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0"/>
    <d v="2015-07-17T10:11:00"/>
    <x v="0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10"/>
    <d v="2016-08-24T13:42:08"/>
    <x v="2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5"/>
    <d v="2015-06-16T03:00:00"/>
    <x v="0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0"/>
    <d v="2015-07-12T04:47:45"/>
    <x v="0"/>
  </r>
  <r>
    <n v="1.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9"/>
    <d v="2014-11-02T03:29:35"/>
    <x v="3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9"/>
    <d v="2015-11-06T05:00:09"/>
    <x v="0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10"/>
    <d v="2016-09-14T11:00:00"/>
    <x v="2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1"/>
    <d v="2016-03-15T13:00:00"/>
    <x v="2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1"/>
    <d v="2015-02-08T20:30:00"/>
    <x v="0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2"/>
    <d v="2016-03-31T19:59:00"/>
    <x v="2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9"/>
    <d v="2014-11-18T09:23:26"/>
    <x v="3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6"/>
    <d v="2015-05-30T12:21:43"/>
    <x v="0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7"/>
    <d v="2016-03-31T17:27:39"/>
    <x v="2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6"/>
    <d v="2015-05-31T21:00:00"/>
    <x v="0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10"/>
    <d v="2015-09-01T16:28:25"/>
    <x v="0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7"/>
    <d v="2016-04-28T20:39:48"/>
    <x v="2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1"/>
    <d v="2016-02-10T13:00:00"/>
    <x v="2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1"/>
    <d v="2016-01-28T21:59:00"/>
    <x v="2"/>
  </r>
  <r>
    <n v="1.1210242048409682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1"/>
    <d v="2017-02-27T21:00:00"/>
    <x v="1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"/>
    <d v="2016-08-15T12:09:42"/>
    <x v="2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4"/>
    <d v="2015-11-28T10:00:28"/>
    <x v="0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5"/>
    <d v="2016-06-20T15:00:00"/>
    <x v="2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1"/>
    <d v="2017-02-20T00:50:02"/>
    <x v="1"/>
  </r>
  <r>
    <n v="1.212"/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2"/>
    <d v="2017-03-11T04:21:31"/>
    <x v="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10"/>
    <d v="2015-09-16T19:59:00"/>
    <x v="0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9"/>
    <d v="2015-12-04T11:29:08"/>
    <x v="0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2"/>
    <d v="2017-03-04T02:12:32"/>
    <x v="1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5"/>
    <d v="2015-06-16T04:59:14"/>
    <x v="0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10"/>
    <d v="2016-09-26T02:37:09"/>
    <x v="2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4"/>
    <d v="2015-11-22T14:00:00"/>
    <x v="0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"/>
    <d v="2015-07-27T14:59:00"/>
    <x v="0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10"/>
    <d v="2015-09-12T16:00:00"/>
    <x v="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8"/>
    <d v="2015-10-14T14:01:03"/>
    <x v="0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6"/>
    <d v="2015-04-29T09:51:02"/>
    <x v="0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0"/>
    <d v="2016-07-31T22:59:00"/>
    <x v="2"/>
  </r>
  <r>
    <n v="1.03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4"/>
    <d v="2016-12-07T00:26:16"/>
    <x v="2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2"/>
    <d v="2015-03-28T06:38:04"/>
    <x v="0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4"/>
    <d v="2016-12-22T06:59:12"/>
    <x v="2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"/>
    <d v="2015-07-31T12:32:28"/>
    <x v="0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5"/>
    <d v="2016-06-09T19:00:00"/>
    <x v="2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6"/>
    <d v="2016-05-14T17:22:19"/>
    <x v="2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7"/>
    <d v="2016-04-13T13:02:45"/>
    <x v="2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8"/>
    <d v="2016-10-16T07:36:18"/>
    <x v="2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8"/>
    <d v="2015-10-06T14:17:05"/>
    <x v="0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8"/>
    <d v="2015-10-16T23:00:10"/>
    <x v="0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9"/>
    <d v="2016-11-11T14:00:00"/>
    <x v="2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1"/>
    <d v="2016-01-26T17:00:00"/>
    <x v="2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6"/>
    <d v="2015-05-08T12:05:00"/>
    <x v="0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6"/>
    <d v="2016-05-05T23:17:21"/>
    <x v="2"/>
  </r>
  <r>
    <n v="1.0008673425918038"/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"/>
    <d v="2014-08-08T05:54:00"/>
    <x v="3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5"/>
    <d v="2016-06-07T16:57:04"/>
    <x v="2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7"/>
    <d v="2016-04-10T18:30:00"/>
    <x v="2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11"/>
    <d v="2015-01-31T06:03:06"/>
    <x v="3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5"/>
    <d v="2016-06-21T17:05:57"/>
    <x v="2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9"/>
    <d v="2014-10-15T19:59:00"/>
    <x v="3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5"/>
    <d v="2016-06-21T19:55:00"/>
    <x v="2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10"/>
    <d v="2016-09-25T00:46:48"/>
    <x v="2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5"/>
    <d v="2016-06-05T05:59:50"/>
    <x v="2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7"/>
    <d v="2015-04-05T09:51:17"/>
    <x v="0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2"/>
    <d v="2015-03-08T08:08:25"/>
    <x v="0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6"/>
    <d v="2016-05-08T00:59:26"/>
    <x v="2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"/>
    <d v="2014-07-04T17:00:00"/>
    <x v="3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"/>
    <d v="2014-07-27T15:00:00"/>
    <x v="3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7"/>
    <d v="2015-04-01T12:17:48"/>
    <x v="0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8"/>
    <d v="2015-10-06T08:44:46"/>
    <x v="0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0"/>
    <d v="2014-07-19T12:38:50"/>
    <x v="3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5"/>
    <d v="2015-06-15T08:14:40"/>
    <x v="0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0"/>
    <d v="2015-07-30T04:30:22"/>
    <x v="0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"/>
    <d v="2014-08-03T15:00:00"/>
    <x v="3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7"/>
    <d v="2016-04-05T00:34:06"/>
    <x v="2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8"/>
    <d v="2014-10-10T13:00:00"/>
    <x v="3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2"/>
    <d v="2017-02-24T05:48:00"/>
    <x v="1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0"/>
    <d v="2016-07-28T07:58:38"/>
    <x v="2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4"/>
    <d v="2016-12-06T15:22:34"/>
    <x v="2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5"/>
    <d v="2016-06-12T09:00:00"/>
    <x v="2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2"/>
    <d v="2015-03-31T20:59:00"/>
    <x v="0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7"/>
    <d v="2016-04-13T05:18:00"/>
    <x v="2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"/>
    <d v="2014-08-29T20:48:13"/>
    <x v="3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2"/>
    <d v="2015-04-17T16:37:00"/>
    <x v="0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2"/>
    <d v="2015-02-25T16:35:10"/>
    <x v="0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6"/>
    <d v="2016-05-08T13:00:00"/>
    <x v="2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6"/>
    <d v="2016-04-29T19:59:00"/>
    <x v="2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5"/>
    <d v="2016-06-13T09:00:00"/>
    <x v="2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9"/>
    <d v="2015-11-29T15:00:00"/>
    <x v="0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0"/>
    <d v="2014-07-23T03:00:00"/>
    <x v="3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5"/>
    <d v="2016-07-01T15:00:00"/>
    <x v="2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6"/>
    <d v="2016-05-02T15:00:00"/>
    <x v="2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8"/>
    <d v="2015-10-28T20:01:00"/>
    <x v="0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6"/>
    <d v="2016-05-10T03:17:00"/>
    <x v="2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0"/>
    <d v="2016-07-15T11:34:32"/>
    <x v="2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"/>
    <d v="2014-08-01T02:01:50"/>
    <x v="3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9"/>
    <d v="2014-11-19T00:27:59"/>
    <x v="3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1"/>
    <d v="2017-02-24T17:22:14"/>
    <x v="1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4"/>
    <d v="2016-12-14T07:59:00"/>
    <x v="2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10"/>
    <d v="2014-09-01T07:59:00"/>
    <x v="3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2"/>
    <d v="2015-03-06T20:55:00"/>
    <x v="0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"/>
    <d v="2014-08-19T08:00:00"/>
    <x v="3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2"/>
    <d v="2016-03-15T13:00:00"/>
    <x v="2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4"/>
    <d v="2015-12-12T18:26:32"/>
    <x v="0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6"/>
    <d v="2015-05-12T17:37:17"/>
    <x v="0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"/>
    <d v="2015-08-01T14:24:54"/>
    <x v="0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4"/>
    <d v="2014-12-31T21:00:00"/>
    <x v="3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4"/>
    <d v="2017-01-14T16:59:40"/>
    <x v="2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4"/>
    <d v="2016-12-17T00:00:00"/>
    <x v="2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4"/>
    <d v="2015-12-02T12:59:25"/>
    <x v="0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10"/>
    <d v="2014-08-24T20:59:00"/>
    <x v="3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0"/>
    <d v="2015-07-18T08:00:00"/>
    <x v="0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8"/>
    <d v="2015-10-28T09:33:36"/>
    <x v="0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5"/>
    <d v="2014-05-18T06:39:33"/>
    <x v="3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2"/>
    <d v="2015-04-25T07:49:54"/>
    <x v="0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2"/>
    <d v="2015-03-20T08:56:00"/>
    <x v="0"/>
  </r>
  <r>
    <n v="1.0763636363636364"/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10"/>
    <d v="2014-08-31T05:08:00"/>
    <x v="3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10"/>
    <d v="2015-08-26T15:00:00"/>
    <x v="0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9"/>
    <d v="2014-11-29T15:52:58"/>
    <x v="3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2"/>
    <d v="2015-03-10T19:26:23"/>
    <x v="0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"/>
    <d v="2016-08-01T14:59:00"/>
    <x v="2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0"/>
    <d v="2016-06-23T10:47:00"/>
    <x v="2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9"/>
    <d v="2015-11-20T19:00:00"/>
    <x v="0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4"/>
    <d v="2014-12-10T12:49:12"/>
    <x v="3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4"/>
    <d v="2014-12-03T07:28:26"/>
    <x v="3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4"/>
    <d v="2014-12-14T10:18:08"/>
    <x v="3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5"/>
    <d v="2015-06-18T03:04:01"/>
    <x v="0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5"/>
    <d v="2016-06-03T05:31:22"/>
    <x v="2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0"/>
    <d v="2014-07-10T10:35:45"/>
    <x v="3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"/>
    <d v="2014-08-08T14:28:00"/>
    <x v="3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7"/>
    <d v="2016-05-06T12:17:35"/>
    <x v="2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9"/>
    <d v="2014-11-05T16:46:00"/>
    <x v="3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0"/>
    <d v="2014-07-27T06:17:25"/>
    <x v="3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5"/>
    <d v="2015-05-30T10:10:00"/>
    <x v="0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5"/>
    <d v="2014-05-31T19:59:00"/>
    <x v="3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1"/>
    <d v="2016-02-18T14:00:00"/>
    <x v="2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9"/>
    <d v="2014-11-21T09:00:00"/>
    <x v="3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1"/>
    <d v="2015-02-21T14:05:25"/>
    <x v="0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"/>
    <d v="2014-08-28T14:53:34"/>
    <x v="3"/>
  </r>
  <r>
    <n v="1.0186206896551724"/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"/>
    <d v="2015-08-07T09:22:26"/>
    <x v="0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9"/>
    <d v="2015-11-11T18:31:00"/>
    <x v="0"/>
  </r>
  <r>
    <n v="1"/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5"/>
    <d v="2015-06-25T03:05:24"/>
    <x v="0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5"/>
    <d v="2015-06-17T04:05:02"/>
    <x v="0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2"/>
    <d v="2016-03-01T15:59:00"/>
    <x v="2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0"/>
    <d v="2014-07-16T03:49:36"/>
    <x v="3"/>
  </r>
  <r>
    <n v="1.071"/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0"/>
    <d v="2014-07-06T02:08:09"/>
    <x v="3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0"/>
    <d v="2014-07-18T15:48:24"/>
    <x v="3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0"/>
    <d v="2016-07-31T12:58:00"/>
    <x v="2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5"/>
    <d v="2016-06-05T23:00:00"/>
    <x v="2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8"/>
    <d v="2015-10-07T16:32:52"/>
    <x v="0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10"/>
    <d v="2014-09-27T15:01:02"/>
    <x v="3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2"/>
    <d v="2015-02-27T20:59:00"/>
    <x v="0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4"/>
    <d v="2016-11-30T23:59:00"/>
    <x v="2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6"/>
    <d v="2016-04-17T15:30:00"/>
    <x v="2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7"/>
    <d v="2015-04-23T10:30:00"/>
    <x v="0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8"/>
    <d v="2014-10-25T16:43:00"/>
    <x v="3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6"/>
    <d v="2014-05-23T12:01:47"/>
    <x v="3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7"/>
    <d v="2016-04-06T13:30:00"/>
    <x v="2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2"/>
    <d v="2016-02-13T16:00:00"/>
    <x v="2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2"/>
    <d v="2015-03-04T10:59:23"/>
    <x v="0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4"/>
    <d v="2015-12-13T16:00:00"/>
    <x v="0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7"/>
    <d v="2015-04-24T13:52:21"/>
    <x v="0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1"/>
    <d v="2015-02-04T22:59:00"/>
    <x v="0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8"/>
    <d v="2014-10-04T06:48:56"/>
    <x v="3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8"/>
    <d v="2014-09-20T18:00:00"/>
    <x v="3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0"/>
    <d v="2014-07-02T07:29:12"/>
    <x v="3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2"/>
    <d v="2015-02-28T09:00:00"/>
    <x v="0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9"/>
    <d v="2016-11-01T16:31:01"/>
    <x v="2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0"/>
    <d v="2014-07-30T14:41:41"/>
    <x v="3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"/>
    <d v="2014-08-18T09:32:33"/>
    <x v="3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1"/>
    <d v="2016-02-05T14:00:00"/>
    <x v="2"/>
  </r>
  <r>
    <n v="1.0026315789473683"/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5"/>
    <d v="2014-06-16T19:00:00"/>
    <x v="3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0"/>
    <d v="2014-07-10T01:07:49"/>
    <x v="3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"/>
    <d v="2016-08-06T19:00:00"/>
    <x v="2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"/>
    <d v="2014-08-21T08:28:00"/>
    <x v="3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"/>
    <d v="2015-08-19T09:03:40"/>
    <x v="0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6"/>
    <d v="2015-05-02T13:00:00"/>
    <x v="0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1"/>
    <d v="2016-01-18T20:59:00"/>
    <x v="2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0"/>
    <d v="2014-07-11T08:15:00"/>
    <x v="3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9"/>
    <d v="2015-11-13T12:17:00"/>
    <x v="0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6"/>
    <d v="2015-05-30T12:11:12"/>
    <x v="0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10"/>
    <d v="2014-09-09T04:35:46"/>
    <x v="3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5"/>
    <d v="2016-06-08T05:59:00"/>
    <x v="2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8"/>
    <d v="2015-10-23T04:43:56"/>
    <x v="0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1"/>
    <d v="2015-02-05T04:20:00"/>
    <x v="0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2"/>
    <d v="2016-03-18T12:20:12"/>
    <x v="2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4"/>
    <d v="2014-12-16T18:51:29"/>
    <x v="3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0"/>
    <d v="2016-07-08T20:00:00"/>
    <x v="2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2"/>
    <d v="2015-04-02T07:54:31"/>
    <x v="0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7"/>
    <d v="2015-04-21T09:22:07"/>
    <x v="0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0"/>
    <d v="2014-07-22T19:59:00"/>
    <x v="3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0"/>
    <d v="2016-08-13T15:29:16"/>
    <x v="2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"/>
    <d v="2014-07-31T08:45:59"/>
    <x v="3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8"/>
    <d v="2016-10-13T10:00:27"/>
    <x v="2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0"/>
    <d v="2014-07-31T22:59:00"/>
    <x v="3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1"/>
    <d v="2015-02-11T21:59:00"/>
    <x v="0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1"/>
    <d v="2015-02-02T20:27:00"/>
    <x v="0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6"/>
    <d v="2016-05-20T03:31:00"/>
    <x v="2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10"/>
    <d v="2014-08-15T04:39:12"/>
    <x v="3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8"/>
    <d v="2016-10-28T19:00:00"/>
    <x v="2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0"/>
    <d v="2015-07-10T10:00:00"/>
    <x v="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10"/>
    <d v="2016-10-10T19:59:00"/>
    <x v="2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"/>
    <d v="2016-08-22T19:07:17"/>
    <x v="2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"/>
    <d v="2015-08-09T08:00:00"/>
    <x v="0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2"/>
    <d v="2016-04-19T15:27:30"/>
    <x v="2"/>
  </r>
  <r>
    <n v="1.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2"/>
    <d v="2015-03-20T07:07:12"/>
    <x v="0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10"/>
    <d v="2016-09-20T19:00:00"/>
    <x v="2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7"/>
    <d v="2016-04-28T07:24:05"/>
    <x v="2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0"/>
    <d v="2016-07-15T13:38:00"/>
    <x v="2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"/>
    <d v="2014-08-31T12:00:00"/>
    <x v="3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9"/>
    <d v="2014-11-05T21:59:00"/>
    <x v="3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2"/>
    <d v="2015-03-20T12:27:00"/>
    <x v="0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0"/>
    <d v="2016-07-20T04:02:11"/>
    <x v="2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9"/>
    <d v="2014-11-02T16:00:00"/>
    <x v="3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9"/>
    <d v="2014-10-26T19:00:00"/>
    <x v="3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5"/>
    <d v="2015-05-16T19:00:00"/>
    <x v="0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2"/>
    <d v="2015-03-16T13:00:00"/>
    <x v="0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5"/>
    <d v="2014-06-21T12:31:20"/>
    <x v="3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0"/>
    <d v="2015-07-10T13:00:00"/>
    <x v="0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11"/>
    <d v="2015-01-01T21:56:28"/>
    <x v="3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0"/>
    <d v="2014-07-06T10:31:06"/>
    <x v="3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0"/>
    <d v="2014-07-03T08:03:01"/>
    <x v="3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5"/>
    <d v="2016-06-15T10:14:59"/>
    <x v="2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1"/>
    <d v="2016-02-02T08:38:00"/>
    <x v="2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5"/>
    <d v="2015-06-02T22:59:00"/>
    <x v="0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5"/>
    <d v="2015-06-24T14:34:12"/>
    <x v="0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7"/>
    <d v="2015-04-17T08:00:00"/>
    <x v="0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6"/>
    <d v="2014-05-24T13:00:00"/>
    <x v="3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7"/>
    <d v="2016-04-13T11:15:24"/>
    <x v="2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6"/>
    <d v="2015-05-17T21:59:44"/>
    <x v="0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8"/>
    <d v="2015-10-25T16:13:17"/>
    <x v="0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"/>
    <d v="2014-08-16T21:11:00"/>
    <x v="3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4"/>
    <d v="2016-11-25T22:00:00"/>
    <x v="2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9"/>
    <d v="2014-11-01T09:18:00"/>
    <x v="3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10"/>
    <d v="2016-09-11T12:19:26"/>
    <x v="2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5"/>
    <d v="2016-06-02T14:00:00"/>
    <x v="2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7"/>
    <d v="2016-05-28T13:44:00"/>
    <x v="2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5"/>
    <d v="2015-06-30T22:59:00"/>
    <x v="0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2"/>
    <d v="2016-03-06T20:59:00"/>
    <x v="2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10"/>
    <d v="2015-09-11T10:19:55"/>
    <x v="0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7"/>
    <d v="2016-03-15T19:59:00"/>
    <x v="2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0"/>
    <d v="2016-07-24T03:28:48"/>
    <x v="2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9"/>
    <d v="2015-11-19T10:58:11"/>
    <x v="0"/>
  </r>
  <r>
    <n v="1.0376000000000001"/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5"/>
    <d v="2014-05-12T20:00:00"/>
    <x v="3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"/>
    <d v="2014-08-23T09:37:20"/>
    <x v="3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5"/>
    <d v="2016-05-31T14:08:57"/>
    <x v="2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6"/>
    <d v="2016-05-10T13:00:00"/>
    <x v="2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4"/>
    <d v="2014-11-20T20:55:00"/>
    <x v="3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0"/>
    <d v="2014-07-02T06:54:06"/>
    <x v="3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9"/>
    <d v="2014-11-07T10:30:00"/>
    <x v="3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2"/>
    <d v="2015-04-23T03:53:12"/>
    <x v="0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5"/>
    <d v="2014-06-03T20:59:00"/>
    <x v="3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1"/>
    <d v="2015-02-01T20:59:00"/>
    <x v="0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5"/>
    <d v="2015-05-31T10:32:51"/>
    <x v="0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10"/>
    <d v="2014-09-07T19:00:00"/>
    <x v="3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0"/>
    <d v="2014-07-04T03:00:00"/>
    <x v="3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8"/>
    <d v="2014-10-02T06:21:00"/>
    <x v="3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2"/>
    <d v="2015-03-04T06:22:30"/>
    <x v="0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10"/>
    <d v="2015-09-06T05:47:00"/>
    <x v="0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10"/>
    <d v="2014-09-29T00:40:20"/>
    <x v="3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10"/>
    <d v="2015-09-15T02:06:00"/>
    <x v="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"/>
    <d v="2016-09-25T15:00:00"/>
    <x v="2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10"/>
    <d v="2014-09-12T20:00:00"/>
    <x v="3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"/>
    <d v="2015-08-09T08:00:00"/>
    <x v="0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7"/>
    <d v="2016-04-27T21:59:00"/>
    <x v="2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0"/>
    <d v="2015-07-10T19:59:00"/>
    <x v="0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11"/>
    <d v="2017-01-18T04:01:58"/>
    <x v="2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0"/>
    <d v="2015-07-12T17:00:00"/>
    <x v="0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7"/>
    <d v="2016-04-10T12:00:00"/>
    <x v="2"/>
  </r>
  <r>
    <n v="1.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5"/>
    <d v="2016-06-30T07:42:14"/>
    <x v="2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8"/>
    <d v="2014-09-17T19:59:00"/>
    <x v="3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9"/>
    <d v="2015-11-11T11:16:07"/>
    <x v="0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10"/>
    <d v="2015-10-01T07:00:23"/>
    <x v="0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8"/>
    <d v="2015-10-02T10:00:00"/>
    <x v="0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4"/>
    <d v="2015-12-20T03:59:00"/>
    <x v="0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9"/>
    <d v="2014-11-16T23:59:00"/>
    <x v="3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"/>
    <d v="2016-08-17T02:05:40"/>
    <x v="2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10"/>
    <d v="2016-09-08T10:08:42"/>
    <x v="2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5"/>
    <d v="2016-06-25T16:04:51"/>
    <x v="2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10"/>
    <d v="2015-08-31T09:31:15"/>
    <x v="0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"/>
    <d v="2014-09-07T06:23:42"/>
    <x v="3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5"/>
    <d v="2015-06-25T10:07:39"/>
    <x v="0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2"/>
    <d v="2015-03-07T11:57:37"/>
    <x v="0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7"/>
    <d v="2015-04-11T11:22:39"/>
    <x v="0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7"/>
    <d v="2015-03-31T19:59:00"/>
    <x v="0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6"/>
    <d v="2016-05-13T19:59:00"/>
    <x v="2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2"/>
    <d v="2016-03-04T17:00:00"/>
    <x v="2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10"/>
    <d v="2015-09-04T01:27:53"/>
    <x v="0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6"/>
    <d v="2016-05-02T13:26:38"/>
    <x v="2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6"/>
    <d v="2014-05-22T14:07:00"/>
    <x v="3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5"/>
    <d v="2014-06-28T06:05:24"/>
    <x v="3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"/>
    <d v="2015-08-11T16:00:00"/>
    <x v="0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1"/>
    <d v="2015-02-11T09:00:00"/>
    <x v="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9"/>
    <d v="2016-11-17T03:36:34"/>
    <x v="2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0"/>
    <d v="2014-08-17T07:35:24"/>
    <x v="3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7"/>
    <d v="2014-05-04T22:38:31"/>
    <x v="3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5"/>
    <d v="2015-06-26T13:00:00"/>
    <x v="0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"/>
    <d v="2015-07-31T00:58:00"/>
    <x v="0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6"/>
    <d v="2015-05-26T18:45:00"/>
    <x v="0"/>
  </r>
  <r>
    <n v="1.024"/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"/>
    <d v="2015-08-05T10:36:00"/>
    <x v="0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7"/>
    <d v="2016-03-13T14:00:00"/>
    <x v="2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"/>
    <d v="2016-08-01T11:00:00"/>
    <x v="2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10"/>
    <d v="2015-10-05T08:00:00"/>
    <x v="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11"/>
    <d v="2014-12-31T09:50:08"/>
    <x v="3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11"/>
    <d v="2015-01-23T04:11:23"/>
    <x v="3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5"/>
    <d v="2015-06-10T11:27:24"/>
    <x v="0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10"/>
    <d v="2014-09-17T09:46:34"/>
    <x v="3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11"/>
    <d v="2015-01-08T08:31:36"/>
    <x v="3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11"/>
    <d v="2014-12-30T23:00:00"/>
    <x v="3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8"/>
    <d v="2014-10-30T12:36:53"/>
    <x v="3"/>
  </r>
  <r>
    <n v="1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5"/>
    <d v="2015-06-21T05:41:22"/>
    <x v="0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9"/>
    <d v="2014-11-08T02:00:46"/>
    <x v="3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9"/>
    <d v="2014-11-13T15:37:28"/>
    <x v="3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"/>
    <d v="2016-08-10T19:59:00"/>
    <x v="2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9"/>
    <d v="2016-12-05T06:10:54"/>
    <x v="2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7"/>
    <d v="2015-04-25T22:28:00"/>
    <x v="0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7"/>
    <d v="2016-04-30T09:36:17"/>
    <x v="2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7"/>
    <d v="2016-03-31T09:17:36"/>
    <x v="2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1"/>
    <d v="2015-02-28T20:59:00"/>
    <x v="0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"/>
    <d v="2014-07-30T03:18:30"/>
    <x v="3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7"/>
    <d v="2016-04-04T18:18:02"/>
    <x v="2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2"/>
    <d v="2016-04-18T01:13:25"/>
    <x v="2"/>
  </r>
  <r>
    <n v="1.155"/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0"/>
    <d v="2015-07-12T23:35:44"/>
    <x v="0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4"/>
    <d v="2014-12-21T09:11:30"/>
    <x v="3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"/>
    <d v="2016-09-23T08:44:30"/>
    <x v="2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5"/>
    <d v="2016-06-27T11:00:00"/>
    <x v="2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6"/>
    <d v="2015-04-29T15:00:00"/>
    <x v="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5"/>
    <d v="2015-05-26T07:32:27"/>
    <x v="0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8"/>
    <d v="2014-10-20T00:00:34"/>
    <x v="3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11"/>
    <d v="2015-01-23T20:59:00"/>
    <x v="3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11"/>
    <d v="2015-02-10T20:59:00"/>
    <x v="3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11"/>
    <d v="2015-01-05T12:26:00"/>
    <x v="3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10"/>
    <d v="2016-09-03T17:36:22"/>
    <x v="2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2"/>
    <d v="2015-03-12T22:59:00"/>
    <x v="0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10"/>
    <d v="2014-08-26T09:09:42"/>
    <x v="3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2"/>
    <d v="2016-03-02T21:59:00"/>
    <x v="2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10"/>
    <d v="2014-09-02T20:59:00"/>
    <x v="3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10"/>
    <d v="2015-08-29T16:00:00"/>
    <x v="0"/>
  </r>
  <r>
    <n v="1.3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8"/>
    <d v="2016-10-13T12:22:44"/>
    <x v="2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11"/>
    <d v="2015-01-16T15:58:02"/>
    <x v="3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7"/>
    <d v="2016-05-17T13:27:59"/>
    <x v="2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9"/>
    <d v="2015-11-05T13:44:40"/>
    <x v="0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6"/>
    <d v="2016-04-28T22:59:00"/>
    <x v="2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1"/>
    <d v="2016-02-13T11:02:06"/>
    <x v="2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"/>
    <d v="2016-08-14T06:30:57"/>
    <x v="2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4"/>
    <d v="2015-12-14T16:00:00"/>
    <x v="0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5"/>
    <d v="2016-06-17T06:00:00"/>
    <x v="2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2"/>
    <d v="2016-03-30T14:48:05"/>
    <x v="2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"/>
    <d v="2015-08-17T02:22:16"/>
    <x v="0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7"/>
    <d v="2015-04-08T00:53:21"/>
    <x v="0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5"/>
    <d v="2014-06-09T09:26:51"/>
    <x v="3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5"/>
    <d v="2014-06-28T06:09:34"/>
    <x v="3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5"/>
    <d v="2015-06-18T17:00:16"/>
    <x v="0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4"/>
    <d v="2015-12-10T06:14:56"/>
    <x v="0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2"/>
    <d v="2015-03-19T13:47:44"/>
    <x v="0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2"/>
    <d v="2017-02-27T16:00:00"/>
    <x v="1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5"/>
    <d v="2015-06-03T07:04:10"/>
    <x v="0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9"/>
    <d v="2016-11-19T14:00:00"/>
    <x v="2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2"/>
    <d v="2015-03-04T20:00:00"/>
    <x v="0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8"/>
    <d v="2016-09-30T13:00:00"/>
    <x v="2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10"/>
    <d v="2014-09-27T19:23:00"/>
    <x v="3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"/>
    <d v="2014-07-25T23:00:00"/>
    <x v="3"/>
  </r>
  <r>
    <n v="1.0493333333333332"/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0"/>
    <d v="2016-08-23T10:34:50"/>
    <x v="2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0"/>
    <d v="2015-07-02T07:39:37"/>
    <x v="0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"/>
    <d v="2014-08-16T08:00:57"/>
    <x v="3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7"/>
    <d v="2016-05-20T19:59:00"/>
    <x v="2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9"/>
    <d v="2015-12-13T12:59:56"/>
    <x v="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7"/>
    <d v="2016-05-05T09:00:00"/>
    <x v="2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9"/>
    <d v="2014-11-29T13:19:50"/>
    <x v="3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10"/>
    <d v="2014-09-22T19:59:00"/>
    <x v="3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4"/>
    <d v="2014-11-23T14:29:09"/>
    <x v="3"/>
  </r>
  <r>
    <n v="0.35239999999999999"/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9"/>
    <d v="2016-11-18T17:00:00"/>
    <x v="2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4"/>
    <d v="2017-01-13T19:59:00"/>
    <x v="2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7"/>
    <d v="2016-04-20T13:11:16"/>
    <x v="2"/>
  </r>
  <r>
    <n v="0"/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10"/>
    <d v="2015-09-14T08:40:29"/>
    <x v="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11"/>
    <d v="2015-01-01T08:48:55"/>
    <x v="3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2"/>
    <d v="2015-04-19T07:08:52"/>
    <x v="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10"/>
    <d v="2016-10-07T07:11:00"/>
    <x v="2"/>
  </r>
  <r>
    <n v="5.5E-2"/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6"/>
    <d v="2015-05-10T10:45:30"/>
    <x v="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8"/>
    <d v="2014-10-04T21:00:00"/>
    <x v="3"/>
  </r>
  <r>
    <n v="2.1428571428571429E-2"/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9"/>
    <d v="2015-11-30T09:00:00"/>
    <x v="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9"/>
    <d v="2015-11-16T20:27:19"/>
    <x v="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2"/>
    <d v="2016-03-07T20:59:00"/>
    <x v="2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9"/>
    <d v="2016-11-21T16:17:18"/>
    <x v="2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5"/>
    <d v="2015-06-16T15:30:00"/>
    <x v="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10"/>
    <d v="2016-09-30T09:58:47"/>
    <x v="2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8"/>
    <d v="2014-10-04T23:00:45"/>
    <x v="3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5"/>
    <d v="2014-06-16T09:06:34"/>
    <x v="3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1"/>
    <d v="2016-02-02T03:29:44"/>
    <x v="2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"/>
    <d v="2014-08-10T07:59:00"/>
    <x v="3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10"/>
    <d v="2016-08-24T19:59:00"/>
    <x v="2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"/>
    <d v="2015-08-05T00:43:27"/>
    <x v="0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7"/>
    <d v="2016-04-03T09:00:00"/>
    <x v="2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0"/>
    <d v="2015-07-17T22:59:00"/>
    <x v="0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1"/>
    <d v="2017-02-01T14:59:00"/>
    <x v="1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5"/>
    <d v="2016-06-01T13:42:00"/>
    <x v="2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5"/>
    <d v="2014-07-01T19:59:00"/>
    <x v="3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2"/>
    <d v="2015-03-19T06:39:00"/>
    <x v="0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4"/>
    <d v="2014-12-23T13:08:45"/>
    <x v="3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7"/>
    <d v="2016-04-09T20:00:00"/>
    <x v="2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2"/>
    <d v="2015-03-30T20:16:54"/>
    <x v="0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9"/>
    <d v="2016-12-21T03:50:30"/>
    <x v="2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0"/>
    <d v="2016-06-15T21:58:09"/>
    <x v="2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9"/>
    <d v="2015-10-28T11:54:00"/>
    <x v="0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"/>
    <d v="2014-07-23T23:00:00"/>
    <x v="3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0"/>
    <d v="2015-07-18T15:16:59"/>
    <x v="0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0"/>
    <d v="2015-07-23T10:33:00"/>
    <x v="0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5"/>
    <d v="2015-06-11T08:12:17"/>
    <x v="0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5"/>
    <d v="2015-05-31T15:00:00"/>
    <x v="0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0"/>
    <d v="2014-07-20T19:59:00"/>
    <x v="3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10"/>
    <d v="2014-09-26T14:43:04"/>
    <x v="3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9"/>
    <d v="2014-11-05T04:52:00"/>
    <x v="3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"/>
    <d v="2016-09-03T12:57:09"/>
    <x v="2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5"/>
    <d v="2016-05-15T15:00:00"/>
    <x v="2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10"/>
    <d v="2014-09-12T11:34:44"/>
    <x v="3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0"/>
    <d v="2014-07-02T19:59:00"/>
    <x v="3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6"/>
    <d v="2015-05-31T04:44:58"/>
    <x v="0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5"/>
    <d v="2014-06-30T20:59:00"/>
    <x v="3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8"/>
    <d v="2016-10-05T02:53:54"/>
    <x v="2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1"/>
    <d v="2016-01-15T07:38:10"/>
    <x v="2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5"/>
    <d v="2014-06-15T22:59:00"/>
    <x v="3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8"/>
    <d v="2016-10-19T18:48:16"/>
    <x v="2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10"/>
    <d v="2015-09-01T20:19:46"/>
    <x v="0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6"/>
    <d v="2014-05-19T13:00:00"/>
    <x v="3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10"/>
    <d v="2015-08-28T19:59:00"/>
    <x v="0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5"/>
    <d v="2014-06-26T21:14:15"/>
    <x v="3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"/>
    <d v="2014-08-08T10:53:24"/>
    <x v="3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5"/>
    <d v="2015-06-21T14:25:00"/>
    <x v="0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9"/>
    <d v="2014-11-27T07:21:23"/>
    <x v="3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1"/>
    <d v="2015-03-01T20:59:00"/>
    <x v="0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8"/>
    <d v="2014-09-18T16:00:00"/>
    <x v="3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9"/>
    <d v="2015-11-30T14:30:00"/>
    <x v="0"/>
  </r>
  <r>
    <n v="1.0742857142857143"/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6"/>
    <d v="2016-06-05T18:00:00"/>
    <x v="2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11"/>
    <d v="2015-01-11T12:53:30"/>
    <x v="3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11"/>
    <d v="2015-02-13T06:48:36"/>
    <x v="3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6"/>
    <d v="2016-05-10T03:10:48"/>
    <x v="2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2"/>
    <d v="2016-03-02T11:21:27"/>
    <x v="2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8"/>
    <d v="2014-10-15T06:26:56"/>
    <x v="3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10"/>
    <d v="2014-09-30T08:00:00"/>
    <x v="3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5"/>
    <d v="2015-06-04T04:59:53"/>
    <x v="0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0"/>
    <d v="2016-07-10T14:59:00"/>
    <x v="2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"/>
    <d v="2016-08-12T22:59:00"/>
    <x v="2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6"/>
    <d v="2016-05-31T08:33:14"/>
    <x v="2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0"/>
    <d v="2014-06-23T10:00:00"/>
    <x v="3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10"/>
    <d v="2014-09-12T13:55:49"/>
    <x v="3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0"/>
    <d v="2016-07-21T21:26:00"/>
    <x v="2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0"/>
    <d v="2014-07-03T19:24:46"/>
    <x v="3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5"/>
    <d v="2014-06-25T08:59:06"/>
    <x v="3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7"/>
    <d v="2015-04-03T05:49:48"/>
    <x v="0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5"/>
    <d v="2014-06-15T08:00:00"/>
    <x v="3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5"/>
    <d v="2015-05-30T22:59:00"/>
    <x v="0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5"/>
    <d v="2016-06-04T09:42:46"/>
    <x v="2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6"/>
    <d v="2015-05-25T19:59:00"/>
    <x v="0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2"/>
    <d v="2015-03-31T04:52:00"/>
    <x v="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11"/>
    <d v="2016-01-21T13:18:29"/>
    <x v="0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6"/>
    <d v="2015-05-09T12:47:29"/>
    <x v="0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1"/>
    <d v="2015-02-27T09:11:15"/>
    <x v="0"/>
  </r>
  <r>
    <n v="2.1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5"/>
    <d v="2015-06-22T09:31:06"/>
    <x v="0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0"/>
    <d v="2015-07-02T15:50:06"/>
    <x v="0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9"/>
    <d v="2014-11-05T15:28:04"/>
    <x v="3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1"/>
    <d v="2016-02-11T14:59:00"/>
    <x v="2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9"/>
    <d v="2014-11-30T11:04:22"/>
    <x v="3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6"/>
    <d v="2016-05-04T15:00:00"/>
    <x v="2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2"/>
    <d v="2016-02-18T13:30:00"/>
    <x v="2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6"/>
    <d v="2016-04-29T13:00:00"/>
    <x v="2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8"/>
    <d v="2016-10-19T20:55:00"/>
    <x v="2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"/>
    <d v="2015-08-18T20:06:16"/>
    <x v="0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2"/>
    <d v="2015-03-22T19:55:12"/>
    <x v="0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"/>
    <d v="2015-08-17T08:15:59"/>
    <x v="0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11"/>
    <d v="2015-01-09T19:23:00"/>
    <x v="3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4"/>
    <d v="2015-01-24T04:00:00"/>
    <x v="3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6"/>
    <d v="2015-04-18T14:30:00"/>
    <x v="0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7"/>
    <d v="2015-05-25T13:38:16"/>
    <x v="0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6"/>
    <d v="2015-05-28T08:38:09"/>
    <x v="0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2"/>
    <d v="2015-03-23T10:00:00"/>
    <x v="0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9"/>
    <d v="2015-11-11T22:59:00"/>
    <x v="0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0"/>
    <d v="2014-07-15T14:00:00"/>
    <x v="3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0"/>
    <d v="2016-07-17T02:47:48"/>
    <x v="2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"/>
    <d v="2014-08-11T17:53:58"/>
    <x v="3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4"/>
    <d v="2015-12-17T14:05:50"/>
    <x v="0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10"/>
    <d v="2014-09-05T21:09:04"/>
    <x v="3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0"/>
    <d v="2014-07-03T09:02:44"/>
    <x v="3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0"/>
    <d v="2014-07-04T19:59:00"/>
    <x v="3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"/>
    <d v="2014-08-10T08:45:02"/>
    <x v="3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8"/>
    <d v="2016-10-08T01:20:39"/>
    <x v="2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0"/>
    <d v="2015-07-05T14:59:00"/>
    <x v="0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1"/>
    <d v="2016-02-15T21:59:00"/>
    <x v="2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7"/>
    <d v="2016-04-28T19:59:00"/>
    <x v="2"/>
  </r>
  <r>
    <n v="1.0044999999999999"/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1"/>
    <d v="2015-02-09T23:59:00"/>
    <x v="0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2"/>
    <d v="2016-04-02T15:51:13"/>
    <x v="2"/>
  </r>
  <r>
    <n v="1.1299999999999999"/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8"/>
    <d v="2016-10-16T13:00:00"/>
    <x v="2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5"/>
    <d v="2015-06-02T16:00:00"/>
    <x v="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0"/>
    <d v="2014-07-25T20:59:00"/>
    <x v="3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7"/>
    <d v="2016-04-15T12:48:27"/>
    <x v="2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5"/>
    <d v="2014-06-11T11:33:18"/>
    <x v="3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4"/>
    <d v="2014-12-01T12:25:15"/>
    <x v="3"/>
  </r>
  <r>
    <n v="1.02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6"/>
    <d v="2014-05-18T21:00:00"/>
    <x v="3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0"/>
    <d v="2015-08-25T18:35:53"/>
    <x v="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6"/>
    <d v="2014-05-05T04:36:26"/>
    <x v="3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0"/>
    <d v="2015-08-10T15:00:00"/>
    <x v="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"/>
    <d v="2015-08-02T11:31:29"/>
    <x v="0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7"/>
    <d v="2015-04-01T09:00:26"/>
    <x v="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5"/>
    <d v="2016-05-28T16:36:00"/>
    <x v="2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0"/>
    <d v="2014-07-30T10:38:02"/>
    <x v="3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5"/>
    <d v="2014-07-02T20:00:45"/>
    <x v="3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2"/>
    <d v="2015-02-28T20:59:00"/>
    <x v="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5"/>
    <d v="2014-06-12T09:28:10"/>
    <x v="3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7"/>
    <d v="2016-04-15T06:21:19"/>
    <x v="2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5"/>
    <d v="2015-06-13T14:20:10"/>
    <x v="0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5"/>
    <d v="2016-05-17T16:00:00"/>
    <x v="2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4"/>
    <d v="2016-11-28T22:00:00"/>
    <x v="2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9"/>
    <d v="2016-11-14T18:08:00"/>
    <x v="2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7"/>
    <d v="2015-04-09T11:00:55"/>
    <x v="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7"/>
    <d v="2015-04-08T20:00:00"/>
    <x v="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0"/>
    <d v="2014-07-31T17:00:00"/>
    <x v="3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8"/>
    <d v="2014-09-26T20:00:00"/>
    <x v="3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11"/>
    <d v="2015-02-14T11:39:40"/>
    <x v="3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2"/>
    <d v="2016-03-26T08:39:00"/>
    <x v="2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0"/>
    <d v="2015-07-13T12:06:00"/>
    <x v="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10"/>
    <d v="2014-09-08T13:11:25"/>
    <x v="3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0"/>
    <d v="2016-07-24T15:00:00"/>
    <x v="2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2"/>
    <d v="2016-03-15T08:00:00"/>
    <x v="2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0"/>
    <d v="2016-07-10T15:32:12"/>
    <x v="2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0"/>
    <d v="2016-08-02T02:03:00"/>
    <x v="2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6"/>
    <d v="2016-05-26T16:54:35"/>
    <x v="2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0"/>
    <d v="2015-07-10T19:59:00"/>
    <x v="0"/>
  </r>
  <r>
    <n v="6.6666666666666671E-3"/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4"/>
    <d v="2015-12-23T08:18:00"/>
    <x v="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5"/>
    <d v="2015-06-15T11:10:18"/>
    <x v="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9"/>
    <d v="2016-11-22T09:00:23"/>
    <x v="2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5"/>
    <d v="2014-07-06T08:36:32"/>
    <x v="3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0"/>
    <d v="2015-07-15T02:43:42"/>
    <x v="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4"/>
    <d v="2014-12-16T14:32:09"/>
    <x v="3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5"/>
    <d v="2015-06-07T05:55:54"/>
    <x v="0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"/>
    <d v="2015-08-28T14:30:00"/>
    <x v="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4"/>
    <d v="2017-01-13T16:42:36"/>
    <x v="2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7"/>
    <d v="2015-04-20T13:09:25"/>
    <x v="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"/>
    <d v="2014-08-10T09:20:48"/>
    <x v="3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2"/>
    <d v="2016-03-11T14:20:43"/>
    <x v="2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11"/>
    <d v="2015-01-10T20:59:00"/>
    <x v="3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11"/>
    <d v="2015-01-02T08:13:36"/>
    <x v="3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8"/>
    <d v="2015-10-21T19:01:46"/>
    <x v="0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2"/>
    <d v="2016-03-04T15:19:28"/>
    <x v="2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0"/>
    <d v="2016-07-30T23:00:00"/>
    <x v="2"/>
  </r>
  <r>
    <n v="2.0000000000000002E-5"/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"/>
    <d v="2014-09-27T13:17:20"/>
    <x v="3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0"/>
    <d v="2014-06-28T22:13:01"/>
    <x v="3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7"/>
    <d v="2015-04-03T13:48:59"/>
    <x v="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2"/>
    <d v="2015-04-25T01:53:39"/>
    <x v="0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0"/>
    <d v="2014-07-30T15:00:00"/>
    <x v="3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2"/>
    <d v="2015-03-21T11:22:38"/>
    <x v="0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6"/>
    <d v="2016-05-31T03:00:00"/>
    <x v="2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6"/>
    <d v="2015-05-31T19:59:00"/>
    <x v="0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5"/>
    <d v="2016-06-14T13:43:00"/>
    <x v="2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2"/>
    <d v="2015-03-31T19:59:00"/>
    <x v="0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"/>
    <d v="2015-08-20T15:00:00"/>
    <x v="0"/>
  </r>
  <r>
    <n v="1.19238"/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0"/>
    <d v="2014-07-17T08:33:43"/>
    <x v="3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9"/>
    <d v="2015-10-23T19:59:00"/>
    <x v="0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2"/>
    <d v="2015-03-12T11:13:02"/>
    <x v="0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0"/>
    <d v="2015-07-17T13:02:00"/>
    <x v="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0"/>
    <d v="2015-07-05T07:38:37"/>
    <x v="0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11"/>
    <d v="2016-01-03T20:20:07"/>
    <x v="0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4"/>
    <d v="2016-01-19T14:59:00"/>
    <x v="0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0"/>
    <d v="2015-07-19T19:59:00"/>
    <x v="0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"/>
    <d v="2016-08-01T05:41:00"/>
    <x v="2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5"/>
    <d v="2015-06-16T17:40:14"/>
    <x v="0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6"/>
    <d v="2015-05-07T02:09:54"/>
    <x v="0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1"/>
    <d v="2015-03-26T16:00:00"/>
    <x v="0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4"/>
    <d v="2014-12-31T05:39:47"/>
    <x v="3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10"/>
    <d v="2016-08-31T12:46:11"/>
    <x v="2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5"/>
    <d v="2016-05-27T09:46:51"/>
    <x v="2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9"/>
    <d v="2014-11-05T13:22:25"/>
    <x v="3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1"/>
    <d v="2016-02-19T18:45:35"/>
    <x v="2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4"/>
    <d v="2014-12-01T11:09:00"/>
    <x v="3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5"/>
    <d v="2015-06-18T02:41:07"/>
    <x v="0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7"/>
    <d v="2016-04-21T14:36:48"/>
    <x v="2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"/>
    <d v="2016-08-02T20:09:00"/>
    <x v="2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5"/>
    <d v="2015-07-03T10:22:38"/>
    <x v="0"/>
  </r>
  <r>
    <n v="1.00824"/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6"/>
    <d v="2015-05-22T09:03:29"/>
    <x v="0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5"/>
    <d v="2015-07-29T19:25:24"/>
    <x v="0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7"/>
    <d v="2016-03-28T07:50:29"/>
    <x v="2"/>
  </r>
  <r>
    <n v="8.72E-2"/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5"/>
    <d v="2014-07-20T10:51:27"/>
    <x v="3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6"/>
    <d v="2014-05-11T03:50:52"/>
    <x v="3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5"/>
    <d v="2014-05-31T17:44:24"/>
    <x v="3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5"/>
    <d v="2014-06-02T22:59:00"/>
    <x v="3"/>
  </r>
  <r>
    <n v="2.1049999999999999E-2"/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8"/>
    <d v="2015-10-01T07:02:54"/>
    <x v="0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8"/>
    <d v="2014-10-03T22:59:00"/>
    <x v="3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0"/>
    <d v="2015-07-18T21:23:11"/>
    <x v="0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8"/>
    <d v="2015-10-18T11:36:29"/>
    <x v="0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5"/>
    <d v="2015-06-11T10:24:44"/>
    <x v="0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11"/>
    <d v="2014-12-31T18:59:03"/>
    <x v="3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0"/>
    <d v="2015-07-17T02:32:59"/>
    <x v="0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7"/>
    <d v="2015-03-26T19:34:36"/>
    <x v="0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"/>
    <d v="2014-09-01T12:09:38"/>
    <x v="3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6"/>
    <d v="2015-05-09T13:14:18"/>
    <x v="0"/>
  </r>
  <r>
    <n v="2.5000000000000001E-2"/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2"/>
    <d v="2015-03-26T14:17:51"/>
    <x v="0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2"/>
    <d v="2015-03-08T08:50:03"/>
    <x v="0"/>
  </r>
  <r>
    <n v="5.1999999999999998E-2"/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"/>
    <d v="2014-08-01T09:12:00"/>
    <x v="3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5"/>
    <d v="2015-05-22T13:00:00"/>
    <x v="0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5"/>
    <d v="2014-06-25T13:00:00"/>
    <x v="3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"/>
    <d v="2014-08-12T07:51:50"/>
    <x v="3"/>
  </r>
  <r>
    <n v="0.0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9"/>
    <d v="2014-11-12T13:47:00"/>
    <x v="3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10"/>
    <d v="2016-09-12T08:59:00"/>
    <x v="2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8"/>
    <d v="2015-11-05T08:11:45"/>
    <x v="0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9"/>
    <d v="2015-11-17T14:24:14"/>
    <x v="0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"/>
    <d v="2014-08-29T21:30:00"/>
    <x v="3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2"/>
    <d v="2016-03-22T19:29:00"/>
    <x v="2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5"/>
    <d v="2016-06-18T11:32:19"/>
    <x v="2"/>
  </r>
  <r>
    <n v="2E-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10"/>
    <d v="2014-09-08T07:50:05"/>
    <x v="3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2"/>
    <d v="2015-03-13T19:11:00"/>
    <x v="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0"/>
    <d v="2014-07-02T20:07:58"/>
    <x v="3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1"/>
    <d v="2017-03-29T09:44:10"/>
    <x v="1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0"/>
    <d v="2015-08-13T19:29:56"/>
    <x v="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8"/>
    <d v="2015-10-08T08:42:15"/>
    <x v="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1"/>
    <d v="2015-01-23T17:00:00"/>
    <x v="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8"/>
    <d v="2016-09-03T02:00:00"/>
    <x v="2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1"/>
    <d v="2016-02-02T06:58:48"/>
    <x v="2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4"/>
    <d v="2016-12-08T08:15:52"/>
    <x v="2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5"/>
    <d v="2015-06-29T19:59:00"/>
    <x v="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11"/>
    <d v="2015-01-25T12:39:56"/>
    <x v="3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0"/>
    <d v="2014-07-30T15:00:00"/>
    <x v="3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1"/>
    <d v="2017-02-19T16:26:39"/>
    <x v="1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1"/>
    <d v="2016-01-31T15:03:00"/>
    <x v="2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10"/>
    <d v="2014-09-02T06:27:49"/>
    <x v="3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7"/>
    <d v="2015-03-27T09:59:52"/>
    <x v="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6"/>
    <d v="2016-05-09T14:49:51"/>
    <x v="2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4"/>
    <d v="2014-12-10T21:28:22"/>
    <x v="3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7"/>
    <d v="2015-05-01T14:00:00"/>
    <x v="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1"/>
    <d v="2017-02-26T05:05:58"/>
    <x v="1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11"/>
    <d v="2015-01-04T15:26:00"/>
    <x v="3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0"/>
    <d v="2015-08-15T10:12:24"/>
    <x v="0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2"/>
    <d v="2015-03-22T20:59:00"/>
    <x v="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10"/>
    <d v="2014-08-23T23:00:00"/>
    <x v="3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5"/>
    <d v="2014-06-30T22:00:00"/>
    <x v="3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4"/>
    <d v="2016-12-05T20:59:00"/>
    <x v="2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1"/>
    <d v="2015-02-27T22:00:18"/>
    <x v="0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0"/>
    <d v="2014-06-16T20:36:18"/>
    <x v="3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11"/>
    <d v="2015-01-08T12:58:03"/>
    <x v="3"/>
  </r>
  <r>
    <n v="0.3256"/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"/>
    <d v="2015-08-17T08:00:00"/>
    <x v="0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"/>
    <d v="2014-08-12T10:36:01"/>
    <x v="3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5"/>
    <d v="2015-06-10T18:13:11"/>
    <x v="0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4"/>
    <d v="2015-12-19T11:49:59"/>
    <x v="0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9"/>
    <d v="2016-11-14T04:14:02"/>
    <x v="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0"/>
    <d v="2015-08-14T11:38:00"/>
    <x v="0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7"/>
    <d v="2015-04-14T21:04:00"/>
    <x v="0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6"/>
    <d v="2015-06-11T15:00:00"/>
    <x v="0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5"/>
    <d v="2015-06-26T05:25:00"/>
    <x v="0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8"/>
    <d v="2014-10-26T12:08:00"/>
    <x v="3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"/>
    <d v="2014-07-28T19:14:56"/>
    <x v="3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10"/>
    <d v="2014-09-11T00:37:22"/>
    <x v="3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10"/>
    <d v="2015-09-07T10:09:57"/>
    <x v="0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9"/>
    <d v="2014-11-26T12:29:37"/>
    <x v="3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2"/>
    <d v="2015-04-24T20:35:00"/>
    <x v="0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9"/>
    <d v="2015-11-29T22:04:09"/>
    <x v="0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6"/>
    <d v="2015-05-10T14:59:00"/>
    <x v="0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5"/>
    <d v="2016-06-01T15:38:29"/>
    <x v="2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5"/>
    <d v="2016-06-03T03:19:12"/>
    <x v="2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10"/>
    <d v="2014-09-11T04:39:21"/>
    <x v="3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"/>
    <d v="2014-08-04T08:00:00"/>
    <x v="3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11"/>
    <d v="2016-01-17T16:00:00"/>
    <x v="0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9"/>
    <d v="2016-11-13T02:17:40"/>
    <x v="2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9"/>
    <d v="2014-10-26T10:00:00"/>
    <x v="3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1"/>
    <d v="2015-03-02T15:00:00"/>
    <x v="0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7"/>
    <d v="2015-04-09T15:31:11"/>
    <x v="0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5"/>
    <d v="2014-06-26T15:02:02"/>
    <x v="3"/>
  </r>
  <r>
    <n v="0.1"/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0"/>
    <d v="2014-07-30T12:53:59"/>
    <x v="3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4"/>
    <d v="2014-12-26T18:02:28"/>
    <x v="3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"/>
    <d v="2014-08-08T22:25:04"/>
    <x v="3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8"/>
    <d v="2015-10-15T20:59:00"/>
    <x v="0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10"/>
    <d v="2016-09-18T11:51:05"/>
    <x v="2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7"/>
    <d v="2016-03-31T22:00:00"/>
    <x v="2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10"/>
    <d v="2015-09-05T19:38:27"/>
    <x v="0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2"/>
    <d v="2016-03-15T19:02:44"/>
    <x v="2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0"/>
    <d v="2016-07-16T16:43:00"/>
    <x v="2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10"/>
    <d v="2015-10-01T05:00:00"/>
    <x v="0"/>
  </r>
  <r>
    <n v="0.43833333333333335"/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10"/>
    <d v="2015-10-04T07:45:46"/>
    <x v="0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9"/>
    <d v="2016-11-30T23:18:40"/>
    <x v="2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0"/>
    <d v="2016-07-11T07:09:20"/>
    <x v="2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5"/>
    <d v="2015-06-27T13:44:14"/>
    <x v="0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9"/>
    <d v="2014-10-06T20:30:00"/>
    <x v="3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4"/>
    <d v="2015-01-02T03:49:11"/>
    <x v="3"/>
  </r>
  <r>
    <n v="9.0909090909090905E-3"/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9"/>
    <d v="2014-11-24T17:00:00"/>
    <x v="3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6"/>
    <d v="2015-06-16T13:41:54"/>
    <x v="0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9"/>
    <d v="2015-11-02T08:50:00"/>
    <x v="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"/>
    <d v="2015-08-27T07:54:35"/>
    <x v="0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6"/>
    <d v="2015-05-15T11:14:28"/>
    <x v="0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1"/>
    <d v="2015-02-28T00:00:00"/>
    <x v="0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8"/>
    <d v="2016-10-01T19:25:44"/>
    <x v="2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"/>
    <d v="2014-09-06T23:48:43"/>
    <x v="3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1"/>
    <d v="2015-02-10T18:53:41"/>
    <x v="0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7"/>
    <d v="2016-04-08T10:35:00"/>
    <x v="2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7"/>
    <d v="2016-05-03T10:49:02"/>
    <x v="2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10"/>
    <d v="2015-10-26T10:58:10"/>
    <x v="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0"/>
    <d v="2016-07-29T15:29:00"/>
    <x v="2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5"/>
    <d v="2014-07-14T07:37:44"/>
    <x v="3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9"/>
    <d v="2015-11-28T13:22:21"/>
    <x v="0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7"/>
    <d v="2016-04-24T16:20:00"/>
    <x v="2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5"/>
    <d v="2016-07-08T15:25:54"/>
    <x v="2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0"/>
    <d v="2014-08-02T06:00:00"/>
    <x v="3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10"/>
    <d v="2014-09-28T10:55:56"/>
    <x v="3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11"/>
    <d v="2016-01-03T12:17:36"/>
    <x v="0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6"/>
    <d v="2014-05-08T13:23:30"/>
    <x v="3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4"/>
    <d v="2015-11-28T06:54:54"/>
    <x v="0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9"/>
    <d v="2015-11-17T20:41:57"/>
    <x v="0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2"/>
    <d v="2015-04-19T08:19:46"/>
    <x v="0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2"/>
    <d v="2016-04-13T20:39:40"/>
    <x v="2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0"/>
    <d v="2014-07-23T18:59:00"/>
    <x v="3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2"/>
    <d v="2017-03-05T22:58:27"/>
    <x v="1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7"/>
    <d v="2016-05-22T11:34:33"/>
    <x v="2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10"/>
    <d v="2016-08-28T19:55:00"/>
    <x v="2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7"/>
    <d v="2016-04-17T12:43:31"/>
    <x v="2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0"/>
    <d v="2014-07-21T04:52:06"/>
    <x v="3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11"/>
    <d v="2015-02-05T17:37:14"/>
    <x v="3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6"/>
    <d v="2016-05-08T20:00:00"/>
    <x v="2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5"/>
    <d v="2016-06-02T05:07:28"/>
    <x v="2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0"/>
    <d v="2016-07-13T12:48:18"/>
    <x v="2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"/>
    <d v="2014-07-31T23:00:00"/>
    <x v="3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0"/>
    <d v="2016-07-22T10:55:32"/>
    <x v="2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11"/>
    <d v="2015-01-31T07:25:53"/>
    <x v="3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7"/>
    <d v="2015-03-29T12:00:00"/>
    <x v="0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0"/>
    <d v="2014-07-05T06:22:27"/>
    <x v="3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5"/>
    <d v="2016-07-16T20:19:09"/>
    <x v="2"/>
  </r>
  <r>
    <n v="0.2"/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5"/>
    <d v="2015-07-07T11:26:20"/>
    <x v="0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6"/>
    <d v="2014-05-19T22:59:00"/>
    <x v="3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9"/>
    <d v="2014-11-07T16:00:00"/>
    <x v="3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1"/>
    <d v="2016-02-20T13:05:00"/>
    <x v="2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6"/>
    <d v="2016-05-06T05:04:00"/>
    <x v="2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5"/>
    <d v="2014-05-16T14:11:30"/>
    <x v="3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10"/>
    <d v="2015-08-28T17:56:53"/>
    <x v="0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9"/>
    <d v="2015-11-08T10:59:41"/>
    <x v="0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2"/>
    <d v="2016-03-02T08:08:13"/>
    <x v="2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5"/>
    <d v="2015-05-31T07:28:02"/>
    <x v="0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9"/>
    <d v="2015-12-11T15:34:19"/>
    <x v="0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6"/>
    <d v="2015-05-13T12:45:12"/>
    <x v="0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0"/>
    <d v="2014-07-19T01:21:30"/>
    <x v="3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1"/>
    <d v="2015-02-14T03:27:00"/>
    <x v="0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4"/>
    <d v="2014-11-20T08:04:00"/>
    <x v="3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7"/>
    <d v="2015-04-05T00:23:41"/>
    <x v="0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2"/>
    <d v="2015-03-28T14:07:06"/>
    <x v="0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"/>
    <d v="2014-08-31T11:51:49"/>
    <x v="3"/>
  </r>
  <r>
    <n v="1.25E-3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7"/>
    <d v="2016-05-07T06:29:18"/>
    <x v="2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2"/>
    <d v="2017-03-01T11:00:00"/>
    <x v="1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10"/>
    <d v="2014-09-26T17:02:41"/>
    <x v="3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1"/>
    <d v="2015-02-15T06:05:47"/>
    <x v="0"/>
  </r>
  <r>
    <n v="2E-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8"/>
    <d v="2014-10-07T19:54:17"/>
    <x v="3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10"/>
    <d v="2014-10-20T11:23:05"/>
    <x v="3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1"/>
    <d v="2016-02-16T10:33:07"/>
    <x v="2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3"/>
    <d v="2014-08-26T08:28:00"/>
    <x v="3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0"/>
    <d v="2015-07-22T15:08:27"/>
    <x v="0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3"/>
    <d v="2014-09-09T08:49:20"/>
    <x v="3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9"/>
    <d v="2014-10-26T10:29:26"/>
    <x v="3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11"/>
    <d v="2015-01-28T05:04:38"/>
    <x v="3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6"/>
    <d v="2015-05-02T05:04:09"/>
    <x v="0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1"/>
    <d v="2015-02-15T23:13:43"/>
    <x v="0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2"/>
    <d v="2016-03-04T21:54:29"/>
    <x v="2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0"/>
    <d v="2015-07-19T10:44:23"/>
    <x v="0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10"/>
    <d v="2014-09-17T12:56:40"/>
    <x v="3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10"/>
    <d v="2014-09-04T08:07:54"/>
    <x v="3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8"/>
    <d v="2016-10-07T13:51:48"/>
    <x v="2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2"/>
    <d v="2016-04-15T08:28:00"/>
    <x v="2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2"/>
    <d v="2015-03-23T19:34:59"/>
    <x v="0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10"/>
    <d v="2014-10-26T13:52:38"/>
    <x v="3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11"/>
    <d v="2015-01-31T18:54:00"/>
    <x v="3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2"/>
    <d v="2016-03-24T14:59:23"/>
    <x v="2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10"/>
    <d v="2015-08-31T08:04:57"/>
    <x v="0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5"/>
    <d v="2015-07-25T21:42:16"/>
    <x v="0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9"/>
    <d v="2015-12-04T08:43:59"/>
    <x v="0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2"/>
    <d v="2017-02-22T17:00:00"/>
    <x v="1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5"/>
    <d v="2014-06-05T14:31:40"/>
    <x v="3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"/>
    <d v="2015-12-13T16:36:10"/>
    <x v="0"/>
  </r>
  <r>
    <n v="0.16"/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1"/>
    <d v="2016-02-03T10:49:00"/>
    <x v="2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9"/>
    <d v="2014-12-18T07:02:44"/>
    <x v="3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9"/>
    <d v="2015-12-15T12:25:16"/>
    <x v="0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10"/>
    <d v="2016-10-02T01:00:00"/>
    <x v="2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7"/>
    <d v="2015-04-03T13:44:10"/>
    <x v="0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8"/>
    <d v="2014-10-21T13:11:27"/>
    <x v="3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0"/>
    <d v="2014-07-01T14:30:00"/>
    <x v="3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5"/>
    <d v="2016-05-24T06:25:00"/>
    <x v="2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10"/>
    <d v="2014-10-17T11:10:10"/>
    <x v="3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9"/>
    <d v="2015-11-30T21:59:00"/>
    <x v="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5"/>
    <d v="2015-07-17T19:00:00"/>
    <x v="0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3"/>
    <d v="2016-09-06T03:22:34"/>
    <x v="2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11"/>
    <d v="2015-01-20T11:16:00"/>
    <x v="3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"/>
    <d v="2014-11-20T14:58:45"/>
    <x v="3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7"/>
    <d v="2015-04-09T21:00:00"/>
    <x v="0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3"/>
    <d v="2014-08-20T20:49:49"/>
    <x v="3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8"/>
    <d v="2014-10-22T07:36:50"/>
    <x v="3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11"/>
    <d v="2015-01-10T17:00:00"/>
    <x v="3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7"/>
    <d v="2016-04-11T03:13:07"/>
    <x v="2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0"/>
    <d v="2015-07-14T15:00:15"/>
    <x v="0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8"/>
    <d v="2014-10-23T07:16:31"/>
    <x v="3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5"/>
    <d v="2014-05-08T22:53:00"/>
    <x v="3"/>
  </r>
  <r>
    <n v="0.37533333333333335"/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10"/>
    <d v="2014-10-13T13:05:16"/>
    <x v="3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9"/>
    <d v="2014-11-15T12:00:00"/>
    <x v="3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10"/>
    <d v="2016-09-30T20:00:00"/>
    <x v="2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5"/>
    <d v="2014-06-19T07:33:51"/>
    <x v="3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0"/>
    <d v="2016-07-03T11:59:00"/>
    <x v="2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"/>
    <d v="2015-11-25T15:00:00"/>
    <x v="0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7"/>
    <d v="2016-03-31T19:59:00"/>
    <x v="2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10"/>
    <d v="2014-09-15T19:00:00"/>
    <x v="3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5"/>
    <d v="2014-06-23T08:00:00"/>
    <x v="3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2"/>
    <d v="2016-04-20T18:23:43"/>
    <x v="2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0"/>
    <d v="2016-07-02T09:44:28"/>
    <x v="2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5"/>
    <d v="2014-06-27T08:21:24"/>
    <x v="3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7"/>
    <d v="2015-04-29T06:07:06"/>
    <x v="0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3"/>
    <d v="2014-08-12T14:50:11"/>
    <x v="3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6"/>
    <d v="2016-05-18T16:56:28"/>
    <x v="2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10"/>
    <d v="2015-09-27T18:49:10"/>
    <x v="0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11"/>
    <d v="2017-01-13T15:05:00"/>
    <x v="2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1"/>
    <d v="2015-02-28T04:00:00"/>
    <x v="0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1"/>
    <d v="2015-02-28T19:00:00"/>
    <x v="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"/>
    <d v="2016-12-26T11:18:51"/>
    <x v="2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0"/>
    <d v="2014-08-21T10:35:11"/>
    <x v="3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7"/>
    <d v="2015-05-08T20:00:00"/>
    <x v="0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9"/>
    <d v="2015-11-05T06:16:15"/>
    <x v="0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5"/>
    <d v="2014-06-30T09:28:00"/>
    <x v="3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8"/>
    <d v="2014-10-21T11:51:00"/>
    <x v="3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"/>
    <d v="2016-12-21T09:03:14"/>
    <x v="2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11"/>
    <d v="2017-01-27T10:54:02"/>
    <x v="2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5"/>
    <d v="2016-06-19T14:32:01"/>
    <x v="2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5"/>
    <d v="2016-06-14T10:54:00"/>
    <x v="2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2"/>
    <d v="2015-03-08T04:57:05"/>
    <x v="0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9"/>
    <d v="2015-11-14T15:00:00"/>
    <x v="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11"/>
    <d v="2016-01-14T10:16:56"/>
    <x v="0"/>
  </r>
  <r>
    <n v="3.3333333333333335E-3"/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8"/>
    <d v="2016-10-09T02:28:26"/>
    <x v="2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2"/>
    <d v="2015-03-23T19:59:00"/>
    <x v="0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9"/>
    <d v="2015-11-20T20:00:00"/>
    <x v="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0"/>
    <d v="2016-07-17T09:49:46"/>
    <x v="2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11"/>
    <d v="2015-01-16T02:26:00"/>
    <x v="3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6"/>
    <d v="2015-05-31T09:35:00"/>
    <x v="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3"/>
    <d v="2015-08-07T07:00:00"/>
    <x v="0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11"/>
    <d v="2015-01-16T04:09:11"/>
    <x v="3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2"/>
    <d v="2015-04-04T19:40:47"/>
    <x v="0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0"/>
    <d v="2015-08-22T11:34:53"/>
    <x v="0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8"/>
    <d v="2014-10-21T20:59:00"/>
    <x v="3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"/>
    <d v="2016-12-18T16:45:50"/>
    <x v="2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1"/>
    <d v="2017-02-28T00:51:00"/>
    <x v="1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11"/>
    <d v="2016-01-31T15:55:00"/>
    <x v="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5"/>
    <d v="2016-06-04T09:19:57"/>
    <x v="2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3"/>
    <d v="2016-09-02T12:24:33"/>
    <x v="2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9"/>
    <d v="2014-10-24T18:59:50"/>
    <x v="3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11"/>
    <d v="2017-01-25T13:41:22"/>
    <x v="2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6"/>
    <d v="2016-05-15T12:21:13"/>
    <x v="2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3"/>
    <d v="2015-08-26T10:32:00"/>
    <x v="0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8"/>
    <d v="2016-10-26T22:40:34"/>
    <x v="2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"/>
    <d v="2016-12-25T16:15:09"/>
    <x v="2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2"/>
    <d v="2015-04-01T17:00:00"/>
    <x v="0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8"/>
    <d v="2014-09-24T14:00:01"/>
    <x v="3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1"/>
    <d v="2017-03-02T21:00:00"/>
    <x v="1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9"/>
    <d v="2015-11-29T05:56:44"/>
    <x v="0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5"/>
    <d v="2016-07-21T07:02:31"/>
    <x v="2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1"/>
    <d v="2015-02-23T19:15:40"/>
    <x v="0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1"/>
    <d v="2016-02-27T16:00:00"/>
    <x v="2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11"/>
    <d v="2016-01-07T22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Campaigns" cacheId="0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>
  <location ref="A3:E14" firstHeaderRow="1" firstDataRow="2" firstDataCol="1" rowPageCount="1" colPageCount="1"/>
  <pivotFields count="18">
    <pivotField numFmtId="164" showAll="0" defaultSubtotal="0"/>
    <pivotField showAll="0" defaultSubtotal="0"/>
    <pivotField showAll="0" defaultSubtotal="0">
      <items count="4107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</pivotField>
    <pivotField showAll="0" defaultSubtotal="0"/>
    <pivotField showAll="0" defaultSubtotal="0"/>
    <pivotField showAll="0" defaultSubtotal="0">
      <items count="2548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</items>
    </pivotField>
    <pivotField axis="axisCol" dataField="1" showAll="0" defaultSubtotal="0">
      <items count="4">
        <item x="1"/>
        <item x="2"/>
        <item x="3"/>
        <item x="0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4">
    <i>
      <x/>
    </i>
    <i>
      <x v="1"/>
    </i>
    <i>
      <x v="2"/>
    </i>
    <i>
      <x v="3"/>
    </i>
  </colItems>
  <pageFields count="1">
    <pageField fld="7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2" colPageCount="1"/>
  <pivotFields count="18">
    <pivotField numFmtId="164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4:E17" firstHeaderRow="1" firstDataRow="2" firstDataCol="1" rowPageCount="2" colPageCount="1"/>
  <pivotFields count="21">
    <pivotField numFmtId="164"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6"/>
  </colFields>
  <colItems count="4">
    <i>
      <x/>
    </i>
    <i>
      <x v="1"/>
    </i>
    <i>
      <x v="2"/>
    </i>
    <i>
      <x v="3"/>
    </i>
  </colItems>
  <pageFields count="2">
    <pageField fld="16" hier="-1"/>
    <pageField fld="20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164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164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numFmtId="164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Successful2" fld="5" baseField="0" baseItem="0"/>
    <dataField name="Sum of Percentage Failed" fld="6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E13" firstHeaderRow="1" firstDataRow="2" firstDataCol="1" rowPageCount="1" colPageCount="1"/>
  <pivotFields count="20">
    <pivotField numFmtId="164" showAll="0" defaultSubtotal="0">
      <items count="2880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2548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</items>
    </pivotField>
    <pivotField axis="axisCol" dataField="1" showAll="0" defaultSubtotal="0">
      <items count="4">
        <item x="1"/>
        <item x="2"/>
        <item x="3"/>
        <item x="0"/>
      </items>
    </pivotField>
    <pivotField axis="axisPage" multipleItemSelectionAllowed="1" showAll="0" defaultSubtotal="0">
      <items count="21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</items>
    </pivotField>
    <pivotField showAll="0" defaultSubtotal="0">
      <items count="13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</items>
    </pivotField>
    <pivotField showAll="0" defaultSubtotal="0"/>
    <pivotField showAll="0" defaultSubtotal="0"/>
    <pivotField showAll="0" defaultSubtotal="0">
      <items count="2">
        <item x="0"/>
        <item x="1"/>
      </items>
    </pivotField>
    <pivotField showAll="0" defaultSubtotal="0"/>
    <pivotField showAll="0" defaultSubtotal="0">
      <items count="2">
        <item x="1"/>
        <item x="0"/>
      </items>
    </pivotField>
    <pivotField showAll="0" defaultSubtotal="0"/>
    <pivotField showAll="0" defaultSubtotal="0">
      <items count="2939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</items>
    </pivotField>
    <pivotField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  <pivotField showAll="0" defaultSubtotal="0"/>
    <pivotField numFmtId="14" showAll="0" defaultSubtotal="0">
      <items count="4092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</items>
    </pivotField>
  </pivotFields>
  <rowFields count="1">
    <field x="1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6"/>
  </colFields>
  <colItems count="4">
    <i>
      <x/>
    </i>
    <i>
      <x v="1"/>
    </i>
    <i>
      <x v="2"/>
    </i>
    <i>
      <x v="3"/>
    </i>
  </colItems>
  <pageFields count="1">
    <pageField fld="7" hier="-1"/>
  </pageFields>
  <dataFields count="1">
    <dataField name="Count of sta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Campaigns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106" zoomScaleNormal="129" zoomScalePageLayoutView="129" workbookViewId="0">
      <selection sqref="A1:U4115"/>
    </sheetView>
  </sheetViews>
  <sheetFormatPr baseColWidth="10" defaultColWidth="8.83203125" defaultRowHeight="15" x14ac:dyDescent="0.2"/>
  <cols>
    <col min="1" max="1" width="14.83203125" style="7" customWidth="1"/>
    <col min="3" max="3" width="38.5" style="3" customWidth="1"/>
    <col min="4" max="4" width="40.33203125" style="3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0.1640625" customWidth="1"/>
    <col min="17" max="17" width="16.1640625" customWidth="1"/>
    <col min="18" max="18" width="19.83203125" customWidth="1"/>
    <col min="19" max="19" width="21.83203125" customWidth="1"/>
    <col min="20" max="20" width="20.5" customWidth="1"/>
    <col min="21" max="21" width="27.6640625" customWidth="1"/>
  </cols>
  <sheetData>
    <row r="1" spans="1:21" x14ac:dyDescent="0.2">
      <c r="A1" s="5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9" t="s">
        <v>8308</v>
      </c>
      <c r="R1" s="1" t="s">
        <v>8359</v>
      </c>
      <c r="S1" s="1" t="s">
        <v>8365</v>
      </c>
      <c r="T1" s="1" t="s">
        <v>8366</v>
      </c>
      <c r="U1" s="1" t="s">
        <v>8402</v>
      </c>
    </row>
    <row r="2" spans="1:21" ht="45" x14ac:dyDescent="0.2">
      <c r="A2" s="6">
        <f>(F2/E2)</f>
        <v>1.3685882352941177</v>
      </c>
      <c r="B2">
        <v>0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8">
        <f>F2/M2</f>
        <v>63.917582417582416</v>
      </c>
      <c r="Q2" s="10" t="s">
        <v>8309</v>
      </c>
      <c r="R2" t="s">
        <v>8310</v>
      </c>
      <c r="S2" s="14" t="str">
        <f>TEXT((((K2/60)/60)/24)+DATE(1970,1,1)+(-8/24),"MMMM")</f>
        <v>June</v>
      </c>
      <c r="T2" s="15">
        <f>(((J2/60)/60/24)+DATE(1970,1,1)+(-8/24))</f>
        <v>42207.791666666664</v>
      </c>
      <c r="U2" t="str">
        <f>TEXT((((K2/60)/60)/24)+DATE(1970,1,1)+(-8/24),"YYYY")</f>
        <v>2015</v>
      </c>
    </row>
    <row r="3" spans="1:21" ht="30" x14ac:dyDescent="0.2">
      <c r="A3" s="6">
        <f t="shared" ref="A3:A66" si="0">(F3/E3)</f>
        <v>1.4260827250608272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8">
        <f t="shared" ref="P3:P66" si="1">F3/M3</f>
        <v>185.48101265822785</v>
      </c>
      <c r="Q3" s="10" t="s">
        <v>8309</v>
      </c>
      <c r="R3" t="s">
        <v>8310</v>
      </c>
      <c r="S3" s="14" t="str">
        <f t="shared" ref="S3:S66" si="2">TEXT((((K3/60)/60)/24)+DATE(1970,1,1)+(-8/24),"MMMM")</f>
        <v>January</v>
      </c>
      <c r="T3" s="15">
        <f t="shared" ref="T3:T66" si="3">(((J3/60)/60/24)+DATE(1970,1,1)+(-8/24))</f>
        <v>42796.267164351848</v>
      </c>
      <c r="U3" t="str">
        <f t="shared" ref="U3:U66" si="4">TEXT((((K3/60)/60)/24)+DATE(1970,1,1)+(-8/24),"YYYY")</f>
        <v>2017</v>
      </c>
    </row>
    <row r="4" spans="1:21" ht="45" x14ac:dyDescent="0.2">
      <c r="A4" s="6">
        <f t="shared" si="0"/>
        <v>1.05</v>
      </c>
      <c r="B4">
        <v>2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8">
        <f t="shared" si="1"/>
        <v>15</v>
      </c>
      <c r="Q4" s="10" t="s">
        <v>8309</v>
      </c>
      <c r="R4" t="s">
        <v>8310</v>
      </c>
      <c r="S4" s="14" t="str">
        <f t="shared" si="2"/>
        <v>February</v>
      </c>
      <c r="T4" s="15">
        <f t="shared" si="3"/>
        <v>42415.369016203702</v>
      </c>
      <c r="U4" t="str">
        <f t="shared" si="4"/>
        <v>2016</v>
      </c>
    </row>
    <row r="5" spans="1:21" ht="30" x14ac:dyDescent="0.2">
      <c r="A5" s="6">
        <f t="shared" si="0"/>
        <v>1.0389999999999999</v>
      </c>
      <c r="B5">
        <v>3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8">
        <f t="shared" si="1"/>
        <v>69.266666666666666</v>
      </c>
      <c r="Q5" s="10" t="s">
        <v>8309</v>
      </c>
      <c r="R5" t="s">
        <v>8310</v>
      </c>
      <c r="S5" s="14" t="str">
        <f t="shared" si="2"/>
        <v>July</v>
      </c>
      <c r="T5" s="15">
        <f t="shared" si="3"/>
        <v>41858.181793981479</v>
      </c>
      <c r="U5" t="str">
        <f t="shared" si="4"/>
        <v>2014</v>
      </c>
    </row>
    <row r="6" spans="1:21" ht="60" x14ac:dyDescent="0.2">
      <c r="A6" s="6">
        <f t="shared" si="0"/>
        <v>1.2299154545454545</v>
      </c>
      <c r="B6">
        <v>4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8">
        <f t="shared" si="1"/>
        <v>190.55028169014085</v>
      </c>
      <c r="Q6" s="10" t="s">
        <v>8309</v>
      </c>
      <c r="R6" t="s">
        <v>8310</v>
      </c>
      <c r="S6" s="14" t="str">
        <f t="shared" si="2"/>
        <v>November</v>
      </c>
      <c r="T6" s="15">
        <f t="shared" si="3"/>
        <v>42357.500914351847</v>
      </c>
      <c r="U6" t="str">
        <f t="shared" si="4"/>
        <v>2015</v>
      </c>
    </row>
    <row r="7" spans="1:21" ht="45" x14ac:dyDescent="0.2">
      <c r="A7" s="6">
        <f t="shared" si="0"/>
        <v>1.0977744436109027</v>
      </c>
      <c r="B7">
        <v>5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8">
        <f t="shared" si="1"/>
        <v>93.40425531914893</v>
      </c>
      <c r="Q7" s="10" t="s">
        <v>8309</v>
      </c>
      <c r="R7" t="s">
        <v>8310</v>
      </c>
      <c r="S7" s="14" t="str">
        <f t="shared" si="2"/>
        <v>July</v>
      </c>
      <c r="T7" s="15">
        <f t="shared" si="3"/>
        <v>42579.899305555555</v>
      </c>
      <c r="U7" t="str">
        <f t="shared" si="4"/>
        <v>2016</v>
      </c>
    </row>
    <row r="8" spans="1:21" ht="45" x14ac:dyDescent="0.2">
      <c r="A8" s="6">
        <f t="shared" si="0"/>
        <v>1.064875</v>
      </c>
      <c r="B8">
        <v>6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8">
        <f t="shared" si="1"/>
        <v>146.87931034482759</v>
      </c>
      <c r="Q8" s="10" t="s">
        <v>8309</v>
      </c>
      <c r="R8" t="s">
        <v>8310</v>
      </c>
      <c r="S8" s="14" t="str">
        <f t="shared" si="2"/>
        <v>June</v>
      </c>
      <c r="T8" s="15">
        <f t="shared" si="3"/>
        <v>41803.739004629628</v>
      </c>
      <c r="U8" t="str">
        <f t="shared" si="4"/>
        <v>2014</v>
      </c>
    </row>
    <row r="9" spans="1:21" ht="45" x14ac:dyDescent="0.2">
      <c r="A9" s="6">
        <f t="shared" si="0"/>
        <v>1.0122222222222221</v>
      </c>
      <c r="B9">
        <v>7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8">
        <f t="shared" si="1"/>
        <v>159.82456140350877</v>
      </c>
      <c r="Q9" s="10" t="s">
        <v>8309</v>
      </c>
      <c r="R9" t="s">
        <v>8310</v>
      </c>
      <c r="S9" s="14" t="str">
        <f t="shared" si="2"/>
        <v>May</v>
      </c>
      <c r="T9" s="15">
        <f t="shared" si="3"/>
        <v>42555.713738425926</v>
      </c>
      <c r="U9" t="str">
        <f t="shared" si="4"/>
        <v>2016</v>
      </c>
    </row>
    <row r="10" spans="1:21" x14ac:dyDescent="0.2">
      <c r="A10" s="6">
        <f t="shared" si="0"/>
        <v>1.0004342857142856</v>
      </c>
      <c r="B10">
        <v>8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8">
        <f t="shared" si="1"/>
        <v>291.79333333333335</v>
      </c>
      <c r="Q10" s="10" t="s">
        <v>8309</v>
      </c>
      <c r="R10" t="s">
        <v>8310</v>
      </c>
      <c r="S10" s="14" t="str">
        <f t="shared" si="2"/>
        <v>April</v>
      </c>
      <c r="T10" s="15">
        <f t="shared" si="3"/>
        <v>42475.541666666664</v>
      </c>
      <c r="U10" t="str">
        <f t="shared" si="4"/>
        <v>2016</v>
      </c>
    </row>
    <row r="11" spans="1:21" ht="45" x14ac:dyDescent="0.2">
      <c r="A11" s="6">
        <f t="shared" si="0"/>
        <v>1.2599800000000001</v>
      </c>
      <c r="B11">
        <v>9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8">
        <f t="shared" si="1"/>
        <v>31.499500000000001</v>
      </c>
      <c r="Q11" s="10" t="s">
        <v>8309</v>
      </c>
      <c r="R11" t="s">
        <v>8310</v>
      </c>
      <c r="S11" s="14" t="str">
        <f t="shared" si="2"/>
        <v>March</v>
      </c>
      <c r="T11" s="15">
        <f t="shared" si="3"/>
        <v>42476.770185185182</v>
      </c>
      <c r="U11" t="str">
        <f t="shared" si="4"/>
        <v>2016</v>
      </c>
    </row>
    <row r="12" spans="1:21" ht="45" x14ac:dyDescent="0.2">
      <c r="A12" s="6">
        <f t="shared" si="0"/>
        <v>1.0049999999999999</v>
      </c>
      <c r="B12">
        <v>10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8">
        <f t="shared" si="1"/>
        <v>158.68421052631578</v>
      </c>
      <c r="Q12" s="10" t="s">
        <v>8309</v>
      </c>
      <c r="R12" t="s">
        <v>8310</v>
      </c>
      <c r="S12" s="14" t="str">
        <f t="shared" si="2"/>
        <v>May</v>
      </c>
      <c r="T12" s="15">
        <f t="shared" si="3"/>
        <v>41814.734710648147</v>
      </c>
      <c r="U12" t="str">
        <f t="shared" si="4"/>
        <v>2014</v>
      </c>
    </row>
    <row r="13" spans="1:21" ht="45" x14ac:dyDescent="0.2">
      <c r="A13" s="6">
        <f t="shared" si="0"/>
        <v>1.2050000000000001</v>
      </c>
      <c r="B13">
        <v>11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8">
        <f t="shared" si="1"/>
        <v>80.333333333333329</v>
      </c>
      <c r="Q13" s="10" t="s">
        <v>8309</v>
      </c>
      <c r="R13" t="s">
        <v>8310</v>
      </c>
      <c r="S13" s="14" t="str">
        <f t="shared" si="2"/>
        <v>July</v>
      </c>
      <c r="T13" s="15">
        <f t="shared" si="3"/>
        <v>42603.791666666664</v>
      </c>
      <c r="U13" t="str">
        <f t="shared" si="4"/>
        <v>2016</v>
      </c>
    </row>
    <row r="14" spans="1:21" ht="45" x14ac:dyDescent="0.2">
      <c r="A14" s="6">
        <f t="shared" si="0"/>
        <v>1.6529333333333334</v>
      </c>
      <c r="B14">
        <v>12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8">
        <f t="shared" si="1"/>
        <v>59.961305925030231</v>
      </c>
      <c r="Q14" s="10" t="s">
        <v>8309</v>
      </c>
      <c r="R14" t="s">
        <v>8310</v>
      </c>
      <c r="S14" s="14" t="str">
        <f t="shared" si="2"/>
        <v>June</v>
      </c>
      <c r="T14" s="15">
        <f t="shared" si="3"/>
        <v>41835.791666666664</v>
      </c>
      <c r="U14" t="str">
        <f t="shared" si="4"/>
        <v>2014</v>
      </c>
    </row>
    <row r="15" spans="1:21" ht="30" x14ac:dyDescent="0.2">
      <c r="A15" s="6">
        <f t="shared" si="0"/>
        <v>1.5997142857142856</v>
      </c>
      <c r="B15">
        <v>13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8">
        <f t="shared" si="1"/>
        <v>109.78431372549019</v>
      </c>
      <c r="Q15" s="10" t="s">
        <v>8309</v>
      </c>
      <c r="R15" t="s">
        <v>8310</v>
      </c>
      <c r="S15" s="14" t="str">
        <f t="shared" si="2"/>
        <v>May</v>
      </c>
      <c r="T15" s="15">
        <f t="shared" si="3"/>
        <v>42544.518749999996</v>
      </c>
      <c r="U15" t="str">
        <f t="shared" si="4"/>
        <v>2016</v>
      </c>
    </row>
    <row r="16" spans="1:21" ht="30" x14ac:dyDescent="0.2">
      <c r="A16" s="6">
        <f t="shared" si="0"/>
        <v>1.0093333333333334</v>
      </c>
      <c r="B16">
        <v>14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8">
        <f t="shared" si="1"/>
        <v>147.70731707317074</v>
      </c>
      <c r="Q16" s="10" t="s">
        <v>8309</v>
      </c>
      <c r="R16" t="s">
        <v>8310</v>
      </c>
      <c r="S16" s="14" t="str">
        <f t="shared" si="2"/>
        <v>June</v>
      </c>
      <c r="T16" s="15">
        <f t="shared" si="3"/>
        <v>41833.249305555553</v>
      </c>
      <c r="U16" t="str">
        <f t="shared" si="4"/>
        <v>2014</v>
      </c>
    </row>
    <row r="17" spans="1:21" ht="45" x14ac:dyDescent="0.2">
      <c r="A17" s="6">
        <f t="shared" si="0"/>
        <v>1.0660000000000001</v>
      </c>
      <c r="B17">
        <v>15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8">
        <f t="shared" si="1"/>
        <v>21.755102040816325</v>
      </c>
      <c r="Q17" s="10" t="s">
        <v>8309</v>
      </c>
      <c r="R17" t="s">
        <v>8310</v>
      </c>
      <c r="S17" s="14" t="str">
        <f t="shared" si="2"/>
        <v>September</v>
      </c>
      <c r="T17" s="15">
        <f t="shared" si="3"/>
        <v>42274.509722222218</v>
      </c>
      <c r="U17" t="str">
        <f t="shared" si="4"/>
        <v>2015</v>
      </c>
    </row>
    <row r="18" spans="1:21" ht="45" x14ac:dyDescent="0.2">
      <c r="A18" s="6">
        <f t="shared" si="0"/>
        <v>1.0024166666666667</v>
      </c>
      <c r="B18">
        <v>16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8">
        <f t="shared" si="1"/>
        <v>171.84285714285716</v>
      </c>
      <c r="Q18" s="10" t="s">
        <v>8309</v>
      </c>
      <c r="R18" t="s">
        <v>8310</v>
      </c>
      <c r="S18" s="14" t="str">
        <f t="shared" si="2"/>
        <v>May</v>
      </c>
      <c r="T18" s="15">
        <f t="shared" si="3"/>
        <v>41805.895833333328</v>
      </c>
      <c r="U18" t="str">
        <f t="shared" si="4"/>
        <v>2014</v>
      </c>
    </row>
    <row r="19" spans="1:21" ht="45" x14ac:dyDescent="0.2">
      <c r="A19" s="6">
        <f t="shared" si="0"/>
        <v>1.0066666666666666</v>
      </c>
      <c r="B19">
        <v>17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8">
        <f t="shared" si="1"/>
        <v>41.944444444444443</v>
      </c>
      <c r="Q19" s="10" t="s">
        <v>8309</v>
      </c>
      <c r="R19" t="s">
        <v>8310</v>
      </c>
      <c r="S19" s="14" t="str">
        <f t="shared" si="2"/>
        <v>October</v>
      </c>
      <c r="T19" s="15">
        <f t="shared" si="3"/>
        <v>41947.440069444441</v>
      </c>
      <c r="U19" t="str">
        <f t="shared" si="4"/>
        <v>2014</v>
      </c>
    </row>
    <row r="20" spans="1:21" ht="45" x14ac:dyDescent="0.2">
      <c r="A20" s="6">
        <f t="shared" si="0"/>
        <v>1.0632110000000001</v>
      </c>
      <c r="B20">
        <v>18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8">
        <f t="shared" si="1"/>
        <v>93.264122807017543</v>
      </c>
      <c r="Q20" s="10" t="s">
        <v>8309</v>
      </c>
      <c r="R20" t="s">
        <v>8310</v>
      </c>
      <c r="S20" s="14" t="str">
        <f t="shared" si="2"/>
        <v>August</v>
      </c>
      <c r="T20" s="15">
        <f t="shared" si="3"/>
        <v>41899.208981481483</v>
      </c>
      <c r="U20" t="str">
        <f t="shared" si="4"/>
        <v>2014</v>
      </c>
    </row>
    <row r="21" spans="1:21" ht="45" x14ac:dyDescent="0.2">
      <c r="A21" s="6">
        <f t="shared" si="0"/>
        <v>1.4529411764705882</v>
      </c>
      <c r="B21">
        <v>19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8">
        <f t="shared" si="1"/>
        <v>56.136363636363633</v>
      </c>
      <c r="Q21" s="10" t="s">
        <v>8309</v>
      </c>
      <c r="R21" t="s">
        <v>8310</v>
      </c>
      <c r="S21" s="14" t="str">
        <f t="shared" si="2"/>
        <v>June</v>
      </c>
      <c r="T21" s="15">
        <f t="shared" si="3"/>
        <v>42205.483032407406</v>
      </c>
      <c r="U21" t="str">
        <f t="shared" si="4"/>
        <v>2015</v>
      </c>
    </row>
    <row r="22" spans="1:21" ht="45" x14ac:dyDescent="0.2">
      <c r="A22" s="6">
        <f t="shared" si="0"/>
        <v>1.002</v>
      </c>
      <c r="B22">
        <v>20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8">
        <f t="shared" si="1"/>
        <v>80.16</v>
      </c>
      <c r="Q22" s="10" t="s">
        <v>8309</v>
      </c>
      <c r="R22" t="s">
        <v>8310</v>
      </c>
      <c r="S22" s="14" t="str">
        <f t="shared" si="2"/>
        <v>July</v>
      </c>
      <c r="T22" s="15">
        <f t="shared" si="3"/>
        <v>42260.424907407411</v>
      </c>
      <c r="U22" t="str">
        <f t="shared" si="4"/>
        <v>2015</v>
      </c>
    </row>
    <row r="23" spans="1:21" ht="45" x14ac:dyDescent="0.2">
      <c r="A23" s="6">
        <f t="shared" si="0"/>
        <v>1.0913513513513513</v>
      </c>
      <c r="B23">
        <v>21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8">
        <f t="shared" si="1"/>
        <v>199.9009900990099</v>
      </c>
      <c r="Q23" s="10" t="s">
        <v>8309</v>
      </c>
      <c r="R23" t="s">
        <v>8310</v>
      </c>
      <c r="S23" s="14" t="str">
        <f t="shared" si="2"/>
        <v>August</v>
      </c>
      <c r="T23" s="15">
        <f t="shared" si="3"/>
        <v>41908.293854166666</v>
      </c>
      <c r="U23" t="str">
        <f t="shared" si="4"/>
        <v>2014</v>
      </c>
    </row>
    <row r="24" spans="1:21" ht="30" x14ac:dyDescent="0.2">
      <c r="A24" s="6">
        <f t="shared" si="0"/>
        <v>1.1714285714285715</v>
      </c>
      <c r="B24">
        <v>22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8">
        <f t="shared" si="1"/>
        <v>51.25</v>
      </c>
      <c r="Q24" s="10" t="s">
        <v>8309</v>
      </c>
      <c r="R24" t="s">
        <v>8310</v>
      </c>
      <c r="S24" s="14" t="str">
        <f t="shared" si="2"/>
        <v>December</v>
      </c>
      <c r="T24" s="15">
        <f t="shared" si="3"/>
        <v>42004.999305555553</v>
      </c>
      <c r="U24" t="str">
        <f t="shared" si="4"/>
        <v>2014</v>
      </c>
    </row>
    <row r="25" spans="1:21" ht="45" x14ac:dyDescent="0.2">
      <c r="A25" s="6">
        <f t="shared" si="0"/>
        <v>1.1850000000000001</v>
      </c>
      <c r="B25">
        <v>23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8">
        <f t="shared" si="1"/>
        <v>103.04347826086956</v>
      </c>
      <c r="Q25" s="10" t="s">
        <v>8309</v>
      </c>
      <c r="R25" t="s">
        <v>8310</v>
      </c>
      <c r="S25" s="14" t="str">
        <f t="shared" si="2"/>
        <v>April</v>
      </c>
      <c r="T25" s="15">
        <f t="shared" si="3"/>
        <v>42124.305555555555</v>
      </c>
      <c r="U25" t="str">
        <f t="shared" si="4"/>
        <v>2015</v>
      </c>
    </row>
    <row r="26" spans="1:21" ht="30" x14ac:dyDescent="0.2">
      <c r="A26" s="6">
        <f t="shared" si="0"/>
        <v>1.0880768571428572</v>
      </c>
      <c r="B26">
        <v>24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8">
        <f t="shared" si="1"/>
        <v>66.346149825783982</v>
      </c>
      <c r="Q26" s="10" t="s">
        <v>8309</v>
      </c>
      <c r="R26" t="s">
        <v>8310</v>
      </c>
      <c r="S26" s="14" t="str">
        <f t="shared" si="2"/>
        <v>August</v>
      </c>
      <c r="T26" s="15">
        <f t="shared" si="3"/>
        <v>42262.48541666667</v>
      </c>
      <c r="U26" t="str">
        <f t="shared" si="4"/>
        <v>2015</v>
      </c>
    </row>
    <row r="27" spans="1:21" ht="45" x14ac:dyDescent="0.2">
      <c r="A27" s="6">
        <f t="shared" si="0"/>
        <v>1.3333333333333333</v>
      </c>
      <c r="B27">
        <v>25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8">
        <f t="shared" si="1"/>
        <v>57.142857142857146</v>
      </c>
      <c r="Q27" s="10" t="s">
        <v>8309</v>
      </c>
      <c r="R27" t="s">
        <v>8310</v>
      </c>
      <c r="S27" s="14" t="str">
        <f t="shared" si="2"/>
        <v>November</v>
      </c>
      <c r="T27" s="15">
        <f t="shared" si="3"/>
        <v>42377.691678240742</v>
      </c>
      <c r="U27" t="str">
        <f t="shared" si="4"/>
        <v>2015</v>
      </c>
    </row>
    <row r="28" spans="1:21" ht="30" x14ac:dyDescent="0.2">
      <c r="A28" s="6">
        <f t="shared" si="0"/>
        <v>1.552</v>
      </c>
      <c r="B28">
        <v>26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8">
        <f t="shared" si="1"/>
        <v>102.10526315789474</v>
      </c>
      <c r="Q28" s="10" t="s">
        <v>8309</v>
      </c>
      <c r="R28" t="s">
        <v>8310</v>
      </c>
      <c r="S28" s="14" t="str">
        <f t="shared" si="2"/>
        <v>July</v>
      </c>
      <c r="T28" s="15">
        <f t="shared" si="3"/>
        <v>41868.182222222218</v>
      </c>
      <c r="U28" t="str">
        <f t="shared" si="4"/>
        <v>2014</v>
      </c>
    </row>
    <row r="29" spans="1:21" ht="45" x14ac:dyDescent="0.2">
      <c r="A29" s="6">
        <f t="shared" si="0"/>
        <v>1.1172500000000001</v>
      </c>
      <c r="B29">
        <v>27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8">
        <f t="shared" si="1"/>
        <v>148.96666666666667</v>
      </c>
      <c r="Q29" s="10" t="s">
        <v>8309</v>
      </c>
      <c r="R29" t="s">
        <v>8310</v>
      </c>
      <c r="S29" s="14" t="str">
        <f t="shared" si="2"/>
        <v>October</v>
      </c>
      <c r="T29" s="15">
        <f t="shared" si="3"/>
        <v>41958.873067129629</v>
      </c>
      <c r="U29" t="str">
        <f t="shared" si="4"/>
        <v>2014</v>
      </c>
    </row>
    <row r="30" spans="1:21" ht="30" x14ac:dyDescent="0.2">
      <c r="A30" s="6">
        <f t="shared" si="0"/>
        <v>1.0035000000000001</v>
      </c>
      <c r="B30">
        <v>28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8">
        <f t="shared" si="1"/>
        <v>169.6056338028169</v>
      </c>
      <c r="Q30" s="10" t="s">
        <v>8309</v>
      </c>
      <c r="R30" t="s">
        <v>8310</v>
      </c>
      <c r="S30" s="14" t="str">
        <f t="shared" si="2"/>
        <v>November</v>
      </c>
      <c r="T30" s="15">
        <f t="shared" si="3"/>
        <v>42354.630601851844</v>
      </c>
      <c r="U30" t="str">
        <f t="shared" si="4"/>
        <v>2015</v>
      </c>
    </row>
    <row r="31" spans="1:21" ht="45" x14ac:dyDescent="0.2">
      <c r="A31" s="6">
        <f t="shared" si="0"/>
        <v>1.2333333333333334</v>
      </c>
      <c r="B31">
        <v>29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8">
        <f t="shared" si="1"/>
        <v>31.623931623931625</v>
      </c>
      <c r="Q31" s="10" t="s">
        <v>8309</v>
      </c>
      <c r="R31" t="s">
        <v>8310</v>
      </c>
      <c r="S31" s="14" t="str">
        <f t="shared" si="2"/>
        <v>June</v>
      </c>
      <c r="T31" s="15">
        <f t="shared" si="3"/>
        <v>41842.339907407404</v>
      </c>
      <c r="U31" t="str">
        <f t="shared" si="4"/>
        <v>2014</v>
      </c>
    </row>
    <row r="32" spans="1:21" ht="45" x14ac:dyDescent="0.2">
      <c r="A32" s="6">
        <f t="shared" si="0"/>
        <v>1.0129975</v>
      </c>
      <c r="B32">
        <v>30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8">
        <f t="shared" si="1"/>
        <v>76.45264150943396</v>
      </c>
      <c r="Q32" s="10" t="s">
        <v>8309</v>
      </c>
      <c r="R32" t="s">
        <v>8310</v>
      </c>
      <c r="S32" s="14" t="str">
        <f t="shared" si="2"/>
        <v>July</v>
      </c>
      <c r="T32" s="15">
        <f t="shared" si="3"/>
        <v>41871.959664351853</v>
      </c>
      <c r="U32" t="str">
        <f t="shared" si="4"/>
        <v>2014</v>
      </c>
    </row>
    <row r="33" spans="1:21" ht="45" x14ac:dyDescent="0.2">
      <c r="A33" s="6">
        <f t="shared" si="0"/>
        <v>1</v>
      </c>
      <c r="B33">
        <v>31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8">
        <f t="shared" si="1"/>
        <v>13</v>
      </c>
      <c r="Q33" s="10" t="s">
        <v>8309</v>
      </c>
      <c r="R33" t="s">
        <v>8310</v>
      </c>
      <c r="S33" s="14" t="str">
        <f t="shared" si="2"/>
        <v>January</v>
      </c>
      <c r="T33" s="15">
        <f t="shared" si="3"/>
        <v>42394.458726851844</v>
      </c>
      <c r="U33" t="str">
        <f t="shared" si="4"/>
        <v>2016</v>
      </c>
    </row>
    <row r="34" spans="1:21" ht="45" x14ac:dyDescent="0.2">
      <c r="A34" s="6">
        <f t="shared" si="0"/>
        <v>1.0024604569420035</v>
      </c>
      <c r="B34">
        <v>32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8">
        <f t="shared" si="1"/>
        <v>320.44943820224717</v>
      </c>
      <c r="Q34" s="10" t="s">
        <v>8309</v>
      </c>
      <c r="R34" t="s">
        <v>8310</v>
      </c>
      <c r="S34" s="14" t="str">
        <f t="shared" si="2"/>
        <v>April</v>
      </c>
      <c r="T34" s="15">
        <f t="shared" si="3"/>
        <v>42502.832638888889</v>
      </c>
      <c r="U34" t="str">
        <f t="shared" si="4"/>
        <v>2016</v>
      </c>
    </row>
    <row r="35" spans="1:21" ht="45" x14ac:dyDescent="0.2">
      <c r="A35" s="6">
        <f t="shared" si="0"/>
        <v>1.0209523809523811</v>
      </c>
      <c r="B35">
        <v>33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8">
        <f t="shared" si="1"/>
        <v>83.75</v>
      </c>
      <c r="Q35" s="10" t="s">
        <v>8309</v>
      </c>
      <c r="R35" t="s">
        <v>8310</v>
      </c>
      <c r="S35" s="14" t="str">
        <f t="shared" si="2"/>
        <v>October</v>
      </c>
      <c r="T35" s="15">
        <f t="shared" si="3"/>
        <v>42316.36922453704</v>
      </c>
      <c r="U35" t="str">
        <f t="shared" si="4"/>
        <v>2015</v>
      </c>
    </row>
    <row r="36" spans="1:21" ht="45" x14ac:dyDescent="0.2">
      <c r="A36" s="6">
        <f t="shared" si="0"/>
        <v>1.3046153846153845</v>
      </c>
      <c r="B36">
        <v>34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8">
        <f t="shared" si="1"/>
        <v>49.882352941176471</v>
      </c>
      <c r="Q36" s="10" t="s">
        <v>8309</v>
      </c>
      <c r="R36" t="s">
        <v>8310</v>
      </c>
      <c r="S36" s="14" t="str">
        <f t="shared" si="2"/>
        <v>July</v>
      </c>
      <c r="T36" s="15">
        <f t="shared" si="3"/>
        <v>41855.988437499997</v>
      </c>
      <c r="U36" t="str">
        <f t="shared" si="4"/>
        <v>2014</v>
      </c>
    </row>
    <row r="37" spans="1:21" ht="30" x14ac:dyDescent="0.2">
      <c r="A37" s="6">
        <f t="shared" si="0"/>
        <v>1.665</v>
      </c>
      <c r="B37">
        <v>35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8">
        <f t="shared" si="1"/>
        <v>59.464285714285715</v>
      </c>
      <c r="Q37" s="10" t="s">
        <v>8309</v>
      </c>
      <c r="R37" t="s">
        <v>8310</v>
      </c>
      <c r="S37" s="14" t="str">
        <f t="shared" si="2"/>
        <v>April</v>
      </c>
      <c r="T37" s="15">
        <f t="shared" si="3"/>
        <v>42121.666666666664</v>
      </c>
      <c r="U37" t="str">
        <f t="shared" si="4"/>
        <v>2015</v>
      </c>
    </row>
    <row r="38" spans="1:21" ht="30" x14ac:dyDescent="0.2">
      <c r="A38" s="6">
        <f t="shared" si="0"/>
        <v>1.4215</v>
      </c>
      <c r="B38">
        <v>36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8">
        <f t="shared" si="1"/>
        <v>193.84090909090909</v>
      </c>
      <c r="Q38" s="10" t="s">
        <v>8309</v>
      </c>
      <c r="R38" t="s">
        <v>8310</v>
      </c>
      <c r="S38" s="14" t="str">
        <f t="shared" si="2"/>
        <v>March</v>
      </c>
      <c r="T38" s="15">
        <f t="shared" si="3"/>
        <v>42097.93200231481</v>
      </c>
      <c r="U38" t="str">
        <f t="shared" si="4"/>
        <v>2015</v>
      </c>
    </row>
    <row r="39" spans="1:21" ht="45" x14ac:dyDescent="0.2">
      <c r="A39" s="6">
        <f t="shared" si="0"/>
        <v>1.8344090909090909</v>
      </c>
      <c r="B39">
        <v>37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8">
        <f t="shared" si="1"/>
        <v>159.51383399209487</v>
      </c>
      <c r="Q39" s="10" t="s">
        <v>8309</v>
      </c>
      <c r="R39" t="s">
        <v>8310</v>
      </c>
      <c r="S39" s="14" t="str">
        <f t="shared" si="2"/>
        <v>January</v>
      </c>
      <c r="T39" s="15">
        <f t="shared" si="3"/>
        <v>42062.359710648147</v>
      </c>
      <c r="U39" t="str">
        <f t="shared" si="4"/>
        <v>2015</v>
      </c>
    </row>
    <row r="40" spans="1:21" ht="45" x14ac:dyDescent="0.2">
      <c r="A40" s="6">
        <f t="shared" si="0"/>
        <v>1.1004</v>
      </c>
      <c r="B40">
        <v>38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8">
        <f t="shared" si="1"/>
        <v>41.68181818181818</v>
      </c>
      <c r="Q40" s="10" t="s">
        <v>8309</v>
      </c>
      <c r="R40" t="s">
        <v>8310</v>
      </c>
      <c r="S40" s="14" t="str">
        <f t="shared" si="2"/>
        <v>April</v>
      </c>
      <c r="T40" s="15">
        <f t="shared" si="3"/>
        <v>41404.723888888882</v>
      </c>
      <c r="U40" t="str">
        <f t="shared" si="4"/>
        <v>2013</v>
      </c>
    </row>
    <row r="41" spans="1:21" ht="45" x14ac:dyDescent="0.2">
      <c r="A41" s="6">
        <f t="shared" si="0"/>
        <v>1.3098000000000001</v>
      </c>
      <c r="B41">
        <v>39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8">
        <f t="shared" si="1"/>
        <v>150.89861751152074</v>
      </c>
      <c r="Q41" s="10" t="s">
        <v>8309</v>
      </c>
      <c r="R41" t="s">
        <v>8310</v>
      </c>
      <c r="S41" s="14" t="str">
        <f t="shared" si="2"/>
        <v>April</v>
      </c>
      <c r="T41" s="15">
        <f t="shared" si="3"/>
        <v>41784.624305555553</v>
      </c>
      <c r="U41" t="str">
        <f t="shared" si="4"/>
        <v>2014</v>
      </c>
    </row>
    <row r="42" spans="1:21" ht="45" x14ac:dyDescent="0.2">
      <c r="A42" s="6">
        <f t="shared" si="0"/>
        <v>1.0135000000000001</v>
      </c>
      <c r="B42">
        <v>40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8">
        <f t="shared" si="1"/>
        <v>126.6875</v>
      </c>
      <c r="Q42" s="10" t="s">
        <v>8309</v>
      </c>
      <c r="R42" t="s">
        <v>8310</v>
      </c>
      <c r="S42" s="14" t="str">
        <f t="shared" si="2"/>
        <v>May</v>
      </c>
      <c r="T42" s="15">
        <f t="shared" si="3"/>
        <v>41808.833333333328</v>
      </c>
      <c r="U42" t="str">
        <f t="shared" si="4"/>
        <v>2014</v>
      </c>
    </row>
    <row r="43" spans="1:21" ht="45" x14ac:dyDescent="0.2">
      <c r="A43" s="6">
        <f t="shared" si="0"/>
        <v>1</v>
      </c>
      <c r="B43">
        <v>41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8">
        <f t="shared" si="1"/>
        <v>105.26315789473684</v>
      </c>
      <c r="Q43" s="10" t="s">
        <v>8309</v>
      </c>
      <c r="R43" t="s">
        <v>8310</v>
      </c>
      <c r="S43" s="14" t="str">
        <f t="shared" si="2"/>
        <v>September</v>
      </c>
      <c r="T43" s="15">
        <f t="shared" si="3"/>
        <v>41917.235578703701</v>
      </c>
      <c r="U43" t="str">
        <f t="shared" si="4"/>
        <v>2014</v>
      </c>
    </row>
    <row r="44" spans="1:21" ht="45" x14ac:dyDescent="0.2">
      <c r="A44" s="6">
        <f t="shared" si="0"/>
        <v>1.4185714285714286</v>
      </c>
      <c r="B44">
        <v>42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8">
        <f t="shared" si="1"/>
        <v>117.51479289940828</v>
      </c>
      <c r="Q44" s="10" t="s">
        <v>8309</v>
      </c>
      <c r="R44" t="s">
        <v>8310</v>
      </c>
      <c r="S44" s="14" t="str">
        <f t="shared" si="2"/>
        <v>November</v>
      </c>
      <c r="T44" s="15">
        <f t="shared" si="3"/>
        <v>42001.305856481478</v>
      </c>
      <c r="U44" t="str">
        <f t="shared" si="4"/>
        <v>2014</v>
      </c>
    </row>
    <row r="45" spans="1:21" ht="45" x14ac:dyDescent="0.2">
      <c r="A45" s="6">
        <f t="shared" si="0"/>
        <v>3.0865999999999998</v>
      </c>
      <c r="B45">
        <v>43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8">
        <f t="shared" si="1"/>
        <v>117.36121673003802</v>
      </c>
      <c r="Q45" s="10" t="s">
        <v>8309</v>
      </c>
      <c r="R45" t="s">
        <v>8310</v>
      </c>
      <c r="S45" s="14" t="str">
        <f t="shared" si="2"/>
        <v>June</v>
      </c>
      <c r="T45" s="15">
        <f t="shared" si="3"/>
        <v>41832.666666666664</v>
      </c>
      <c r="U45" t="str">
        <f t="shared" si="4"/>
        <v>2014</v>
      </c>
    </row>
    <row r="46" spans="1:21" ht="45" x14ac:dyDescent="0.2">
      <c r="A46" s="6">
        <f t="shared" si="0"/>
        <v>1</v>
      </c>
      <c r="B46">
        <v>44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8">
        <f t="shared" si="1"/>
        <v>133.33333333333334</v>
      </c>
      <c r="Q46" s="10" t="s">
        <v>8309</v>
      </c>
      <c r="R46" t="s">
        <v>8310</v>
      </c>
      <c r="S46" s="14" t="str">
        <f t="shared" si="2"/>
        <v>August</v>
      </c>
      <c r="T46" s="15">
        <f t="shared" si="3"/>
        <v>41918.765474537038</v>
      </c>
      <c r="U46" t="str">
        <f t="shared" si="4"/>
        <v>2014</v>
      </c>
    </row>
    <row r="47" spans="1:21" ht="45" x14ac:dyDescent="0.2">
      <c r="A47" s="6">
        <f t="shared" si="0"/>
        <v>1.2</v>
      </c>
      <c r="B47">
        <v>45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8">
        <f t="shared" si="1"/>
        <v>98.360655737704917</v>
      </c>
      <c r="Q47" s="10" t="s">
        <v>8309</v>
      </c>
      <c r="R47" t="s">
        <v>8310</v>
      </c>
      <c r="S47" s="14" t="str">
        <f t="shared" si="2"/>
        <v>March</v>
      </c>
      <c r="T47" s="15">
        <f t="shared" si="3"/>
        <v>42487.290590277778</v>
      </c>
      <c r="U47" t="str">
        <f t="shared" si="4"/>
        <v>2016</v>
      </c>
    </row>
    <row r="48" spans="1:21" ht="45" x14ac:dyDescent="0.2">
      <c r="A48" s="6">
        <f t="shared" si="0"/>
        <v>1.0416666666666667</v>
      </c>
      <c r="B48">
        <v>46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8">
        <f t="shared" si="1"/>
        <v>194.44444444444446</v>
      </c>
      <c r="Q48" s="10" t="s">
        <v>8309</v>
      </c>
      <c r="R48" t="s">
        <v>8310</v>
      </c>
      <c r="S48" s="14" t="str">
        <f t="shared" si="2"/>
        <v>November</v>
      </c>
      <c r="T48" s="15">
        <f t="shared" si="3"/>
        <v>42353.631643518522</v>
      </c>
      <c r="U48" t="str">
        <f t="shared" si="4"/>
        <v>2015</v>
      </c>
    </row>
    <row r="49" spans="1:21" ht="45" x14ac:dyDescent="0.2">
      <c r="A49" s="6">
        <f t="shared" si="0"/>
        <v>1.0761100000000001</v>
      </c>
      <c r="B49">
        <v>47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8">
        <f t="shared" si="1"/>
        <v>76.865000000000009</v>
      </c>
      <c r="Q49" s="10" t="s">
        <v>8309</v>
      </c>
      <c r="R49" t="s">
        <v>8310</v>
      </c>
      <c r="S49" s="14" t="str">
        <f t="shared" si="2"/>
        <v>October</v>
      </c>
      <c r="T49" s="15">
        <f t="shared" si="3"/>
        <v>41992.527858796289</v>
      </c>
      <c r="U49" t="str">
        <f t="shared" si="4"/>
        <v>2014</v>
      </c>
    </row>
    <row r="50" spans="1:21" ht="45" x14ac:dyDescent="0.2">
      <c r="A50" s="6">
        <f t="shared" si="0"/>
        <v>1.0794999999999999</v>
      </c>
      <c r="B50">
        <v>48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8">
        <f t="shared" si="1"/>
        <v>56.815789473684212</v>
      </c>
      <c r="Q50" s="10" t="s">
        <v>8309</v>
      </c>
      <c r="R50" t="s">
        <v>8310</v>
      </c>
      <c r="S50" s="14" t="str">
        <f t="shared" si="2"/>
        <v>January</v>
      </c>
      <c r="T50" s="15">
        <f t="shared" si="3"/>
        <v>42064.166666666664</v>
      </c>
      <c r="U50" t="str">
        <f t="shared" si="4"/>
        <v>2015</v>
      </c>
    </row>
    <row r="51" spans="1:21" x14ac:dyDescent="0.2">
      <c r="A51" s="6">
        <f t="shared" si="0"/>
        <v>1</v>
      </c>
      <c r="B51">
        <v>49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8">
        <f t="shared" si="1"/>
        <v>137.93103448275863</v>
      </c>
      <c r="Q51" s="10" t="s">
        <v>8309</v>
      </c>
      <c r="R51" t="s">
        <v>8310</v>
      </c>
      <c r="S51" s="14" t="str">
        <f t="shared" si="2"/>
        <v>September</v>
      </c>
      <c r="T51" s="15">
        <f t="shared" si="3"/>
        <v>42300.843113425923</v>
      </c>
      <c r="U51" t="str">
        <f t="shared" si="4"/>
        <v>2015</v>
      </c>
    </row>
    <row r="52" spans="1:21" ht="45" x14ac:dyDescent="0.2">
      <c r="A52" s="6">
        <f t="shared" si="0"/>
        <v>1</v>
      </c>
      <c r="B52">
        <v>50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8">
        <f t="shared" si="1"/>
        <v>27.272727272727273</v>
      </c>
      <c r="Q52" s="10" t="s">
        <v>8309</v>
      </c>
      <c r="R52" t="s">
        <v>8310</v>
      </c>
      <c r="S52" s="14" t="str">
        <f t="shared" si="2"/>
        <v>December</v>
      </c>
      <c r="T52" s="15">
        <f t="shared" si="3"/>
        <v>42034.374999999993</v>
      </c>
      <c r="U52" t="str">
        <f t="shared" si="4"/>
        <v>2014</v>
      </c>
    </row>
    <row r="53" spans="1:21" ht="45" x14ac:dyDescent="0.2">
      <c r="A53" s="6">
        <f t="shared" si="0"/>
        <v>1.2801818181818181</v>
      </c>
      <c r="B53">
        <v>51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8">
        <f t="shared" si="1"/>
        <v>118.33613445378151</v>
      </c>
      <c r="Q53" s="10" t="s">
        <v>8309</v>
      </c>
      <c r="R53" t="s">
        <v>8310</v>
      </c>
      <c r="S53" s="14" t="str">
        <f t="shared" si="2"/>
        <v>July</v>
      </c>
      <c r="T53" s="15">
        <f t="shared" si="3"/>
        <v>42226.595335648148</v>
      </c>
      <c r="U53" t="str">
        <f t="shared" si="4"/>
        <v>2015</v>
      </c>
    </row>
    <row r="54" spans="1:21" ht="45" x14ac:dyDescent="0.2">
      <c r="A54" s="6">
        <f t="shared" si="0"/>
        <v>1.1620999999999999</v>
      </c>
      <c r="B54">
        <v>52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8">
        <f t="shared" si="1"/>
        <v>223.48076923076923</v>
      </c>
      <c r="Q54" s="10" t="s">
        <v>8309</v>
      </c>
      <c r="R54" t="s">
        <v>8310</v>
      </c>
      <c r="S54" s="14" t="str">
        <f t="shared" si="2"/>
        <v>June</v>
      </c>
      <c r="T54" s="15">
        <f t="shared" si="3"/>
        <v>41837.368587962963</v>
      </c>
      <c r="U54" t="str">
        <f t="shared" si="4"/>
        <v>2014</v>
      </c>
    </row>
    <row r="55" spans="1:21" ht="30" x14ac:dyDescent="0.2">
      <c r="A55" s="6">
        <f t="shared" si="0"/>
        <v>1.0963333333333334</v>
      </c>
      <c r="B55">
        <v>53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8">
        <f t="shared" si="1"/>
        <v>28.111111111111111</v>
      </c>
      <c r="Q55" s="10" t="s">
        <v>8309</v>
      </c>
      <c r="R55" t="s">
        <v>8310</v>
      </c>
      <c r="S55" s="14" t="str">
        <f t="shared" si="2"/>
        <v>March</v>
      </c>
      <c r="T55" s="15">
        <f t="shared" si="3"/>
        <v>41733.583333333328</v>
      </c>
      <c r="U55" t="str">
        <f t="shared" si="4"/>
        <v>2014</v>
      </c>
    </row>
    <row r="56" spans="1:21" ht="45" x14ac:dyDescent="0.2">
      <c r="A56" s="6">
        <f t="shared" si="0"/>
        <v>1.01</v>
      </c>
      <c r="B56">
        <v>54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8">
        <f t="shared" si="1"/>
        <v>194.23076923076923</v>
      </c>
      <c r="Q56" s="10" t="s">
        <v>8309</v>
      </c>
      <c r="R56" t="s">
        <v>8310</v>
      </c>
      <c r="S56" s="14" t="str">
        <f t="shared" si="2"/>
        <v>November</v>
      </c>
      <c r="T56" s="15">
        <f t="shared" si="3"/>
        <v>42363.379872685182</v>
      </c>
      <c r="U56" t="str">
        <f t="shared" si="4"/>
        <v>2015</v>
      </c>
    </row>
    <row r="57" spans="1:21" ht="45" x14ac:dyDescent="0.2">
      <c r="A57" s="6">
        <f t="shared" si="0"/>
        <v>1.2895348837209302</v>
      </c>
      <c r="B57">
        <v>55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8">
        <f t="shared" si="1"/>
        <v>128.95348837209303</v>
      </c>
      <c r="Q57" s="10" t="s">
        <v>8309</v>
      </c>
      <c r="R57" t="s">
        <v>8310</v>
      </c>
      <c r="S57" s="14" t="str">
        <f t="shared" si="2"/>
        <v>May</v>
      </c>
      <c r="T57" s="15">
        <f t="shared" si="3"/>
        <v>42517.635601851849</v>
      </c>
      <c r="U57" t="str">
        <f t="shared" si="4"/>
        <v>2016</v>
      </c>
    </row>
    <row r="58" spans="1:21" ht="30" x14ac:dyDescent="0.2">
      <c r="A58" s="6">
        <f t="shared" si="0"/>
        <v>1.0726249999999999</v>
      </c>
      <c r="B58">
        <v>56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8">
        <f t="shared" si="1"/>
        <v>49.316091954022987</v>
      </c>
      <c r="Q58" s="10" t="s">
        <v>8309</v>
      </c>
      <c r="R58" t="s">
        <v>8310</v>
      </c>
      <c r="S58" s="14" t="str">
        <f t="shared" si="2"/>
        <v>May</v>
      </c>
      <c r="T58" s="15">
        <f t="shared" si="3"/>
        <v>42163.333333333336</v>
      </c>
      <c r="U58" t="str">
        <f t="shared" si="4"/>
        <v>2015</v>
      </c>
    </row>
    <row r="59" spans="1:21" ht="45" x14ac:dyDescent="0.2">
      <c r="A59" s="6">
        <f t="shared" si="0"/>
        <v>1.0189999999999999</v>
      </c>
      <c r="B59">
        <v>57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8">
        <f t="shared" si="1"/>
        <v>221.52173913043478</v>
      </c>
      <c r="Q59" s="10" t="s">
        <v>8309</v>
      </c>
      <c r="R59" t="s">
        <v>8310</v>
      </c>
      <c r="S59" s="14" t="str">
        <f t="shared" si="2"/>
        <v>March</v>
      </c>
      <c r="T59" s="15">
        <f t="shared" si="3"/>
        <v>42119.499560185184</v>
      </c>
      <c r="U59" t="str">
        <f t="shared" si="4"/>
        <v>2015</v>
      </c>
    </row>
    <row r="60" spans="1:21" ht="30" x14ac:dyDescent="0.2">
      <c r="A60" s="6">
        <f t="shared" si="0"/>
        <v>1.0290999999999999</v>
      </c>
      <c r="B60">
        <v>58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8">
        <f t="shared" si="1"/>
        <v>137.21333333333334</v>
      </c>
      <c r="Q60" s="10" t="s">
        <v>8309</v>
      </c>
      <c r="R60" t="s">
        <v>8310</v>
      </c>
      <c r="S60" s="14" t="str">
        <f t="shared" si="2"/>
        <v>October</v>
      </c>
      <c r="T60" s="15">
        <f t="shared" si="3"/>
        <v>41962.453379629624</v>
      </c>
      <c r="U60" t="str">
        <f t="shared" si="4"/>
        <v>2014</v>
      </c>
    </row>
    <row r="61" spans="1:21" ht="45" x14ac:dyDescent="0.2">
      <c r="A61" s="6">
        <f t="shared" si="0"/>
        <v>1.0012570000000001</v>
      </c>
      <c r="B61">
        <v>59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8">
        <f t="shared" si="1"/>
        <v>606.82242424242418</v>
      </c>
      <c r="Q61" s="10" t="s">
        <v>8309</v>
      </c>
      <c r="R61" t="s">
        <v>8310</v>
      </c>
      <c r="S61" s="14" t="str">
        <f t="shared" si="2"/>
        <v>August</v>
      </c>
      <c r="T61" s="15">
        <f t="shared" si="3"/>
        <v>42261.541666666664</v>
      </c>
      <c r="U61" t="str">
        <f t="shared" si="4"/>
        <v>2015</v>
      </c>
    </row>
    <row r="62" spans="1:21" ht="45" x14ac:dyDescent="0.2">
      <c r="A62" s="6">
        <f t="shared" si="0"/>
        <v>1.0329622222222221</v>
      </c>
      <c r="B62">
        <v>60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8">
        <f t="shared" si="1"/>
        <v>43.040092592592593</v>
      </c>
      <c r="Q62" s="10" t="s">
        <v>8309</v>
      </c>
      <c r="R62" t="s">
        <v>8311</v>
      </c>
      <c r="S62" s="14" t="str">
        <f t="shared" si="2"/>
        <v>March</v>
      </c>
      <c r="T62" s="15">
        <f t="shared" si="3"/>
        <v>41720.666666666664</v>
      </c>
      <c r="U62" t="str">
        <f t="shared" si="4"/>
        <v>2014</v>
      </c>
    </row>
    <row r="63" spans="1:21" ht="45" x14ac:dyDescent="0.2">
      <c r="A63" s="6">
        <f t="shared" si="0"/>
        <v>1.4830000000000001</v>
      </c>
      <c r="B63">
        <v>61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8">
        <f t="shared" si="1"/>
        <v>322.39130434782606</v>
      </c>
      <c r="Q63" s="10" t="s">
        <v>8309</v>
      </c>
      <c r="R63" t="s">
        <v>8311</v>
      </c>
      <c r="S63" s="14" t="str">
        <f t="shared" si="2"/>
        <v>May</v>
      </c>
      <c r="T63" s="15">
        <f t="shared" si="3"/>
        <v>41431.480983796297</v>
      </c>
      <c r="U63" t="str">
        <f t="shared" si="4"/>
        <v>2013</v>
      </c>
    </row>
    <row r="64" spans="1:21" ht="45" x14ac:dyDescent="0.2">
      <c r="A64" s="6">
        <f t="shared" si="0"/>
        <v>1.5473333333333332</v>
      </c>
      <c r="B64">
        <v>62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8">
        <f t="shared" si="1"/>
        <v>96.708333333333329</v>
      </c>
      <c r="Q64" s="10" t="s">
        <v>8309</v>
      </c>
      <c r="R64" t="s">
        <v>8311</v>
      </c>
      <c r="S64" s="14" t="str">
        <f t="shared" si="2"/>
        <v>February</v>
      </c>
      <c r="T64" s="15">
        <f t="shared" si="3"/>
        <v>41336.466180555552</v>
      </c>
      <c r="U64" t="str">
        <f t="shared" si="4"/>
        <v>2013</v>
      </c>
    </row>
    <row r="65" spans="1:21" ht="45" x14ac:dyDescent="0.2">
      <c r="A65" s="6">
        <f t="shared" si="0"/>
        <v>1.1351849999999999</v>
      </c>
      <c r="B65">
        <v>63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8">
        <f t="shared" si="1"/>
        <v>35.474531249999998</v>
      </c>
      <c r="Q65" s="10" t="s">
        <v>8309</v>
      </c>
      <c r="R65" t="s">
        <v>8311</v>
      </c>
      <c r="S65" s="14" t="str">
        <f t="shared" si="2"/>
        <v>December</v>
      </c>
      <c r="T65" s="15">
        <f t="shared" si="3"/>
        <v>41635.874305555553</v>
      </c>
      <c r="U65" t="str">
        <f t="shared" si="4"/>
        <v>2013</v>
      </c>
    </row>
    <row r="66" spans="1:21" ht="45" x14ac:dyDescent="0.2">
      <c r="A66" s="6">
        <f t="shared" si="0"/>
        <v>1.7333333333333334</v>
      </c>
      <c r="B66">
        <v>64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8">
        <f t="shared" si="1"/>
        <v>86.666666666666671</v>
      </c>
      <c r="Q66" s="10" t="s">
        <v>8309</v>
      </c>
      <c r="R66" t="s">
        <v>8311</v>
      </c>
      <c r="S66" s="14" t="str">
        <f t="shared" si="2"/>
        <v>June</v>
      </c>
      <c r="T66" s="15">
        <f t="shared" si="3"/>
        <v>41462.684965277775</v>
      </c>
      <c r="U66" t="str">
        <f t="shared" si="4"/>
        <v>2013</v>
      </c>
    </row>
    <row r="67" spans="1:21" ht="30" x14ac:dyDescent="0.2">
      <c r="A67" s="6">
        <f t="shared" ref="A67:A130" si="5">(F67/E67)</f>
        <v>1.0752857142857142</v>
      </c>
      <c r="B67">
        <v>65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8">
        <f t="shared" ref="P67:P130" si="6">F67/M67</f>
        <v>132.05263157894737</v>
      </c>
      <c r="Q67" s="10" t="s">
        <v>8309</v>
      </c>
      <c r="R67" t="s">
        <v>8311</v>
      </c>
      <c r="S67" s="14" t="str">
        <f t="shared" ref="S67:S130" si="7">TEXT((((K67/60)/60)/24)+DATE(1970,1,1)+(-8/24),"MMMM")</f>
        <v>July</v>
      </c>
      <c r="T67" s="15">
        <f t="shared" ref="T67:T130" si="8">(((J67/60)/60/24)+DATE(1970,1,1)+(-8/24))</f>
        <v>41861.915972222218</v>
      </c>
      <c r="U67" t="str">
        <f t="shared" ref="U67:U130" si="9">TEXT((((K67/60)/60)/24)+DATE(1970,1,1)+(-8/24),"YYYY")</f>
        <v>2014</v>
      </c>
    </row>
    <row r="68" spans="1:21" ht="30" x14ac:dyDescent="0.2">
      <c r="A68" s="6">
        <f t="shared" si="5"/>
        <v>1.1859999999999999</v>
      </c>
      <c r="B68">
        <v>66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8">
        <f t="shared" si="6"/>
        <v>91.230769230769226</v>
      </c>
      <c r="Q68" s="10" t="s">
        <v>8309</v>
      </c>
      <c r="R68" t="s">
        <v>8311</v>
      </c>
      <c r="S68" s="14" t="str">
        <f t="shared" si="7"/>
        <v>June</v>
      </c>
      <c r="T68" s="15">
        <f t="shared" si="8"/>
        <v>42569.516435185178</v>
      </c>
      <c r="U68" t="str">
        <f t="shared" si="9"/>
        <v>2016</v>
      </c>
    </row>
    <row r="69" spans="1:21" ht="45" x14ac:dyDescent="0.2">
      <c r="A69" s="6">
        <f t="shared" si="5"/>
        <v>1.1625000000000001</v>
      </c>
      <c r="B69">
        <v>67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8">
        <f t="shared" si="6"/>
        <v>116.25</v>
      </c>
      <c r="Q69" s="10" t="s">
        <v>8309</v>
      </c>
      <c r="R69" t="s">
        <v>8311</v>
      </c>
      <c r="S69" s="14" t="str">
        <f t="shared" si="7"/>
        <v>June</v>
      </c>
      <c r="T69" s="15">
        <f t="shared" si="8"/>
        <v>41105.250046296293</v>
      </c>
      <c r="U69" t="str">
        <f t="shared" si="9"/>
        <v>2012</v>
      </c>
    </row>
    <row r="70" spans="1:21" ht="60" x14ac:dyDescent="0.2">
      <c r="A70" s="6">
        <f t="shared" si="5"/>
        <v>1.2716666666666667</v>
      </c>
      <c r="B70">
        <v>68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8">
        <f t="shared" si="6"/>
        <v>21.194444444444443</v>
      </c>
      <c r="Q70" s="10" t="s">
        <v>8309</v>
      </c>
      <c r="R70" t="s">
        <v>8311</v>
      </c>
      <c r="S70" s="14" t="str">
        <f t="shared" si="7"/>
        <v>January</v>
      </c>
      <c r="T70" s="15">
        <f t="shared" si="8"/>
        <v>41693.23600694444</v>
      </c>
      <c r="U70" t="str">
        <f t="shared" si="9"/>
        <v>2014</v>
      </c>
    </row>
    <row r="71" spans="1:21" ht="45" x14ac:dyDescent="0.2">
      <c r="A71" s="6">
        <f t="shared" si="5"/>
        <v>1.109423</v>
      </c>
      <c r="B71">
        <v>69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8">
        <f t="shared" si="6"/>
        <v>62.327134831460668</v>
      </c>
      <c r="Q71" s="10" t="s">
        <v>8309</v>
      </c>
      <c r="R71" t="s">
        <v>8311</v>
      </c>
      <c r="S71" s="14" t="str">
        <f t="shared" si="7"/>
        <v>August</v>
      </c>
      <c r="T71" s="15">
        <f t="shared" si="8"/>
        <v>40817.957638888889</v>
      </c>
      <c r="U71" t="str">
        <f t="shared" si="9"/>
        <v>2011</v>
      </c>
    </row>
    <row r="72" spans="1:21" ht="45" x14ac:dyDescent="0.2">
      <c r="A72" s="6">
        <f t="shared" si="5"/>
        <v>1.272</v>
      </c>
      <c r="B72">
        <v>70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8">
        <f t="shared" si="6"/>
        <v>37.411764705882355</v>
      </c>
      <c r="Q72" s="10" t="s">
        <v>8309</v>
      </c>
      <c r="R72" t="s">
        <v>8311</v>
      </c>
      <c r="S72" s="14" t="str">
        <f t="shared" si="7"/>
        <v>July</v>
      </c>
      <c r="T72" s="15">
        <f t="shared" si="8"/>
        <v>40790.563020833331</v>
      </c>
      <c r="U72" t="str">
        <f t="shared" si="9"/>
        <v>2011</v>
      </c>
    </row>
    <row r="73" spans="1:21" ht="45" x14ac:dyDescent="0.2">
      <c r="A73" s="6">
        <f t="shared" si="5"/>
        <v>1.2394444444444443</v>
      </c>
      <c r="B73">
        <v>71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8">
        <f t="shared" si="6"/>
        <v>69.71875</v>
      </c>
      <c r="Q73" s="10" t="s">
        <v>8309</v>
      </c>
      <c r="R73" t="s">
        <v>8311</v>
      </c>
      <c r="S73" s="14" t="str">
        <f t="shared" si="7"/>
        <v>March</v>
      </c>
      <c r="T73" s="15">
        <f t="shared" si="8"/>
        <v>41056.938159722216</v>
      </c>
      <c r="U73" t="str">
        <f t="shared" si="9"/>
        <v>2012</v>
      </c>
    </row>
    <row r="74" spans="1:21" ht="45" x14ac:dyDescent="0.2">
      <c r="A74" s="6">
        <f t="shared" si="5"/>
        <v>1.084090909090909</v>
      </c>
      <c r="B74">
        <v>72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8">
        <f t="shared" si="6"/>
        <v>58.170731707317074</v>
      </c>
      <c r="Q74" s="10" t="s">
        <v>8309</v>
      </c>
      <c r="R74" t="s">
        <v>8311</v>
      </c>
      <c r="S74" s="14" t="str">
        <f t="shared" si="7"/>
        <v>October</v>
      </c>
      <c r="T74" s="15">
        <f t="shared" si="8"/>
        <v>41227.666666666664</v>
      </c>
      <c r="U74" t="str">
        <f t="shared" si="9"/>
        <v>2012</v>
      </c>
    </row>
    <row r="75" spans="1:21" ht="45" x14ac:dyDescent="0.2">
      <c r="A75" s="6">
        <f t="shared" si="5"/>
        <v>1</v>
      </c>
      <c r="B75">
        <v>73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8">
        <f t="shared" si="6"/>
        <v>50</v>
      </c>
      <c r="Q75" s="10" t="s">
        <v>8309</v>
      </c>
      <c r="R75" t="s">
        <v>8311</v>
      </c>
      <c r="S75" s="14" t="str">
        <f t="shared" si="7"/>
        <v>February</v>
      </c>
      <c r="T75" s="15">
        <f t="shared" si="8"/>
        <v>40665.832638888889</v>
      </c>
      <c r="U75" t="str">
        <f t="shared" si="9"/>
        <v>2011</v>
      </c>
    </row>
    <row r="76" spans="1:21" ht="45" x14ac:dyDescent="0.2">
      <c r="A76" s="6">
        <f t="shared" si="5"/>
        <v>1.1293199999999999</v>
      </c>
      <c r="B76">
        <v>74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8">
        <f t="shared" si="6"/>
        <v>19.471034482758618</v>
      </c>
      <c r="Q76" s="10" t="s">
        <v>8309</v>
      </c>
      <c r="R76" t="s">
        <v>8311</v>
      </c>
      <c r="S76" s="14" t="str">
        <f t="shared" si="7"/>
        <v>December</v>
      </c>
      <c r="T76" s="15">
        <f t="shared" si="8"/>
        <v>42390.153877314813</v>
      </c>
      <c r="U76" t="str">
        <f t="shared" si="9"/>
        <v>2015</v>
      </c>
    </row>
    <row r="77" spans="1:21" ht="45" x14ac:dyDescent="0.2">
      <c r="A77" s="6">
        <f t="shared" si="5"/>
        <v>1.1542857142857144</v>
      </c>
      <c r="B77">
        <v>75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8">
        <f t="shared" si="6"/>
        <v>85.957446808510639</v>
      </c>
      <c r="Q77" s="10" t="s">
        <v>8309</v>
      </c>
      <c r="R77" t="s">
        <v>8311</v>
      </c>
      <c r="S77" s="14" t="str">
        <f t="shared" si="7"/>
        <v>March</v>
      </c>
      <c r="T77" s="15">
        <f t="shared" si="8"/>
        <v>41386.875833333332</v>
      </c>
      <c r="U77" t="str">
        <f t="shared" si="9"/>
        <v>2013</v>
      </c>
    </row>
    <row r="78" spans="1:21" ht="45" x14ac:dyDescent="0.2">
      <c r="A78" s="6">
        <f t="shared" si="5"/>
        <v>1.5333333333333334</v>
      </c>
      <c r="B78">
        <v>76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8">
        <f t="shared" si="6"/>
        <v>30.666666666666668</v>
      </c>
      <c r="Q78" s="10" t="s">
        <v>8309</v>
      </c>
      <c r="R78" t="s">
        <v>8311</v>
      </c>
      <c r="S78" s="14" t="str">
        <f t="shared" si="7"/>
        <v>October</v>
      </c>
      <c r="T78" s="15">
        <f t="shared" si="8"/>
        <v>40904.399976851848</v>
      </c>
      <c r="U78" t="str">
        <f t="shared" si="9"/>
        <v>2011</v>
      </c>
    </row>
    <row r="79" spans="1:21" ht="45" x14ac:dyDescent="0.2">
      <c r="A79" s="6">
        <f t="shared" si="5"/>
        <v>3.9249999999999998</v>
      </c>
      <c r="B79">
        <v>77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8">
        <f t="shared" si="6"/>
        <v>60.384615384615387</v>
      </c>
      <c r="Q79" s="10" t="s">
        <v>8309</v>
      </c>
      <c r="R79" t="s">
        <v>8311</v>
      </c>
      <c r="S79" s="14" t="str">
        <f t="shared" si="7"/>
        <v>March</v>
      </c>
      <c r="T79" s="15">
        <f t="shared" si="8"/>
        <v>41049.790972222218</v>
      </c>
      <c r="U79" t="str">
        <f t="shared" si="9"/>
        <v>2012</v>
      </c>
    </row>
    <row r="80" spans="1:21" ht="90" x14ac:dyDescent="0.2">
      <c r="A80" s="6">
        <f t="shared" si="5"/>
        <v>27.02</v>
      </c>
      <c r="B80">
        <v>78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8">
        <f t="shared" si="6"/>
        <v>38.6</v>
      </c>
      <c r="Q80" s="10" t="s">
        <v>8309</v>
      </c>
      <c r="R80" t="s">
        <v>8311</v>
      </c>
      <c r="S80" s="14" t="str">
        <f t="shared" si="7"/>
        <v>August</v>
      </c>
      <c r="T80" s="15">
        <f t="shared" si="8"/>
        <v>42614.397233796299</v>
      </c>
      <c r="U80" t="str">
        <f t="shared" si="9"/>
        <v>2016</v>
      </c>
    </row>
    <row r="81" spans="1:21" ht="45" x14ac:dyDescent="0.2">
      <c r="A81" s="6">
        <f t="shared" si="5"/>
        <v>1.27</v>
      </c>
      <c r="B81">
        <v>79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8">
        <f t="shared" si="6"/>
        <v>40.268292682926827</v>
      </c>
      <c r="Q81" s="10" t="s">
        <v>8309</v>
      </c>
      <c r="R81" t="s">
        <v>8311</v>
      </c>
      <c r="S81" s="14" t="str">
        <f t="shared" si="7"/>
        <v>March</v>
      </c>
      <c r="T81" s="15">
        <f t="shared" si="8"/>
        <v>41754.443206018514</v>
      </c>
      <c r="U81" t="str">
        <f t="shared" si="9"/>
        <v>2014</v>
      </c>
    </row>
    <row r="82" spans="1:21" ht="45" x14ac:dyDescent="0.2">
      <c r="A82" s="6">
        <f t="shared" si="5"/>
        <v>1.0725</v>
      </c>
      <c r="B82">
        <v>80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8">
        <f t="shared" si="6"/>
        <v>273.82978723404256</v>
      </c>
      <c r="Q82" s="10" t="s">
        <v>8309</v>
      </c>
      <c r="R82" t="s">
        <v>8311</v>
      </c>
      <c r="S82" s="14" t="str">
        <f t="shared" si="7"/>
        <v>November</v>
      </c>
      <c r="T82" s="15">
        <f t="shared" si="8"/>
        <v>41617.750648148147</v>
      </c>
      <c r="U82" t="str">
        <f t="shared" si="9"/>
        <v>2013</v>
      </c>
    </row>
    <row r="83" spans="1:21" ht="45" x14ac:dyDescent="0.2">
      <c r="A83" s="6">
        <f t="shared" si="5"/>
        <v>1.98</v>
      </c>
      <c r="B83">
        <v>81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8">
        <f t="shared" si="6"/>
        <v>53.035714285714285</v>
      </c>
      <c r="Q83" s="10" t="s">
        <v>8309</v>
      </c>
      <c r="R83" t="s">
        <v>8311</v>
      </c>
      <c r="S83" s="14" t="str">
        <f t="shared" si="7"/>
        <v>July</v>
      </c>
      <c r="T83" s="15">
        <f t="shared" si="8"/>
        <v>41103.79305555555</v>
      </c>
      <c r="U83" t="str">
        <f t="shared" si="9"/>
        <v>2012</v>
      </c>
    </row>
    <row r="84" spans="1:21" ht="45" x14ac:dyDescent="0.2">
      <c r="A84" s="6">
        <f t="shared" si="5"/>
        <v>1.0001249999999999</v>
      </c>
      <c r="B84">
        <v>82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8">
        <f t="shared" si="6"/>
        <v>40.005000000000003</v>
      </c>
      <c r="Q84" s="10" t="s">
        <v>8309</v>
      </c>
      <c r="R84" t="s">
        <v>8311</v>
      </c>
      <c r="S84" s="14" t="str">
        <f t="shared" si="7"/>
        <v>September</v>
      </c>
      <c r="T84" s="15">
        <f t="shared" si="8"/>
        <v>40825.486817129626</v>
      </c>
      <c r="U84" t="str">
        <f t="shared" si="9"/>
        <v>2011</v>
      </c>
    </row>
    <row r="85" spans="1:21" ht="45" x14ac:dyDescent="0.2">
      <c r="A85" s="6">
        <f t="shared" si="5"/>
        <v>1.0249999999999999</v>
      </c>
      <c r="B85">
        <v>83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8">
        <f t="shared" si="6"/>
        <v>15.76923076923077</v>
      </c>
      <c r="Q85" s="10" t="s">
        <v>8309</v>
      </c>
      <c r="R85" t="s">
        <v>8311</v>
      </c>
      <c r="S85" s="14" t="str">
        <f t="shared" si="7"/>
        <v>February</v>
      </c>
      <c r="T85" s="15">
        <f t="shared" si="8"/>
        <v>42057.145833333336</v>
      </c>
      <c r="U85" t="str">
        <f t="shared" si="9"/>
        <v>2015</v>
      </c>
    </row>
    <row r="86" spans="1:21" ht="45" x14ac:dyDescent="0.2">
      <c r="A86" s="6">
        <f t="shared" si="5"/>
        <v>1</v>
      </c>
      <c r="B86">
        <v>84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8">
        <f t="shared" si="6"/>
        <v>71.428571428571431</v>
      </c>
      <c r="Q86" s="10" t="s">
        <v>8309</v>
      </c>
      <c r="R86" t="s">
        <v>8311</v>
      </c>
      <c r="S86" s="14" t="str">
        <f t="shared" si="7"/>
        <v>April</v>
      </c>
      <c r="T86" s="15">
        <f t="shared" si="8"/>
        <v>40678.42460648148</v>
      </c>
      <c r="U86" t="str">
        <f t="shared" si="9"/>
        <v>2011</v>
      </c>
    </row>
    <row r="87" spans="1:21" ht="45" x14ac:dyDescent="0.2">
      <c r="A87" s="6">
        <f t="shared" si="5"/>
        <v>1.2549999999999999</v>
      </c>
      <c r="B87">
        <v>85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8">
        <f t="shared" si="6"/>
        <v>71.714285714285708</v>
      </c>
      <c r="Q87" s="10" t="s">
        <v>8309</v>
      </c>
      <c r="R87" t="s">
        <v>8311</v>
      </c>
      <c r="S87" s="14" t="str">
        <f t="shared" si="7"/>
        <v>August</v>
      </c>
      <c r="T87" s="15">
        <f t="shared" si="8"/>
        <v>40808.792094907403</v>
      </c>
      <c r="U87" t="str">
        <f t="shared" si="9"/>
        <v>2011</v>
      </c>
    </row>
    <row r="88" spans="1:21" ht="45" x14ac:dyDescent="0.2">
      <c r="A88" s="6">
        <f t="shared" si="5"/>
        <v>1.0646666666666667</v>
      </c>
      <c r="B88">
        <v>86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8">
        <f t="shared" si="6"/>
        <v>375.76470588235293</v>
      </c>
      <c r="Q88" s="10" t="s">
        <v>8309</v>
      </c>
      <c r="R88" t="s">
        <v>8311</v>
      </c>
      <c r="S88" s="14" t="str">
        <f t="shared" si="7"/>
        <v>October</v>
      </c>
      <c r="T88" s="15">
        <f t="shared" si="8"/>
        <v>42365.264409722215</v>
      </c>
      <c r="U88" t="str">
        <f t="shared" si="9"/>
        <v>2015</v>
      </c>
    </row>
    <row r="89" spans="1:21" ht="45" x14ac:dyDescent="0.2">
      <c r="A89" s="6">
        <f t="shared" si="5"/>
        <v>1.046</v>
      </c>
      <c r="B89">
        <v>87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8">
        <f t="shared" si="6"/>
        <v>104.6</v>
      </c>
      <c r="Q89" s="10" t="s">
        <v>8309</v>
      </c>
      <c r="R89" t="s">
        <v>8311</v>
      </c>
      <c r="S89" s="14" t="str">
        <f t="shared" si="7"/>
        <v>May</v>
      </c>
      <c r="T89" s="15">
        <f t="shared" si="8"/>
        <v>40331.736805555556</v>
      </c>
      <c r="U89" t="str">
        <f t="shared" si="9"/>
        <v>2010</v>
      </c>
    </row>
    <row r="90" spans="1:21" ht="45" x14ac:dyDescent="0.2">
      <c r="A90" s="6">
        <f t="shared" si="5"/>
        <v>1.0285714285714285</v>
      </c>
      <c r="B90">
        <v>88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8">
        <f t="shared" si="6"/>
        <v>60</v>
      </c>
      <c r="Q90" s="10" t="s">
        <v>8309</v>
      </c>
      <c r="R90" t="s">
        <v>8311</v>
      </c>
      <c r="S90" s="14" t="str">
        <f t="shared" si="7"/>
        <v>May</v>
      </c>
      <c r="T90" s="15">
        <f t="shared" si="8"/>
        <v>41812.325590277775</v>
      </c>
      <c r="U90" t="str">
        <f t="shared" si="9"/>
        <v>2014</v>
      </c>
    </row>
    <row r="91" spans="1:21" ht="45" x14ac:dyDescent="0.2">
      <c r="A91" s="6">
        <f t="shared" si="5"/>
        <v>1.1506666666666667</v>
      </c>
      <c r="B91">
        <v>89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8">
        <f t="shared" si="6"/>
        <v>123.28571428571429</v>
      </c>
      <c r="Q91" s="10" t="s">
        <v>8309</v>
      </c>
      <c r="R91" t="s">
        <v>8311</v>
      </c>
      <c r="S91" s="14" t="str">
        <f t="shared" si="7"/>
        <v>May</v>
      </c>
      <c r="T91" s="15">
        <f t="shared" si="8"/>
        <v>41427.418888888889</v>
      </c>
      <c r="U91" t="str">
        <f t="shared" si="9"/>
        <v>2013</v>
      </c>
    </row>
    <row r="92" spans="1:21" ht="30" x14ac:dyDescent="0.2">
      <c r="A92" s="6">
        <f t="shared" si="5"/>
        <v>1.004</v>
      </c>
      <c r="B92">
        <v>90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8">
        <f t="shared" si="6"/>
        <v>31.375</v>
      </c>
      <c r="Q92" s="10" t="s">
        <v>8309</v>
      </c>
      <c r="R92" t="s">
        <v>8311</v>
      </c>
      <c r="S92" s="14" t="str">
        <f t="shared" si="7"/>
        <v>June</v>
      </c>
      <c r="T92" s="15">
        <f t="shared" si="8"/>
        <v>40735.964108796295</v>
      </c>
      <c r="U92" t="str">
        <f t="shared" si="9"/>
        <v>2011</v>
      </c>
    </row>
    <row r="93" spans="1:21" ht="45" x14ac:dyDescent="0.2">
      <c r="A93" s="6">
        <f t="shared" si="5"/>
        <v>1.2</v>
      </c>
      <c r="B93">
        <v>91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8">
        <f t="shared" si="6"/>
        <v>78.260869565217391</v>
      </c>
      <c r="Q93" s="10" t="s">
        <v>8309</v>
      </c>
      <c r="R93" t="s">
        <v>8311</v>
      </c>
      <c r="S93" s="14" t="str">
        <f t="shared" si="7"/>
        <v>March</v>
      </c>
      <c r="T93" s="15">
        <f t="shared" si="8"/>
        <v>40680.069027777776</v>
      </c>
      <c r="U93" t="str">
        <f t="shared" si="9"/>
        <v>2011</v>
      </c>
    </row>
    <row r="94" spans="1:21" ht="45" x14ac:dyDescent="0.2">
      <c r="A94" s="6">
        <f t="shared" si="5"/>
        <v>1.052</v>
      </c>
      <c r="B94">
        <v>92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8">
        <f t="shared" si="6"/>
        <v>122.32558139534883</v>
      </c>
      <c r="Q94" s="10" t="s">
        <v>8309</v>
      </c>
      <c r="R94" t="s">
        <v>8311</v>
      </c>
      <c r="S94" s="14" t="str">
        <f t="shared" si="7"/>
        <v>December</v>
      </c>
      <c r="T94" s="15">
        <f t="shared" si="8"/>
        <v>42766.999999999993</v>
      </c>
      <c r="U94" t="str">
        <f t="shared" si="9"/>
        <v>2016</v>
      </c>
    </row>
    <row r="95" spans="1:21" ht="45" x14ac:dyDescent="0.2">
      <c r="A95" s="6">
        <f t="shared" si="5"/>
        <v>1.1060000000000001</v>
      </c>
      <c r="B95">
        <v>93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8">
        <f t="shared" si="6"/>
        <v>73.733333333333334</v>
      </c>
      <c r="Q95" s="10" t="s">
        <v>8309</v>
      </c>
      <c r="R95" t="s">
        <v>8311</v>
      </c>
      <c r="S95" s="14" t="str">
        <f t="shared" si="7"/>
        <v>June</v>
      </c>
      <c r="T95" s="15">
        <f t="shared" si="8"/>
        <v>41093.541666666664</v>
      </c>
      <c r="U95" t="str">
        <f t="shared" si="9"/>
        <v>2012</v>
      </c>
    </row>
    <row r="96" spans="1:21" ht="45" x14ac:dyDescent="0.2">
      <c r="A96" s="6">
        <f t="shared" si="5"/>
        <v>1.04</v>
      </c>
      <c r="B96">
        <v>94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8">
        <f t="shared" si="6"/>
        <v>21.666666666666668</v>
      </c>
      <c r="Q96" s="10" t="s">
        <v>8309</v>
      </c>
      <c r="R96" t="s">
        <v>8311</v>
      </c>
      <c r="S96" s="14" t="str">
        <f t="shared" si="7"/>
        <v>March</v>
      </c>
      <c r="T96" s="15">
        <f t="shared" si="8"/>
        <v>41736.384513888886</v>
      </c>
      <c r="U96" t="str">
        <f t="shared" si="9"/>
        <v>2014</v>
      </c>
    </row>
    <row r="97" spans="1:21" ht="45" x14ac:dyDescent="0.2">
      <c r="A97" s="6">
        <f t="shared" si="5"/>
        <v>1.3142857142857143</v>
      </c>
      <c r="B97">
        <v>95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8">
        <f t="shared" si="6"/>
        <v>21.904761904761905</v>
      </c>
      <c r="Q97" s="10" t="s">
        <v>8309</v>
      </c>
      <c r="R97" t="s">
        <v>8311</v>
      </c>
      <c r="S97" s="14" t="str">
        <f t="shared" si="7"/>
        <v>January</v>
      </c>
      <c r="T97" s="15">
        <f t="shared" si="8"/>
        <v>40964.671770833331</v>
      </c>
      <c r="U97" t="str">
        <f t="shared" si="9"/>
        <v>2012</v>
      </c>
    </row>
    <row r="98" spans="1:21" ht="45" x14ac:dyDescent="0.2">
      <c r="A98" s="6">
        <f t="shared" si="5"/>
        <v>1.1466666666666667</v>
      </c>
      <c r="B98">
        <v>96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8">
        <f t="shared" si="6"/>
        <v>50.588235294117645</v>
      </c>
      <c r="Q98" s="10" t="s">
        <v>8309</v>
      </c>
      <c r="R98" t="s">
        <v>8311</v>
      </c>
      <c r="S98" s="14" t="str">
        <f t="shared" si="7"/>
        <v>May</v>
      </c>
      <c r="T98" s="15">
        <f t="shared" si="8"/>
        <v>40390.791666666664</v>
      </c>
      <c r="U98" t="str">
        <f t="shared" si="9"/>
        <v>2010</v>
      </c>
    </row>
    <row r="99" spans="1:21" ht="45" x14ac:dyDescent="0.2">
      <c r="A99" s="6">
        <f t="shared" si="5"/>
        <v>1.0625</v>
      </c>
      <c r="B99">
        <v>97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8">
        <f t="shared" si="6"/>
        <v>53.125</v>
      </c>
      <c r="Q99" s="10" t="s">
        <v>8309</v>
      </c>
      <c r="R99" t="s">
        <v>8311</v>
      </c>
      <c r="S99" s="14" t="str">
        <f t="shared" si="7"/>
        <v>June</v>
      </c>
      <c r="T99" s="15">
        <f t="shared" si="8"/>
        <v>40735.801874999997</v>
      </c>
      <c r="U99" t="str">
        <f t="shared" si="9"/>
        <v>2011</v>
      </c>
    </row>
    <row r="100" spans="1:21" ht="45" x14ac:dyDescent="0.2">
      <c r="A100" s="6">
        <f t="shared" si="5"/>
        <v>1.0625</v>
      </c>
      <c r="B100">
        <v>98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8">
        <f t="shared" si="6"/>
        <v>56.666666666666664</v>
      </c>
      <c r="Q100" s="10" t="s">
        <v>8309</v>
      </c>
      <c r="R100" t="s">
        <v>8311</v>
      </c>
      <c r="S100" s="14" t="str">
        <f t="shared" si="7"/>
        <v>November</v>
      </c>
      <c r="T100" s="15">
        <f t="shared" si="8"/>
        <v>41250.645833333328</v>
      </c>
      <c r="U100" t="str">
        <f t="shared" si="9"/>
        <v>2012</v>
      </c>
    </row>
    <row r="101" spans="1:21" ht="30" x14ac:dyDescent="0.2">
      <c r="A101" s="6">
        <f t="shared" si="5"/>
        <v>1.0601933333333333</v>
      </c>
      <c r="B101">
        <v>99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8">
        <f t="shared" si="6"/>
        <v>40.776666666666664</v>
      </c>
      <c r="Q101" s="10" t="s">
        <v>8309</v>
      </c>
      <c r="R101" t="s">
        <v>8311</v>
      </c>
      <c r="S101" s="14" t="str">
        <f t="shared" si="7"/>
        <v>December</v>
      </c>
      <c r="T101" s="15">
        <f t="shared" si="8"/>
        <v>41661.569432870368</v>
      </c>
      <c r="U101" t="str">
        <f t="shared" si="9"/>
        <v>2013</v>
      </c>
    </row>
    <row r="102" spans="1:21" ht="45" x14ac:dyDescent="0.2">
      <c r="A102" s="6">
        <f t="shared" si="5"/>
        <v>1</v>
      </c>
      <c r="B102">
        <v>100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8">
        <f t="shared" si="6"/>
        <v>192.30769230769232</v>
      </c>
      <c r="Q102" s="10" t="s">
        <v>8309</v>
      </c>
      <c r="R102" t="s">
        <v>8311</v>
      </c>
      <c r="S102" s="14" t="str">
        <f t="shared" si="7"/>
        <v>October</v>
      </c>
      <c r="T102" s="15">
        <f t="shared" si="8"/>
        <v>41217.461643518516</v>
      </c>
      <c r="U102" t="str">
        <f t="shared" si="9"/>
        <v>2012</v>
      </c>
    </row>
    <row r="103" spans="1:21" ht="45" x14ac:dyDescent="0.2">
      <c r="A103" s="6">
        <f t="shared" si="5"/>
        <v>1</v>
      </c>
      <c r="B103">
        <v>101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8">
        <f t="shared" si="6"/>
        <v>100</v>
      </c>
      <c r="Q103" s="10" t="s">
        <v>8309</v>
      </c>
      <c r="R103" t="s">
        <v>8311</v>
      </c>
      <c r="S103" s="14" t="str">
        <f t="shared" si="7"/>
        <v>December</v>
      </c>
      <c r="T103" s="15">
        <f t="shared" si="8"/>
        <v>41298.443402777775</v>
      </c>
      <c r="U103" t="str">
        <f t="shared" si="9"/>
        <v>2012</v>
      </c>
    </row>
    <row r="104" spans="1:21" ht="45" x14ac:dyDescent="0.2">
      <c r="A104" s="6">
        <f t="shared" si="5"/>
        <v>1.2775000000000001</v>
      </c>
      <c r="B104">
        <v>102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8">
        <f t="shared" si="6"/>
        <v>117.92307692307692</v>
      </c>
      <c r="Q104" s="10" t="s">
        <v>8309</v>
      </c>
      <c r="R104" t="s">
        <v>8311</v>
      </c>
      <c r="S104" s="14" t="str">
        <f t="shared" si="7"/>
        <v>November</v>
      </c>
      <c r="T104" s="15">
        <f t="shared" si="8"/>
        <v>40534.797835648147</v>
      </c>
      <c r="U104" t="str">
        <f t="shared" si="9"/>
        <v>2010</v>
      </c>
    </row>
    <row r="105" spans="1:21" ht="30" x14ac:dyDescent="0.2">
      <c r="A105" s="6">
        <f t="shared" si="5"/>
        <v>1.0515384615384615</v>
      </c>
      <c r="B105">
        <v>103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8">
        <f t="shared" si="6"/>
        <v>27.897959183673468</v>
      </c>
      <c r="Q105" s="10" t="s">
        <v>8309</v>
      </c>
      <c r="R105" t="s">
        <v>8311</v>
      </c>
      <c r="S105" s="14" t="str">
        <f t="shared" si="7"/>
        <v>February</v>
      </c>
      <c r="T105" s="15">
        <f t="shared" si="8"/>
        <v>41705.472569444442</v>
      </c>
      <c r="U105" t="str">
        <f t="shared" si="9"/>
        <v>2014</v>
      </c>
    </row>
    <row r="106" spans="1:21" ht="30" x14ac:dyDescent="0.2">
      <c r="A106" s="6">
        <f t="shared" si="5"/>
        <v>1.2</v>
      </c>
      <c r="B106">
        <v>104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8">
        <f t="shared" si="6"/>
        <v>60</v>
      </c>
      <c r="Q106" s="10" t="s">
        <v>8309</v>
      </c>
      <c r="R106" t="s">
        <v>8311</v>
      </c>
      <c r="S106" s="14" t="str">
        <f t="shared" si="7"/>
        <v>March</v>
      </c>
      <c r="T106" s="15">
        <f t="shared" si="8"/>
        <v>40635.708333333328</v>
      </c>
      <c r="U106" t="str">
        <f t="shared" si="9"/>
        <v>2011</v>
      </c>
    </row>
    <row r="107" spans="1:21" ht="45" x14ac:dyDescent="0.2">
      <c r="A107" s="6">
        <f t="shared" si="5"/>
        <v>1.074090909090909</v>
      </c>
      <c r="B107">
        <v>105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8">
        <f t="shared" si="6"/>
        <v>39.383333333333333</v>
      </c>
      <c r="Q107" s="10" t="s">
        <v>8309</v>
      </c>
      <c r="R107" t="s">
        <v>8311</v>
      </c>
      <c r="S107" s="14" t="str">
        <f t="shared" si="7"/>
        <v>April</v>
      </c>
      <c r="T107" s="15">
        <f t="shared" si="8"/>
        <v>42503.666666666664</v>
      </c>
      <c r="U107" t="str">
        <f t="shared" si="9"/>
        <v>2016</v>
      </c>
    </row>
    <row r="108" spans="1:21" x14ac:dyDescent="0.2">
      <c r="A108" s="6">
        <f t="shared" si="5"/>
        <v>1.0049999999999999</v>
      </c>
      <c r="B108">
        <v>106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8">
        <f t="shared" si="6"/>
        <v>186.11111111111111</v>
      </c>
      <c r="Q108" s="10" t="s">
        <v>8309</v>
      </c>
      <c r="R108" t="s">
        <v>8311</v>
      </c>
      <c r="S108" s="14" t="str">
        <f t="shared" si="7"/>
        <v>March</v>
      </c>
      <c r="T108" s="15">
        <f t="shared" si="8"/>
        <v>41001.443298611113</v>
      </c>
      <c r="U108" t="str">
        <f t="shared" si="9"/>
        <v>2012</v>
      </c>
    </row>
    <row r="109" spans="1:21" ht="45" x14ac:dyDescent="0.2">
      <c r="A109" s="6">
        <f t="shared" si="5"/>
        <v>1.0246666666666666</v>
      </c>
      <c r="B109">
        <v>107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8">
        <f t="shared" si="6"/>
        <v>111.37681159420291</v>
      </c>
      <c r="Q109" s="10" t="s">
        <v>8309</v>
      </c>
      <c r="R109" t="s">
        <v>8311</v>
      </c>
      <c r="S109" s="14" t="str">
        <f t="shared" si="7"/>
        <v>April</v>
      </c>
      <c r="T109" s="15">
        <f t="shared" si="8"/>
        <v>40657.649155092593</v>
      </c>
      <c r="U109" t="str">
        <f t="shared" si="9"/>
        <v>2011</v>
      </c>
    </row>
    <row r="110" spans="1:21" ht="45" x14ac:dyDescent="0.2">
      <c r="A110" s="6">
        <f t="shared" si="5"/>
        <v>2.4666666666666668</v>
      </c>
      <c r="B110">
        <v>108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8">
        <f t="shared" si="6"/>
        <v>78.723404255319153</v>
      </c>
      <c r="Q110" s="10" t="s">
        <v>8309</v>
      </c>
      <c r="R110" t="s">
        <v>8311</v>
      </c>
      <c r="S110" s="14" t="str">
        <f t="shared" si="7"/>
        <v>April</v>
      </c>
      <c r="T110" s="15">
        <f t="shared" si="8"/>
        <v>41425.279745370368</v>
      </c>
      <c r="U110" t="str">
        <f t="shared" si="9"/>
        <v>2013</v>
      </c>
    </row>
    <row r="111" spans="1:21" ht="45" x14ac:dyDescent="0.2">
      <c r="A111" s="6">
        <f t="shared" si="5"/>
        <v>2.1949999999999998</v>
      </c>
      <c r="B111">
        <v>109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8">
        <f t="shared" si="6"/>
        <v>46.702127659574465</v>
      </c>
      <c r="Q111" s="10" t="s">
        <v>8309</v>
      </c>
      <c r="R111" t="s">
        <v>8311</v>
      </c>
      <c r="S111" s="14" t="str">
        <f t="shared" si="7"/>
        <v>January</v>
      </c>
      <c r="T111" s="15">
        <f t="shared" si="8"/>
        <v>40599.692476851851</v>
      </c>
      <c r="U111" t="str">
        <f t="shared" si="9"/>
        <v>2011</v>
      </c>
    </row>
    <row r="112" spans="1:21" ht="45" x14ac:dyDescent="0.2">
      <c r="A112" s="6">
        <f t="shared" si="5"/>
        <v>1.3076923076923077</v>
      </c>
      <c r="B112">
        <v>110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8">
        <f t="shared" si="6"/>
        <v>65.384615384615387</v>
      </c>
      <c r="Q112" s="10" t="s">
        <v>8309</v>
      </c>
      <c r="R112" t="s">
        <v>8311</v>
      </c>
      <c r="S112" s="14" t="str">
        <f t="shared" si="7"/>
        <v>October</v>
      </c>
      <c r="T112" s="15">
        <f t="shared" si="8"/>
        <v>41591.915972222218</v>
      </c>
      <c r="U112" t="str">
        <f t="shared" si="9"/>
        <v>2013</v>
      </c>
    </row>
    <row r="113" spans="1:21" ht="45" x14ac:dyDescent="0.2">
      <c r="A113" s="6">
        <f t="shared" si="5"/>
        <v>1.5457142857142858</v>
      </c>
      <c r="B113">
        <v>111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8">
        <f t="shared" si="6"/>
        <v>102.0754716981132</v>
      </c>
      <c r="Q113" s="10" t="s">
        <v>8309</v>
      </c>
      <c r="R113" t="s">
        <v>8311</v>
      </c>
      <c r="S113" s="14" t="str">
        <f t="shared" si="7"/>
        <v>April</v>
      </c>
      <c r="T113" s="15">
        <f t="shared" si="8"/>
        <v>42154.999849537031</v>
      </c>
      <c r="U113" t="str">
        <f t="shared" si="9"/>
        <v>2015</v>
      </c>
    </row>
    <row r="114" spans="1:21" ht="45" x14ac:dyDescent="0.2">
      <c r="A114" s="6">
        <f t="shared" si="5"/>
        <v>1.04</v>
      </c>
      <c r="B114">
        <v>112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8">
        <f t="shared" si="6"/>
        <v>64.197530864197532</v>
      </c>
      <c r="Q114" s="10" t="s">
        <v>8309</v>
      </c>
      <c r="R114" t="s">
        <v>8311</v>
      </c>
      <c r="S114" s="14" t="str">
        <f t="shared" si="7"/>
        <v>March</v>
      </c>
      <c r="T114" s="15">
        <f t="shared" si="8"/>
        <v>41741.75</v>
      </c>
      <c r="U114" t="str">
        <f t="shared" si="9"/>
        <v>2014</v>
      </c>
    </row>
    <row r="115" spans="1:21" ht="30" x14ac:dyDescent="0.2">
      <c r="A115" s="6">
        <f t="shared" si="5"/>
        <v>1.41</v>
      </c>
      <c r="B115">
        <v>113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8">
        <f t="shared" si="6"/>
        <v>90.384615384615387</v>
      </c>
      <c r="Q115" s="10" t="s">
        <v>8309</v>
      </c>
      <c r="R115" t="s">
        <v>8311</v>
      </c>
      <c r="S115" s="14" t="str">
        <f t="shared" si="7"/>
        <v>July</v>
      </c>
      <c r="T115" s="15">
        <f t="shared" si="8"/>
        <v>40761.291666666664</v>
      </c>
      <c r="U115" t="str">
        <f t="shared" si="9"/>
        <v>2011</v>
      </c>
    </row>
    <row r="116" spans="1:21" ht="45" x14ac:dyDescent="0.2">
      <c r="A116" s="6">
        <f t="shared" si="5"/>
        <v>1.0333333333333334</v>
      </c>
      <c r="B116">
        <v>114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8">
        <f t="shared" si="6"/>
        <v>88.571428571428569</v>
      </c>
      <c r="Q116" s="10" t="s">
        <v>8309</v>
      </c>
      <c r="R116" t="s">
        <v>8311</v>
      </c>
      <c r="S116" s="14" t="str">
        <f t="shared" si="7"/>
        <v>November</v>
      </c>
      <c r="T116" s="15">
        <f t="shared" si="8"/>
        <v>40920.940833333334</v>
      </c>
      <c r="U116" t="str">
        <f t="shared" si="9"/>
        <v>2011</v>
      </c>
    </row>
    <row r="117" spans="1:21" x14ac:dyDescent="0.2">
      <c r="A117" s="6">
        <f t="shared" si="5"/>
        <v>1.4044444444444444</v>
      </c>
      <c r="B117">
        <v>115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8">
        <f t="shared" si="6"/>
        <v>28.727272727272727</v>
      </c>
      <c r="Q117" s="10" t="s">
        <v>8309</v>
      </c>
      <c r="R117" t="s">
        <v>8311</v>
      </c>
      <c r="S117" s="14" t="str">
        <f t="shared" si="7"/>
        <v>January</v>
      </c>
      <c r="T117" s="15">
        <f t="shared" si="8"/>
        <v>40943.405601851846</v>
      </c>
      <c r="U117" t="str">
        <f t="shared" si="9"/>
        <v>2012</v>
      </c>
    </row>
    <row r="118" spans="1:21" ht="45" x14ac:dyDescent="0.2">
      <c r="A118" s="6">
        <f t="shared" si="5"/>
        <v>1.1365714285714286</v>
      </c>
      <c r="B118">
        <v>116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8">
        <f t="shared" si="6"/>
        <v>69.78947368421052</v>
      </c>
      <c r="Q118" s="10" t="s">
        <v>8309</v>
      </c>
      <c r="R118" t="s">
        <v>8311</v>
      </c>
      <c r="S118" s="14" t="str">
        <f t="shared" si="7"/>
        <v>February</v>
      </c>
      <c r="T118" s="15">
        <f t="shared" si="8"/>
        <v>40641.122164351851</v>
      </c>
      <c r="U118" t="str">
        <f t="shared" si="9"/>
        <v>2011</v>
      </c>
    </row>
    <row r="119" spans="1:21" ht="45" x14ac:dyDescent="0.2">
      <c r="A119" s="6">
        <f t="shared" si="5"/>
        <v>1.0049377777777779</v>
      </c>
      <c r="B119">
        <v>117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8">
        <f t="shared" si="6"/>
        <v>167.48962962962963</v>
      </c>
      <c r="Q119" s="10" t="s">
        <v>8309</v>
      </c>
      <c r="R119" t="s">
        <v>8311</v>
      </c>
      <c r="S119" s="14" t="str">
        <f t="shared" si="7"/>
        <v>March</v>
      </c>
      <c r="T119" s="15">
        <f t="shared" si="8"/>
        <v>40338.458333333328</v>
      </c>
      <c r="U119" t="str">
        <f t="shared" si="9"/>
        <v>2010</v>
      </c>
    </row>
    <row r="120" spans="1:21" ht="30" x14ac:dyDescent="0.2">
      <c r="A120" s="6">
        <f t="shared" si="5"/>
        <v>1.1303159999999999</v>
      </c>
      <c r="B120">
        <v>118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8">
        <f t="shared" si="6"/>
        <v>144.91230769230768</v>
      </c>
      <c r="Q120" s="10" t="s">
        <v>8309</v>
      </c>
      <c r="R120" t="s">
        <v>8311</v>
      </c>
      <c r="S120" s="14" t="str">
        <f t="shared" si="7"/>
        <v>June</v>
      </c>
      <c r="T120" s="15">
        <f t="shared" si="8"/>
        <v>40752.720324074071</v>
      </c>
      <c r="U120" t="str">
        <f t="shared" si="9"/>
        <v>2011</v>
      </c>
    </row>
    <row r="121" spans="1:21" ht="45" x14ac:dyDescent="0.2">
      <c r="A121" s="6">
        <f t="shared" si="5"/>
        <v>1.0455692307692308</v>
      </c>
      <c r="B121">
        <v>119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8">
        <f t="shared" si="6"/>
        <v>91.840540540540545</v>
      </c>
      <c r="Q121" s="10" t="s">
        <v>8309</v>
      </c>
      <c r="R121" t="s">
        <v>8311</v>
      </c>
      <c r="S121" s="14" t="str">
        <f t="shared" si="7"/>
        <v>July</v>
      </c>
      <c r="T121" s="15">
        <f t="shared" si="8"/>
        <v>40768.625</v>
      </c>
      <c r="U121" t="str">
        <f t="shared" si="9"/>
        <v>2011</v>
      </c>
    </row>
    <row r="122" spans="1:21" ht="45" x14ac:dyDescent="0.2">
      <c r="A122" s="6">
        <f t="shared" si="5"/>
        <v>1.4285714285714287E-4</v>
      </c>
      <c r="B122">
        <v>120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8">
        <f t="shared" si="6"/>
        <v>10</v>
      </c>
      <c r="Q122" s="10" t="s">
        <v>8309</v>
      </c>
      <c r="R122" t="s">
        <v>8312</v>
      </c>
      <c r="S122" s="14" t="str">
        <f t="shared" si="7"/>
        <v>September</v>
      </c>
      <c r="T122" s="15">
        <f t="shared" si="8"/>
        <v>42645.716516203705</v>
      </c>
      <c r="U122" t="str">
        <f t="shared" si="9"/>
        <v>2016</v>
      </c>
    </row>
    <row r="123" spans="1:21" ht="45" x14ac:dyDescent="0.2">
      <c r="A123" s="6">
        <f t="shared" si="5"/>
        <v>3.3333333333333332E-4</v>
      </c>
      <c r="B123">
        <v>121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8">
        <f t="shared" si="6"/>
        <v>1</v>
      </c>
      <c r="Q123" s="10" t="s">
        <v>8309</v>
      </c>
      <c r="R123" t="s">
        <v>8312</v>
      </c>
      <c r="S123" s="14" t="str">
        <f t="shared" si="7"/>
        <v>April</v>
      </c>
      <c r="T123" s="15">
        <f t="shared" si="8"/>
        <v>42112.094444444439</v>
      </c>
      <c r="U123" t="str">
        <f t="shared" si="9"/>
        <v>2015</v>
      </c>
    </row>
    <row r="124" spans="1:21" ht="30" x14ac:dyDescent="0.2">
      <c r="A124" s="6">
        <f t="shared" si="5"/>
        <v>0</v>
      </c>
      <c r="B124">
        <v>122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8" t="e">
        <f t="shared" si="6"/>
        <v>#DIV/0!</v>
      </c>
      <c r="Q124" s="10" t="s">
        <v>8309</v>
      </c>
      <c r="R124" t="s">
        <v>8312</v>
      </c>
      <c r="S124" s="14" t="str">
        <f t="shared" si="7"/>
        <v>August</v>
      </c>
      <c r="T124" s="15">
        <f t="shared" si="8"/>
        <v>42653.098460648143</v>
      </c>
      <c r="U124" t="str">
        <f t="shared" si="9"/>
        <v>2016</v>
      </c>
    </row>
    <row r="125" spans="1:21" ht="45" x14ac:dyDescent="0.2">
      <c r="A125" s="6">
        <f t="shared" si="5"/>
        <v>2.7454545454545453E-3</v>
      </c>
      <c r="B125">
        <v>123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8">
        <f t="shared" si="6"/>
        <v>25.166666666666668</v>
      </c>
      <c r="Q125" s="10" t="s">
        <v>8309</v>
      </c>
      <c r="R125" t="s">
        <v>8312</v>
      </c>
      <c r="S125" s="14" t="str">
        <f t="shared" si="7"/>
        <v>September</v>
      </c>
      <c r="T125" s="15">
        <f t="shared" si="8"/>
        <v>41940.583333333328</v>
      </c>
      <c r="U125" t="str">
        <f t="shared" si="9"/>
        <v>2014</v>
      </c>
    </row>
    <row r="126" spans="1:21" ht="45" x14ac:dyDescent="0.2">
      <c r="A126" s="6">
        <f t="shared" si="5"/>
        <v>0</v>
      </c>
      <c r="B126">
        <v>124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8" t="e">
        <f t="shared" si="6"/>
        <v>#DIV/0!</v>
      </c>
      <c r="Q126" s="10" t="s">
        <v>8309</v>
      </c>
      <c r="R126" t="s">
        <v>8312</v>
      </c>
      <c r="S126" s="14" t="str">
        <f t="shared" si="7"/>
        <v>April</v>
      </c>
      <c r="T126" s="15">
        <f t="shared" si="8"/>
        <v>42139.595393518517</v>
      </c>
      <c r="U126" t="str">
        <f t="shared" si="9"/>
        <v>2015</v>
      </c>
    </row>
    <row r="127" spans="1:21" ht="45" x14ac:dyDescent="0.2">
      <c r="A127" s="6">
        <f t="shared" si="5"/>
        <v>0.14000000000000001</v>
      </c>
      <c r="B127">
        <v>125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8">
        <f t="shared" si="6"/>
        <v>11.666666666666666</v>
      </c>
      <c r="Q127" s="10" t="s">
        <v>8309</v>
      </c>
      <c r="R127" t="s">
        <v>8312</v>
      </c>
      <c r="S127" s="14" t="str">
        <f t="shared" si="7"/>
        <v>December</v>
      </c>
      <c r="T127" s="15">
        <f t="shared" si="8"/>
        <v>42769.66064814815</v>
      </c>
      <c r="U127" t="str">
        <f t="shared" si="9"/>
        <v>2016</v>
      </c>
    </row>
    <row r="128" spans="1:21" ht="45" x14ac:dyDescent="0.2">
      <c r="A128" s="6">
        <f t="shared" si="5"/>
        <v>5.5480000000000002E-2</v>
      </c>
      <c r="B128">
        <v>126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8">
        <f t="shared" si="6"/>
        <v>106.69230769230769</v>
      </c>
      <c r="Q128" s="10" t="s">
        <v>8309</v>
      </c>
      <c r="R128" t="s">
        <v>8312</v>
      </c>
      <c r="S128" s="14" t="str">
        <f t="shared" si="7"/>
        <v>May</v>
      </c>
      <c r="T128" s="15">
        <f t="shared" si="8"/>
        <v>42165.749999999993</v>
      </c>
      <c r="U128" t="str">
        <f t="shared" si="9"/>
        <v>2015</v>
      </c>
    </row>
    <row r="129" spans="1:21" ht="45" x14ac:dyDescent="0.2">
      <c r="A129" s="6">
        <f t="shared" si="5"/>
        <v>2.375E-2</v>
      </c>
      <c r="B129">
        <v>127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8">
        <f t="shared" si="6"/>
        <v>47.5</v>
      </c>
      <c r="Q129" s="10" t="s">
        <v>8309</v>
      </c>
      <c r="R129" t="s">
        <v>8312</v>
      </c>
      <c r="S129" s="14" t="str">
        <f t="shared" si="7"/>
        <v>March</v>
      </c>
      <c r="T129" s="15">
        <f t="shared" si="8"/>
        <v>42097.24931712963</v>
      </c>
      <c r="U129" t="str">
        <f t="shared" si="9"/>
        <v>2015</v>
      </c>
    </row>
    <row r="130" spans="1:21" ht="30" x14ac:dyDescent="0.2">
      <c r="A130" s="6">
        <f t="shared" si="5"/>
        <v>1.8669999999999999E-2</v>
      </c>
      <c r="B130">
        <v>128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8">
        <f t="shared" si="6"/>
        <v>311.16666666666669</v>
      </c>
      <c r="Q130" s="10" t="s">
        <v>8309</v>
      </c>
      <c r="R130" t="s">
        <v>8312</v>
      </c>
      <c r="S130" s="14" t="str">
        <f t="shared" si="7"/>
        <v>September</v>
      </c>
      <c r="T130" s="15">
        <f t="shared" si="8"/>
        <v>42662.894594907404</v>
      </c>
      <c r="U130" t="str">
        <f t="shared" si="9"/>
        <v>2016</v>
      </c>
    </row>
    <row r="131" spans="1:21" ht="45" x14ac:dyDescent="0.2">
      <c r="A131" s="6">
        <f t="shared" ref="A131:A194" si="10">(F131/E131)</f>
        <v>0</v>
      </c>
      <c r="B131">
        <v>129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8" t="e">
        <f t="shared" ref="P131:P194" si="11">F131/M131</f>
        <v>#DIV/0!</v>
      </c>
      <c r="Q131" s="10" t="s">
        <v>8309</v>
      </c>
      <c r="R131" t="s">
        <v>8312</v>
      </c>
      <c r="S131" s="14" t="str">
        <f t="shared" ref="S131:S194" si="12">TEXT((((K131/60)/60)/24)+DATE(1970,1,1)+(-8/24),"MMMM")</f>
        <v>August</v>
      </c>
      <c r="T131" s="15">
        <f t="shared" ref="T131:T194" si="13">(((J131/60)/60/24)+DATE(1970,1,1)+(-8/24))</f>
        <v>41942.603969907403</v>
      </c>
      <c r="U131" t="str">
        <f t="shared" ref="U131:U194" si="14">TEXT((((K131/60)/60)/24)+DATE(1970,1,1)+(-8/24),"YYYY")</f>
        <v>2014</v>
      </c>
    </row>
    <row r="132" spans="1:21" ht="45" x14ac:dyDescent="0.2">
      <c r="A132" s="6">
        <f t="shared" si="10"/>
        <v>0</v>
      </c>
      <c r="B132">
        <v>130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8" t="e">
        <f t="shared" si="11"/>
        <v>#DIV/0!</v>
      </c>
      <c r="Q132" s="10" t="s">
        <v>8309</v>
      </c>
      <c r="R132" t="s">
        <v>8312</v>
      </c>
      <c r="S132" s="14" t="str">
        <f t="shared" si="12"/>
        <v>May</v>
      </c>
      <c r="T132" s="15">
        <f t="shared" si="13"/>
        <v>41806.511111111111</v>
      </c>
      <c r="U132" t="str">
        <f t="shared" si="14"/>
        <v>2014</v>
      </c>
    </row>
    <row r="133" spans="1:21" x14ac:dyDescent="0.2">
      <c r="A133" s="6">
        <f t="shared" si="10"/>
        <v>0</v>
      </c>
      <c r="B133">
        <v>131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8" t="e">
        <f t="shared" si="11"/>
        <v>#DIV/0!</v>
      </c>
      <c r="Q133" s="10" t="s">
        <v>8309</v>
      </c>
      <c r="R133" t="s">
        <v>8312</v>
      </c>
      <c r="S133" s="14" t="str">
        <f t="shared" si="12"/>
        <v>June</v>
      </c>
      <c r="T133" s="15">
        <f t="shared" si="13"/>
        <v>42556.666666666664</v>
      </c>
      <c r="U133" t="str">
        <f t="shared" si="14"/>
        <v>2016</v>
      </c>
    </row>
    <row r="134" spans="1:21" ht="45" x14ac:dyDescent="0.2">
      <c r="A134" s="6">
        <f t="shared" si="10"/>
        <v>9.5687499999999995E-2</v>
      </c>
      <c r="B134">
        <v>132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8">
        <f t="shared" si="11"/>
        <v>94.506172839506178</v>
      </c>
      <c r="Q134" s="10" t="s">
        <v>8309</v>
      </c>
      <c r="R134" t="s">
        <v>8312</v>
      </c>
      <c r="S134" s="14" t="str">
        <f t="shared" si="12"/>
        <v>September</v>
      </c>
      <c r="T134" s="15">
        <f t="shared" si="13"/>
        <v>41950.520914351851</v>
      </c>
      <c r="U134" t="str">
        <f t="shared" si="14"/>
        <v>2014</v>
      </c>
    </row>
    <row r="135" spans="1:21" ht="30" x14ac:dyDescent="0.2">
      <c r="A135" s="6">
        <f t="shared" si="10"/>
        <v>0</v>
      </c>
      <c r="B135">
        <v>133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8" t="e">
        <f t="shared" si="11"/>
        <v>#DIV/0!</v>
      </c>
      <c r="Q135" s="10" t="s">
        <v>8309</v>
      </c>
      <c r="R135" t="s">
        <v>8312</v>
      </c>
      <c r="S135" s="14" t="str">
        <f t="shared" si="12"/>
        <v>May</v>
      </c>
      <c r="T135" s="15">
        <f t="shared" si="13"/>
        <v>42521.396527777775</v>
      </c>
      <c r="U135" t="str">
        <f t="shared" si="14"/>
        <v>2016</v>
      </c>
    </row>
    <row r="136" spans="1:21" ht="30" x14ac:dyDescent="0.2">
      <c r="A136" s="6">
        <f t="shared" si="10"/>
        <v>0</v>
      </c>
      <c r="B136">
        <v>134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8" t="e">
        <f t="shared" si="11"/>
        <v>#DIV/0!</v>
      </c>
      <c r="Q136" s="10" t="s">
        <v>8309</v>
      </c>
      <c r="R136" t="s">
        <v>8312</v>
      </c>
      <c r="S136" s="14" t="str">
        <f t="shared" si="12"/>
        <v>August</v>
      </c>
      <c r="T136" s="15">
        <f t="shared" si="13"/>
        <v>42251.374999999993</v>
      </c>
      <c r="U136" t="str">
        <f t="shared" si="14"/>
        <v>2015</v>
      </c>
    </row>
    <row r="137" spans="1:21" ht="45" x14ac:dyDescent="0.2">
      <c r="A137" s="6">
        <f t="shared" si="10"/>
        <v>0.13433333333333333</v>
      </c>
      <c r="B137">
        <v>135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8">
        <f t="shared" si="11"/>
        <v>80.599999999999994</v>
      </c>
      <c r="Q137" s="10" t="s">
        <v>8309</v>
      </c>
      <c r="R137" t="s">
        <v>8312</v>
      </c>
      <c r="S137" s="14" t="str">
        <f t="shared" si="12"/>
        <v>May</v>
      </c>
      <c r="T137" s="15">
        <f t="shared" si="13"/>
        <v>41821.458333333328</v>
      </c>
      <c r="U137" t="str">
        <f t="shared" si="14"/>
        <v>2014</v>
      </c>
    </row>
    <row r="138" spans="1:21" ht="45" x14ac:dyDescent="0.2">
      <c r="A138" s="6">
        <f t="shared" si="10"/>
        <v>0</v>
      </c>
      <c r="B138">
        <v>136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8" t="e">
        <f t="shared" si="11"/>
        <v>#DIV/0!</v>
      </c>
      <c r="Q138" s="10" t="s">
        <v>8309</v>
      </c>
      <c r="R138" t="s">
        <v>8312</v>
      </c>
      <c r="S138" s="14" t="str">
        <f t="shared" si="12"/>
        <v>April</v>
      </c>
      <c r="T138" s="15">
        <f t="shared" si="13"/>
        <v>42140.094444444439</v>
      </c>
      <c r="U138" t="str">
        <f t="shared" si="14"/>
        <v>2015</v>
      </c>
    </row>
    <row r="139" spans="1:21" ht="45" x14ac:dyDescent="0.2">
      <c r="A139" s="6">
        <f t="shared" si="10"/>
        <v>0</v>
      </c>
      <c r="B139">
        <v>137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8" t="e">
        <f t="shared" si="11"/>
        <v>#DIV/0!</v>
      </c>
      <c r="Q139" s="10" t="s">
        <v>8309</v>
      </c>
      <c r="R139" t="s">
        <v>8312</v>
      </c>
      <c r="S139" s="14" t="str">
        <f t="shared" si="12"/>
        <v>August</v>
      </c>
      <c r="T139" s="15">
        <f t="shared" si="13"/>
        <v>42289.240659722222</v>
      </c>
      <c r="U139" t="str">
        <f t="shared" si="14"/>
        <v>2015</v>
      </c>
    </row>
    <row r="140" spans="1:21" ht="45" x14ac:dyDescent="0.2">
      <c r="A140" s="6">
        <f t="shared" si="10"/>
        <v>3.1413333333333335E-2</v>
      </c>
      <c r="B140">
        <v>138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8">
        <f t="shared" si="11"/>
        <v>81.241379310344826</v>
      </c>
      <c r="Q140" s="10" t="s">
        <v>8309</v>
      </c>
      <c r="R140" t="s">
        <v>8312</v>
      </c>
      <c r="S140" s="14" t="str">
        <f t="shared" si="12"/>
        <v>June</v>
      </c>
      <c r="T140" s="15">
        <f t="shared" si="13"/>
        <v>42216.874305555553</v>
      </c>
      <c r="U140" t="str">
        <f t="shared" si="14"/>
        <v>2015</v>
      </c>
    </row>
    <row r="141" spans="1:21" ht="30" x14ac:dyDescent="0.2">
      <c r="A141" s="6">
        <f t="shared" si="10"/>
        <v>1</v>
      </c>
      <c r="B141">
        <v>139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8">
        <f t="shared" si="11"/>
        <v>500</v>
      </c>
      <c r="Q141" s="10" t="s">
        <v>8309</v>
      </c>
      <c r="R141" t="s">
        <v>8312</v>
      </c>
      <c r="S141" s="14" t="str">
        <f t="shared" si="12"/>
        <v>July</v>
      </c>
      <c r="T141" s="15">
        <f t="shared" si="13"/>
        <v>42197.587638888886</v>
      </c>
      <c r="U141" t="str">
        <f t="shared" si="14"/>
        <v>2015</v>
      </c>
    </row>
    <row r="142" spans="1:21" ht="45" x14ac:dyDescent="0.2">
      <c r="A142" s="6">
        <f t="shared" si="10"/>
        <v>0</v>
      </c>
      <c r="B142">
        <v>140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8" t="e">
        <f t="shared" si="11"/>
        <v>#DIV/0!</v>
      </c>
      <c r="Q142" s="10" t="s">
        <v>8309</v>
      </c>
      <c r="R142" t="s">
        <v>8312</v>
      </c>
      <c r="S142" s="14" t="str">
        <f t="shared" si="12"/>
        <v>February</v>
      </c>
      <c r="T142" s="15">
        <f t="shared" si="13"/>
        <v>42082.823287037034</v>
      </c>
      <c r="U142" t="str">
        <f t="shared" si="14"/>
        <v>2015</v>
      </c>
    </row>
    <row r="143" spans="1:21" ht="45" x14ac:dyDescent="0.2">
      <c r="A143" s="6">
        <f t="shared" si="10"/>
        <v>0.10775</v>
      </c>
      <c r="B143">
        <v>141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8">
        <f t="shared" si="11"/>
        <v>46.178571428571431</v>
      </c>
      <c r="Q143" s="10" t="s">
        <v>8309</v>
      </c>
      <c r="R143" t="s">
        <v>8312</v>
      </c>
      <c r="S143" s="14" t="str">
        <f t="shared" si="12"/>
        <v>April</v>
      </c>
      <c r="T143" s="15">
        <f t="shared" si="13"/>
        <v>42154.819710648146</v>
      </c>
      <c r="U143" t="str">
        <f t="shared" si="14"/>
        <v>2015</v>
      </c>
    </row>
    <row r="144" spans="1:21" ht="45" x14ac:dyDescent="0.2">
      <c r="A144" s="6">
        <f t="shared" si="10"/>
        <v>3.3333333333333335E-3</v>
      </c>
      <c r="B144">
        <v>142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8">
        <f t="shared" si="11"/>
        <v>10</v>
      </c>
      <c r="Q144" s="10" t="s">
        <v>8309</v>
      </c>
      <c r="R144" t="s">
        <v>8312</v>
      </c>
      <c r="S144" s="14" t="str">
        <f t="shared" si="12"/>
        <v>October</v>
      </c>
      <c r="T144" s="15">
        <f t="shared" si="13"/>
        <v>41959.601597222216</v>
      </c>
      <c r="U144" t="str">
        <f t="shared" si="14"/>
        <v>2014</v>
      </c>
    </row>
    <row r="145" spans="1:21" ht="45" x14ac:dyDescent="0.2">
      <c r="A145" s="6">
        <f t="shared" si="10"/>
        <v>0</v>
      </c>
      <c r="B145">
        <v>143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8" t="e">
        <f t="shared" si="11"/>
        <v>#DIV/0!</v>
      </c>
      <c r="Q145" s="10" t="s">
        <v>8309</v>
      </c>
      <c r="R145" t="s">
        <v>8312</v>
      </c>
      <c r="S145" s="14" t="str">
        <f t="shared" si="12"/>
        <v>July</v>
      </c>
      <c r="T145" s="15">
        <f t="shared" si="13"/>
        <v>42615.913194444445</v>
      </c>
      <c r="U145" t="str">
        <f t="shared" si="14"/>
        <v>2016</v>
      </c>
    </row>
    <row r="146" spans="1:21" ht="45" x14ac:dyDescent="0.2">
      <c r="A146" s="6">
        <f t="shared" si="10"/>
        <v>0.27600000000000002</v>
      </c>
      <c r="B146">
        <v>144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8">
        <f t="shared" si="11"/>
        <v>55.945945945945944</v>
      </c>
      <c r="Q146" s="10" t="s">
        <v>8309</v>
      </c>
      <c r="R146" t="s">
        <v>8312</v>
      </c>
      <c r="S146" s="14" t="str">
        <f t="shared" si="12"/>
        <v>February</v>
      </c>
      <c r="T146" s="15">
        <f t="shared" si="13"/>
        <v>42107.387407407405</v>
      </c>
      <c r="U146" t="str">
        <f t="shared" si="14"/>
        <v>2015</v>
      </c>
    </row>
    <row r="147" spans="1:21" ht="45" x14ac:dyDescent="0.2">
      <c r="A147" s="6">
        <f t="shared" si="10"/>
        <v>7.5111111111111115E-2</v>
      </c>
      <c r="B147">
        <v>145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8">
        <f t="shared" si="11"/>
        <v>37.555555555555557</v>
      </c>
      <c r="Q147" s="10" t="s">
        <v>8309</v>
      </c>
      <c r="R147" t="s">
        <v>8312</v>
      </c>
      <c r="S147" s="14" t="str">
        <f t="shared" si="12"/>
        <v>July</v>
      </c>
      <c r="T147" s="15">
        <f t="shared" si="13"/>
        <v>42227.208935185183</v>
      </c>
      <c r="U147" t="str">
        <f t="shared" si="14"/>
        <v>2015</v>
      </c>
    </row>
    <row r="148" spans="1:21" ht="45" x14ac:dyDescent="0.2">
      <c r="A148" s="6">
        <f t="shared" si="10"/>
        <v>5.7499999999999999E-3</v>
      </c>
      <c r="B148">
        <v>146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8">
        <f t="shared" si="11"/>
        <v>38.333333333333336</v>
      </c>
      <c r="Q148" s="10" t="s">
        <v>8309</v>
      </c>
      <c r="R148" t="s">
        <v>8312</v>
      </c>
      <c r="S148" s="14" t="str">
        <f t="shared" si="12"/>
        <v>November</v>
      </c>
      <c r="T148" s="15">
        <f t="shared" si="13"/>
        <v>42752.682847222219</v>
      </c>
      <c r="U148" t="str">
        <f t="shared" si="14"/>
        <v>2016</v>
      </c>
    </row>
    <row r="149" spans="1:21" ht="30" x14ac:dyDescent="0.2">
      <c r="A149" s="6">
        <f t="shared" si="10"/>
        <v>0</v>
      </c>
      <c r="B149">
        <v>147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8" t="e">
        <f t="shared" si="11"/>
        <v>#DIV/0!</v>
      </c>
      <c r="Q149" s="10" t="s">
        <v>8309</v>
      </c>
      <c r="R149" t="s">
        <v>8312</v>
      </c>
      <c r="S149" s="14" t="str">
        <f t="shared" si="12"/>
        <v>November</v>
      </c>
      <c r="T149" s="15">
        <f t="shared" si="13"/>
        <v>42012.429166666661</v>
      </c>
      <c r="U149" t="str">
        <f t="shared" si="14"/>
        <v>2014</v>
      </c>
    </row>
    <row r="150" spans="1:21" ht="45" x14ac:dyDescent="0.2">
      <c r="A150" s="6">
        <f t="shared" si="10"/>
        <v>8.0000000000000004E-4</v>
      </c>
      <c r="B150">
        <v>148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8">
        <f t="shared" si="11"/>
        <v>20</v>
      </c>
      <c r="Q150" s="10" t="s">
        <v>8309</v>
      </c>
      <c r="R150" t="s">
        <v>8312</v>
      </c>
      <c r="S150" s="14" t="str">
        <f t="shared" si="12"/>
        <v>January</v>
      </c>
      <c r="T150" s="15">
        <f t="shared" si="13"/>
        <v>42426.948333333326</v>
      </c>
      <c r="U150" t="str">
        <f t="shared" si="14"/>
        <v>2016</v>
      </c>
    </row>
    <row r="151" spans="1:21" ht="45" x14ac:dyDescent="0.2">
      <c r="A151" s="6">
        <f t="shared" si="10"/>
        <v>9.1999999999999998E-3</v>
      </c>
      <c r="B151">
        <v>149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8">
        <f t="shared" si="11"/>
        <v>15.333333333333334</v>
      </c>
      <c r="Q151" s="10" t="s">
        <v>8309</v>
      </c>
      <c r="R151" t="s">
        <v>8312</v>
      </c>
      <c r="S151" s="14" t="str">
        <f t="shared" si="12"/>
        <v>November</v>
      </c>
      <c r="T151" s="15">
        <f t="shared" si="13"/>
        <v>41997.999999999993</v>
      </c>
      <c r="U151" t="str">
        <f t="shared" si="14"/>
        <v>2014</v>
      </c>
    </row>
    <row r="152" spans="1:21" ht="45" x14ac:dyDescent="0.2">
      <c r="A152" s="6">
        <f t="shared" si="10"/>
        <v>0.23163076923076922</v>
      </c>
      <c r="B152">
        <v>150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8">
        <f t="shared" si="11"/>
        <v>449.43283582089555</v>
      </c>
      <c r="Q152" s="10" t="s">
        <v>8309</v>
      </c>
      <c r="R152" t="s">
        <v>8312</v>
      </c>
      <c r="S152" s="14" t="str">
        <f t="shared" si="12"/>
        <v>March</v>
      </c>
      <c r="T152" s="15">
        <f t="shared" si="13"/>
        <v>42149.82849537037</v>
      </c>
      <c r="U152" t="str">
        <f t="shared" si="14"/>
        <v>2015</v>
      </c>
    </row>
    <row r="153" spans="1:21" ht="45" x14ac:dyDescent="0.2">
      <c r="A153" s="6">
        <f t="shared" si="10"/>
        <v>5.5999999999999995E-4</v>
      </c>
      <c r="B153">
        <v>151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8">
        <f t="shared" si="11"/>
        <v>28</v>
      </c>
      <c r="Q153" s="10" t="s">
        <v>8309</v>
      </c>
      <c r="R153" t="s">
        <v>8312</v>
      </c>
      <c r="S153" s="14" t="str">
        <f t="shared" si="12"/>
        <v>April</v>
      </c>
      <c r="T153" s="15">
        <f t="shared" si="13"/>
        <v>42173.217488425922</v>
      </c>
      <c r="U153" t="str">
        <f t="shared" si="14"/>
        <v>2015</v>
      </c>
    </row>
    <row r="154" spans="1:21" ht="30" x14ac:dyDescent="0.2">
      <c r="A154" s="6">
        <f t="shared" si="10"/>
        <v>7.8947368421052633E-5</v>
      </c>
      <c r="B154">
        <v>152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8">
        <f t="shared" si="11"/>
        <v>15</v>
      </c>
      <c r="Q154" s="10" t="s">
        <v>8309</v>
      </c>
      <c r="R154" t="s">
        <v>8312</v>
      </c>
      <c r="S154" s="14" t="str">
        <f t="shared" si="12"/>
        <v>August</v>
      </c>
      <c r="T154" s="15">
        <f t="shared" si="13"/>
        <v>41904.744212962964</v>
      </c>
      <c r="U154" t="str">
        <f t="shared" si="14"/>
        <v>2014</v>
      </c>
    </row>
    <row r="155" spans="1:21" ht="45" x14ac:dyDescent="0.2">
      <c r="A155" s="6">
        <f t="shared" si="10"/>
        <v>7.1799999999999998E-3</v>
      </c>
      <c r="B155">
        <v>153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8">
        <f t="shared" si="11"/>
        <v>35.9</v>
      </c>
      <c r="Q155" s="10" t="s">
        <v>8309</v>
      </c>
      <c r="R155" t="s">
        <v>8312</v>
      </c>
      <c r="S155" s="14" t="str">
        <f t="shared" si="12"/>
        <v>October</v>
      </c>
      <c r="T155" s="15">
        <f t="shared" si="13"/>
        <v>41975.294490740744</v>
      </c>
      <c r="U155" t="str">
        <f t="shared" si="14"/>
        <v>2014</v>
      </c>
    </row>
    <row r="156" spans="1:21" ht="30" x14ac:dyDescent="0.2">
      <c r="A156" s="6">
        <f t="shared" si="10"/>
        <v>2.6666666666666668E-2</v>
      </c>
      <c r="B156">
        <v>154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8">
        <f t="shared" si="11"/>
        <v>13.333333333333334</v>
      </c>
      <c r="Q156" s="10" t="s">
        <v>8309</v>
      </c>
      <c r="R156" t="s">
        <v>8312</v>
      </c>
      <c r="S156" s="14" t="str">
        <f t="shared" si="12"/>
        <v>April</v>
      </c>
      <c r="T156" s="15">
        <f t="shared" si="13"/>
        <v>42158.214062499996</v>
      </c>
      <c r="U156" t="str">
        <f t="shared" si="14"/>
        <v>2015</v>
      </c>
    </row>
    <row r="157" spans="1:21" ht="60" x14ac:dyDescent="0.2">
      <c r="A157" s="6">
        <f t="shared" si="10"/>
        <v>6.0000000000000002E-5</v>
      </c>
      <c r="B157">
        <v>155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8">
        <f t="shared" si="11"/>
        <v>20.25</v>
      </c>
      <c r="Q157" s="10" t="s">
        <v>8309</v>
      </c>
      <c r="R157" t="s">
        <v>8312</v>
      </c>
      <c r="S157" s="14" t="str">
        <f t="shared" si="12"/>
        <v>June</v>
      </c>
      <c r="T157" s="15">
        <f t="shared" si="13"/>
        <v>42208.226099537038</v>
      </c>
      <c r="U157" t="str">
        <f t="shared" si="14"/>
        <v>2015</v>
      </c>
    </row>
    <row r="158" spans="1:21" ht="45" x14ac:dyDescent="0.2">
      <c r="A158" s="6">
        <f t="shared" si="10"/>
        <v>5.0999999999999997E-2</v>
      </c>
      <c r="B158">
        <v>156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8">
        <f t="shared" si="11"/>
        <v>119</v>
      </c>
      <c r="Q158" s="10" t="s">
        <v>8309</v>
      </c>
      <c r="R158" t="s">
        <v>8312</v>
      </c>
      <c r="S158" s="14" t="str">
        <f t="shared" si="12"/>
        <v>June</v>
      </c>
      <c r="T158" s="15">
        <f t="shared" si="13"/>
        <v>41853.791620370372</v>
      </c>
      <c r="U158" t="str">
        <f t="shared" si="14"/>
        <v>2014</v>
      </c>
    </row>
    <row r="159" spans="1:21" ht="45" x14ac:dyDescent="0.2">
      <c r="A159" s="6">
        <f t="shared" si="10"/>
        <v>2.671118530884808E-3</v>
      </c>
      <c r="B159">
        <v>157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8">
        <f t="shared" si="11"/>
        <v>4</v>
      </c>
      <c r="Q159" s="10" t="s">
        <v>8309</v>
      </c>
      <c r="R159" t="s">
        <v>8312</v>
      </c>
      <c r="S159" s="14" t="str">
        <f t="shared" si="12"/>
        <v>January</v>
      </c>
      <c r="T159" s="15">
        <f t="shared" si="13"/>
        <v>42426.578379629624</v>
      </c>
      <c r="U159" t="str">
        <f t="shared" si="14"/>
        <v>2016</v>
      </c>
    </row>
    <row r="160" spans="1:21" ht="45" x14ac:dyDescent="0.2">
      <c r="A160" s="6">
        <f t="shared" si="10"/>
        <v>0</v>
      </c>
      <c r="B160">
        <v>158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8" t="e">
        <f t="shared" si="11"/>
        <v>#DIV/0!</v>
      </c>
      <c r="Q160" s="10" t="s">
        <v>8309</v>
      </c>
      <c r="R160" t="s">
        <v>8312</v>
      </c>
      <c r="S160" s="14" t="str">
        <f t="shared" si="12"/>
        <v>September</v>
      </c>
      <c r="T160" s="15">
        <f t="shared" si="13"/>
        <v>41933.743379629625</v>
      </c>
      <c r="U160" t="str">
        <f t="shared" si="14"/>
        <v>2014</v>
      </c>
    </row>
    <row r="161" spans="1:21" ht="45" x14ac:dyDescent="0.2">
      <c r="A161" s="6">
        <f t="shared" si="10"/>
        <v>2.0000000000000002E-5</v>
      </c>
      <c r="B161">
        <v>159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8">
        <f t="shared" si="11"/>
        <v>10</v>
      </c>
      <c r="Q161" s="10" t="s">
        <v>8309</v>
      </c>
      <c r="R161" t="s">
        <v>8312</v>
      </c>
      <c r="S161" s="14" t="str">
        <f t="shared" si="12"/>
        <v>May</v>
      </c>
      <c r="T161" s="15">
        <f t="shared" si="13"/>
        <v>42554.101215277777</v>
      </c>
      <c r="U161" t="str">
        <f t="shared" si="14"/>
        <v>2016</v>
      </c>
    </row>
    <row r="162" spans="1:21" ht="45" x14ac:dyDescent="0.2">
      <c r="A162" s="6">
        <f t="shared" si="10"/>
        <v>0</v>
      </c>
      <c r="B162">
        <v>160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8" t="e">
        <f t="shared" si="11"/>
        <v>#DIV/0!</v>
      </c>
      <c r="Q162" s="10" t="s">
        <v>8309</v>
      </c>
      <c r="R162" t="s">
        <v>8313</v>
      </c>
      <c r="S162" s="14" t="str">
        <f t="shared" si="12"/>
        <v>June</v>
      </c>
      <c r="T162" s="15">
        <f t="shared" si="13"/>
        <v>42231.579756944448</v>
      </c>
      <c r="U162" t="str">
        <f t="shared" si="14"/>
        <v>2015</v>
      </c>
    </row>
    <row r="163" spans="1:21" ht="45" x14ac:dyDescent="0.2">
      <c r="A163" s="6">
        <f t="shared" si="10"/>
        <v>1E-4</v>
      </c>
      <c r="B163">
        <v>161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8">
        <f t="shared" si="11"/>
        <v>5</v>
      </c>
      <c r="Q163" s="10" t="s">
        <v>8309</v>
      </c>
      <c r="R163" t="s">
        <v>8313</v>
      </c>
      <c r="S163" s="14" t="str">
        <f t="shared" si="12"/>
        <v>June</v>
      </c>
      <c r="T163" s="15">
        <f t="shared" si="13"/>
        <v>41822.354108796295</v>
      </c>
      <c r="U163" t="str">
        <f t="shared" si="14"/>
        <v>2014</v>
      </c>
    </row>
    <row r="164" spans="1:21" ht="45" x14ac:dyDescent="0.2">
      <c r="A164" s="6">
        <f t="shared" si="10"/>
        <v>0.15535714285714286</v>
      </c>
      <c r="B164">
        <v>162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8">
        <f t="shared" si="11"/>
        <v>43.5</v>
      </c>
      <c r="Q164" s="10" t="s">
        <v>8309</v>
      </c>
      <c r="R164" t="s">
        <v>8313</v>
      </c>
      <c r="S164" s="14" t="str">
        <f t="shared" si="12"/>
        <v>July</v>
      </c>
      <c r="T164" s="15">
        <f t="shared" si="13"/>
        <v>41867.654166666667</v>
      </c>
      <c r="U164" t="str">
        <f t="shared" si="14"/>
        <v>2014</v>
      </c>
    </row>
    <row r="165" spans="1:21" ht="60" x14ac:dyDescent="0.2">
      <c r="A165" s="6">
        <f t="shared" si="10"/>
        <v>0</v>
      </c>
      <c r="B165">
        <v>163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8" t="e">
        <f t="shared" si="11"/>
        <v>#DIV/0!</v>
      </c>
      <c r="Q165" s="10" t="s">
        <v>8309</v>
      </c>
      <c r="R165" t="s">
        <v>8313</v>
      </c>
      <c r="S165" s="14" t="str">
        <f t="shared" si="12"/>
        <v>August</v>
      </c>
      <c r="T165" s="15">
        <f t="shared" si="13"/>
        <v>42277.666666666664</v>
      </c>
      <c r="U165" t="str">
        <f t="shared" si="14"/>
        <v>2015</v>
      </c>
    </row>
    <row r="166" spans="1:21" ht="45" x14ac:dyDescent="0.2">
      <c r="A166" s="6">
        <f t="shared" si="10"/>
        <v>5.3333333333333332E-3</v>
      </c>
      <c r="B166">
        <v>164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8">
        <f t="shared" si="11"/>
        <v>91.428571428571431</v>
      </c>
      <c r="Q166" s="10" t="s">
        <v>8309</v>
      </c>
      <c r="R166" t="s">
        <v>8313</v>
      </c>
      <c r="S166" s="14" t="str">
        <f t="shared" si="12"/>
        <v>July</v>
      </c>
      <c r="T166" s="15">
        <f t="shared" si="13"/>
        <v>41901.429409722223</v>
      </c>
      <c r="U166" t="str">
        <f t="shared" si="14"/>
        <v>2014</v>
      </c>
    </row>
    <row r="167" spans="1:21" ht="30" x14ac:dyDescent="0.2">
      <c r="A167" s="6">
        <f t="shared" si="10"/>
        <v>0</v>
      </c>
      <c r="B167">
        <v>165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8" t="e">
        <f t="shared" si="11"/>
        <v>#DIV/0!</v>
      </c>
      <c r="Q167" s="10" t="s">
        <v>8309</v>
      </c>
      <c r="R167" t="s">
        <v>8313</v>
      </c>
      <c r="S167" s="14" t="str">
        <f t="shared" si="12"/>
        <v>December</v>
      </c>
      <c r="T167" s="15">
        <f t="shared" si="13"/>
        <v>42381.325509259252</v>
      </c>
      <c r="U167" t="str">
        <f t="shared" si="14"/>
        <v>2015</v>
      </c>
    </row>
    <row r="168" spans="1:21" ht="45" x14ac:dyDescent="0.2">
      <c r="A168" s="6">
        <f t="shared" si="10"/>
        <v>0.6</v>
      </c>
      <c r="B168">
        <v>166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8">
        <f t="shared" si="11"/>
        <v>3000</v>
      </c>
      <c r="Q168" s="10" t="s">
        <v>8309</v>
      </c>
      <c r="R168" t="s">
        <v>8313</v>
      </c>
      <c r="S168" s="14" t="str">
        <f t="shared" si="12"/>
        <v>December</v>
      </c>
      <c r="T168" s="15">
        <f t="shared" si="13"/>
        <v>42750.742615740739</v>
      </c>
      <c r="U168" t="str">
        <f t="shared" si="14"/>
        <v>2016</v>
      </c>
    </row>
    <row r="169" spans="1:21" ht="45" x14ac:dyDescent="0.2">
      <c r="A169" s="6">
        <f t="shared" si="10"/>
        <v>1E-4</v>
      </c>
      <c r="B169">
        <v>167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8">
        <f t="shared" si="11"/>
        <v>5.5</v>
      </c>
      <c r="Q169" s="10" t="s">
        <v>8309</v>
      </c>
      <c r="R169" t="s">
        <v>8313</v>
      </c>
      <c r="S169" s="14" t="str">
        <f t="shared" si="12"/>
        <v>June</v>
      </c>
      <c r="T169" s="15">
        <f t="shared" si="13"/>
        <v>42220.594155092585</v>
      </c>
      <c r="U169" t="str">
        <f t="shared" si="14"/>
        <v>2015</v>
      </c>
    </row>
    <row r="170" spans="1:21" ht="45" x14ac:dyDescent="0.2">
      <c r="A170" s="6">
        <f t="shared" si="10"/>
        <v>4.0625000000000001E-2</v>
      </c>
      <c r="B170">
        <v>168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8">
        <f t="shared" si="11"/>
        <v>108.33333333333333</v>
      </c>
      <c r="Q170" s="10" t="s">
        <v>8309</v>
      </c>
      <c r="R170" t="s">
        <v>8313</v>
      </c>
      <c r="S170" s="14" t="str">
        <f t="shared" si="12"/>
        <v>February</v>
      </c>
      <c r="T170" s="15">
        <f t="shared" si="13"/>
        <v>42082.460300925923</v>
      </c>
      <c r="U170" t="str">
        <f t="shared" si="14"/>
        <v>2015</v>
      </c>
    </row>
    <row r="171" spans="1:21" ht="45" x14ac:dyDescent="0.2">
      <c r="A171" s="6">
        <f t="shared" si="10"/>
        <v>0.224</v>
      </c>
      <c r="B171">
        <v>169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8">
        <f t="shared" si="11"/>
        <v>56</v>
      </c>
      <c r="Q171" s="10" t="s">
        <v>8309</v>
      </c>
      <c r="R171" t="s">
        <v>8313</v>
      </c>
      <c r="S171" s="14" t="str">
        <f t="shared" si="12"/>
        <v>September</v>
      </c>
      <c r="T171" s="15">
        <f t="shared" si="13"/>
        <v>41930.171979166662</v>
      </c>
      <c r="U171" t="str">
        <f t="shared" si="14"/>
        <v>2014</v>
      </c>
    </row>
    <row r="172" spans="1:21" ht="45" x14ac:dyDescent="0.2">
      <c r="A172" s="6">
        <f t="shared" si="10"/>
        <v>3.2500000000000001E-2</v>
      </c>
      <c r="B172">
        <v>170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8">
        <f t="shared" si="11"/>
        <v>32.5</v>
      </c>
      <c r="Q172" s="10" t="s">
        <v>8309</v>
      </c>
      <c r="R172" t="s">
        <v>8313</v>
      </c>
      <c r="S172" s="14" t="str">
        <f t="shared" si="12"/>
        <v>July</v>
      </c>
      <c r="T172" s="15">
        <f t="shared" si="13"/>
        <v>42245.894444444442</v>
      </c>
      <c r="U172" t="str">
        <f t="shared" si="14"/>
        <v>2015</v>
      </c>
    </row>
    <row r="173" spans="1:21" ht="45" x14ac:dyDescent="0.2">
      <c r="A173" s="6">
        <f t="shared" si="10"/>
        <v>2.0000000000000002E-5</v>
      </c>
      <c r="B173">
        <v>171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8">
        <f t="shared" si="11"/>
        <v>1</v>
      </c>
      <c r="Q173" s="10" t="s">
        <v>8309</v>
      </c>
      <c r="R173" t="s">
        <v>8313</v>
      </c>
      <c r="S173" s="14" t="str">
        <f t="shared" si="12"/>
        <v>June</v>
      </c>
      <c r="T173" s="15">
        <f t="shared" si="13"/>
        <v>42593.847384259258</v>
      </c>
      <c r="U173" t="str">
        <f t="shared" si="14"/>
        <v>2016</v>
      </c>
    </row>
    <row r="174" spans="1:21" ht="45" x14ac:dyDescent="0.2">
      <c r="A174" s="6">
        <f t="shared" si="10"/>
        <v>0</v>
      </c>
      <c r="B174">
        <v>172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8" t="e">
        <f t="shared" si="11"/>
        <v>#DIV/0!</v>
      </c>
      <c r="Q174" s="10" t="s">
        <v>8309</v>
      </c>
      <c r="R174" t="s">
        <v>8313</v>
      </c>
      <c r="S174" s="14" t="str">
        <f t="shared" si="12"/>
        <v>February</v>
      </c>
      <c r="T174" s="15">
        <f t="shared" si="13"/>
        <v>42082.01994212962</v>
      </c>
      <c r="U174" t="str">
        <f t="shared" si="14"/>
        <v>2015</v>
      </c>
    </row>
    <row r="175" spans="1:21" ht="45" x14ac:dyDescent="0.2">
      <c r="A175" s="6">
        <f t="shared" si="10"/>
        <v>0</v>
      </c>
      <c r="B175">
        <v>173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8" t="e">
        <f t="shared" si="11"/>
        <v>#DIV/0!</v>
      </c>
      <c r="Q175" s="10" t="s">
        <v>8309</v>
      </c>
      <c r="R175" t="s">
        <v>8313</v>
      </c>
      <c r="S175" s="14" t="str">
        <f t="shared" si="12"/>
        <v>January</v>
      </c>
      <c r="T175" s="15">
        <f t="shared" si="13"/>
        <v>42063.239675925921</v>
      </c>
      <c r="U175" t="str">
        <f t="shared" si="14"/>
        <v>2015</v>
      </c>
    </row>
    <row r="176" spans="1:21" ht="45" x14ac:dyDescent="0.2">
      <c r="A176" s="6">
        <f t="shared" si="10"/>
        <v>0</v>
      </c>
      <c r="B176">
        <v>174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8" t="e">
        <f t="shared" si="11"/>
        <v>#DIV/0!</v>
      </c>
      <c r="Q176" s="10" t="s">
        <v>8309</v>
      </c>
      <c r="R176" t="s">
        <v>8313</v>
      </c>
      <c r="S176" s="14" t="str">
        <f t="shared" si="12"/>
        <v>March</v>
      </c>
      <c r="T176" s="15">
        <f t="shared" si="13"/>
        <v>42132.42564814815</v>
      </c>
      <c r="U176" t="str">
        <f t="shared" si="14"/>
        <v>2015</v>
      </c>
    </row>
    <row r="177" spans="1:21" ht="45" x14ac:dyDescent="0.2">
      <c r="A177" s="6">
        <f t="shared" si="10"/>
        <v>6.4850000000000005E-2</v>
      </c>
      <c r="B177">
        <v>175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8">
        <f t="shared" si="11"/>
        <v>49.884615384615387</v>
      </c>
      <c r="Q177" s="10" t="s">
        <v>8309</v>
      </c>
      <c r="R177" t="s">
        <v>8313</v>
      </c>
      <c r="S177" s="14" t="str">
        <f t="shared" si="12"/>
        <v>August</v>
      </c>
      <c r="T177" s="15">
        <f t="shared" si="13"/>
        <v>41880.444571759253</v>
      </c>
      <c r="U177" t="str">
        <f t="shared" si="14"/>
        <v>2014</v>
      </c>
    </row>
    <row r="178" spans="1:21" ht="45" x14ac:dyDescent="0.2">
      <c r="A178" s="6">
        <f t="shared" si="10"/>
        <v>0</v>
      </c>
      <c r="B178">
        <v>176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8" t="e">
        <f t="shared" si="11"/>
        <v>#DIV/0!</v>
      </c>
      <c r="Q178" s="10" t="s">
        <v>8309</v>
      </c>
      <c r="R178" t="s">
        <v>8313</v>
      </c>
      <c r="S178" s="14" t="str">
        <f t="shared" si="12"/>
        <v>July</v>
      </c>
      <c r="T178" s="15">
        <f t="shared" si="13"/>
        <v>42221.490729166668</v>
      </c>
      <c r="U178" t="str">
        <f t="shared" si="14"/>
        <v>2015</v>
      </c>
    </row>
    <row r="179" spans="1:21" ht="30" x14ac:dyDescent="0.2">
      <c r="A179" s="6">
        <f t="shared" si="10"/>
        <v>0.4</v>
      </c>
      <c r="B179">
        <v>177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8">
        <f t="shared" si="11"/>
        <v>25.714285714285715</v>
      </c>
      <c r="Q179" s="10" t="s">
        <v>8309</v>
      </c>
      <c r="R179" t="s">
        <v>8313</v>
      </c>
      <c r="S179" s="14" t="str">
        <f t="shared" si="12"/>
        <v>March</v>
      </c>
      <c r="T179" s="15">
        <f t="shared" si="13"/>
        <v>42086.672754629624</v>
      </c>
      <c r="U179" t="str">
        <f t="shared" si="14"/>
        <v>2015</v>
      </c>
    </row>
    <row r="180" spans="1:21" ht="30" x14ac:dyDescent="0.2">
      <c r="A180" s="6">
        <f t="shared" si="10"/>
        <v>0</v>
      </c>
      <c r="B180">
        <v>178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8" t="e">
        <f t="shared" si="11"/>
        <v>#DIV/0!</v>
      </c>
      <c r="Q180" s="10" t="s">
        <v>8309</v>
      </c>
      <c r="R180" t="s">
        <v>8313</v>
      </c>
      <c r="S180" s="14" t="str">
        <f t="shared" si="12"/>
        <v>October</v>
      </c>
      <c r="T180" s="15">
        <f t="shared" si="13"/>
        <v>42334.663715277777</v>
      </c>
      <c r="U180" t="str">
        <f t="shared" si="14"/>
        <v>2015</v>
      </c>
    </row>
    <row r="181" spans="1:21" ht="30" x14ac:dyDescent="0.2">
      <c r="A181" s="6">
        <f t="shared" si="10"/>
        <v>0.2</v>
      </c>
      <c r="B181">
        <v>179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8">
        <f t="shared" si="11"/>
        <v>100</v>
      </c>
      <c r="Q181" s="10" t="s">
        <v>8309</v>
      </c>
      <c r="R181" t="s">
        <v>8313</v>
      </c>
      <c r="S181" s="14" t="str">
        <f t="shared" si="12"/>
        <v>February</v>
      </c>
      <c r="T181" s="15">
        <f t="shared" si="13"/>
        <v>42432.747164351851</v>
      </c>
      <c r="U181" t="str">
        <f t="shared" si="14"/>
        <v>2016</v>
      </c>
    </row>
    <row r="182" spans="1:21" ht="45" x14ac:dyDescent="0.2">
      <c r="A182" s="6">
        <f t="shared" si="10"/>
        <v>0.33416666666666667</v>
      </c>
      <c r="B182">
        <v>180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8">
        <f t="shared" si="11"/>
        <v>30.846153846153847</v>
      </c>
      <c r="Q182" s="10" t="s">
        <v>8309</v>
      </c>
      <c r="R182" t="s">
        <v>8313</v>
      </c>
      <c r="S182" s="14" t="str">
        <f t="shared" si="12"/>
        <v>March</v>
      </c>
      <c r="T182" s="15">
        <f t="shared" si="13"/>
        <v>42107.458333333336</v>
      </c>
      <c r="U182" t="str">
        <f t="shared" si="14"/>
        <v>2015</v>
      </c>
    </row>
    <row r="183" spans="1:21" ht="45" x14ac:dyDescent="0.2">
      <c r="A183" s="6">
        <f t="shared" si="10"/>
        <v>0.21092608822670172</v>
      </c>
      <c r="B183">
        <v>181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8">
        <f t="shared" si="11"/>
        <v>180.5</v>
      </c>
      <c r="Q183" s="10" t="s">
        <v>8309</v>
      </c>
      <c r="R183" t="s">
        <v>8313</v>
      </c>
      <c r="S183" s="14" t="str">
        <f t="shared" si="12"/>
        <v>May</v>
      </c>
      <c r="T183" s="15">
        <f t="shared" si="13"/>
        <v>42177.408506944441</v>
      </c>
      <c r="U183" t="str">
        <f t="shared" si="14"/>
        <v>2015</v>
      </c>
    </row>
    <row r="184" spans="1:21" ht="45" x14ac:dyDescent="0.2">
      <c r="A184" s="6">
        <f t="shared" si="10"/>
        <v>0</v>
      </c>
      <c r="B184">
        <v>182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8" t="e">
        <f t="shared" si="11"/>
        <v>#DIV/0!</v>
      </c>
      <c r="Q184" s="10" t="s">
        <v>8309</v>
      </c>
      <c r="R184" t="s">
        <v>8313</v>
      </c>
      <c r="S184" s="14" t="str">
        <f t="shared" si="12"/>
        <v>December</v>
      </c>
      <c r="T184" s="15">
        <f t="shared" si="13"/>
        <v>42741.678611111107</v>
      </c>
      <c r="U184" t="str">
        <f t="shared" si="14"/>
        <v>2016</v>
      </c>
    </row>
    <row r="185" spans="1:21" x14ac:dyDescent="0.2">
      <c r="A185" s="6">
        <f t="shared" si="10"/>
        <v>0.35855999999999999</v>
      </c>
      <c r="B185">
        <v>183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8">
        <f t="shared" si="11"/>
        <v>373.5</v>
      </c>
      <c r="Q185" s="10" t="s">
        <v>8309</v>
      </c>
      <c r="R185" t="s">
        <v>8313</v>
      </c>
      <c r="S185" s="14" t="str">
        <f t="shared" si="12"/>
        <v>October</v>
      </c>
      <c r="T185" s="15">
        <f t="shared" si="13"/>
        <v>41969.518634259257</v>
      </c>
      <c r="U185" t="str">
        <f t="shared" si="14"/>
        <v>2014</v>
      </c>
    </row>
    <row r="186" spans="1:21" ht="45" x14ac:dyDescent="0.2">
      <c r="A186" s="6">
        <f t="shared" si="10"/>
        <v>3.4000000000000002E-2</v>
      </c>
      <c r="B186">
        <v>184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8">
        <f t="shared" si="11"/>
        <v>25.5</v>
      </c>
      <c r="Q186" s="10" t="s">
        <v>8309</v>
      </c>
      <c r="R186" t="s">
        <v>8313</v>
      </c>
      <c r="S186" s="14" t="str">
        <f t="shared" si="12"/>
        <v>July</v>
      </c>
      <c r="T186" s="15">
        <f t="shared" si="13"/>
        <v>41882.832638888889</v>
      </c>
      <c r="U186" t="str">
        <f t="shared" si="14"/>
        <v>2014</v>
      </c>
    </row>
    <row r="187" spans="1:21" x14ac:dyDescent="0.2">
      <c r="A187" s="6">
        <f t="shared" si="10"/>
        <v>5.5E-2</v>
      </c>
      <c r="B187">
        <v>185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8">
        <f t="shared" si="11"/>
        <v>220</v>
      </c>
      <c r="Q187" s="10" t="s">
        <v>8309</v>
      </c>
      <c r="R187" t="s">
        <v>8313</v>
      </c>
      <c r="S187" s="14" t="str">
        <f t="shared" si="12"/>
        <v>July</v>
      </c>
      <c r="T187" s="15">
        <f t="shared" si="13"/>
        <v>42600.577997685185</v>
      </c>
      <c r="U187" t="str">
        <f t="shared" si="14"/>
        <v>2016</v>
      </c>
    </row>
    <row r="188" spans="1:21" ht="45" x14ac:dyDescent="0.2">
      <c r="A188" s="6">
        <f t="shared" si="10"/>
        <v>0</v>
      </c>
      <c r="B188">
        <v>186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8" t="e">
        <f t="shared" si="11"/>
        <v>#DIV/0!</v>
      </c>
      <c r="Q188" s="10" t="s">
        <v>8309</v>
      </c>
      <c r="R188" t="s">
        <v>8313</v>
      </c>
      <c r="S188" s="14" t="str">
        <f t="shared" si="12"/>
        <v>February</v>
      </c>
      <c r="T188" s="15">
        <f t="shared" si="13"/>
        <v>42797.499999999993</v>
      </c>
      <c r="U188" t="str">
        <f t="shared" si="14"/>
        <v>2017</v>
      </c>
    </row>
    <row r="189" spans="1:21" ht="30" x14ac:dyDescent="0.2">
      <c r="A189" s="6">
        <f t="shared" si="10"/>
        <v>0.16</v>
      </c>
      <c r="B189">
        <v>187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8">
        <f t="shared" si="11"/>
        <v>160</v>
      </c>
      <c r="Q189" s="10" t="s">
        <v>8309</v>
      </c>
      <c r="R189" t="s">
        <v>8313</v>
      </c>
      <c r="S189" s="14" t="str">
        <f t="shared" si="12"/>
        <v>June</v>
      </c>
      <c r="T189" s="15">
        <f t="shared" si="13"/>
        <v>42205.957638888889</v>
      </c>
      <c r="U189" t="str">
        <f t="shared" si="14"/>
        <v>2015</v>
      </c>
    </row>
    <row r="190" spans="1:21" ht="45" x14ac:dyDescent="0.2">
      <c r="A190" s="6">
        <f t="shared" si="10"/>
        <v>0</v>
      </c>
      <c r="B190">
        <v>188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8" t="e">
        <f t="shared" si="11"/>
        <v>#DIV/0!</v>
      </c>
      <c r="Q190" s="10" t="s">
        <v>8309</v>
      </c>
      <c r="R190" t="s">
        <v>8313</v>
      </c>
      <c r="S190" s="14" t="str">
        <f t="shared" si="12"/>
        <v>August</v>
      </c>
      <c r="T190" s="15">
        <f t="shared" si="13"/>
        <v>41886.849710648145</v>
      </c>
      <c r="U190" t="str">
        <f t="shared" si="14"/>
        <v>2014</v>
      </c>
    </row>
    <row r="191" spans="1:21" ht="45" x14ac:dyDescent="0.2">
      <c r="A191" s="6">
        <f t="shared" si="10"/>
        <v>6.8999999999999997E-4</v>
      </c>
      <c r="B191">
        <v>189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8">
        <f t="shared" si="11"/>
        <v>69</v>
      </c>
      <c r="Q191" s="10" t="s">
        <v>8309</v>
      </c>
      <c r="R191" t="s">
        <v>8313</v>
      </c>
      <c r="S191" s="14" t="str">
        <f t="shared" si="12"/>
        <v>July</v>
      </c>
      <c r="T191" s="15">
        <f t="shared" si="13"/>
        <v>42616.357372685183</v>
      </c>
      <c r="U191" t="str">
        <f t="shared" si="14"/>
        <v>2016</v>
      </c>
    </row>
    <row r="192" spans="1:21" x14ac:dyDescent="0.2">
      <c r="A192" s="6">
        <f t="shared" si="10"/>
        <v>4.1666666666666666E-3</v>
      </c>
      <c r="B192">
        <v>190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8">
        <f t="shared" si="11"/>
        <v>50</v>
      </c>
      <c r="Q192" s="10" t="s">
        <v>8309</v>
      </c>
      <c r="R192" t="s">
        <v>8313</v>
      </c>
      <c r="S192" s="14" t="str">
        <f t="shared" si="12"/>
        <v>June</v>
      </c>
      <c r="T192" s="15">
        <f t="shared" si="13"/>
        <v>42537.317662037036</v>
      </c>
      <c r="U192" t="str">
        <f t="shared" si="14"/>
        <v>2016</v>
      </c>
    </row>
    <row r="193" spans="1:21" ht="45" x14ac:dyDescent="0.2">
      <c r="A193" s="6">
        <f t="shared" si="10"/>
        <v>0.05</v>
      </c>
      <c r="B193">
        <v>191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8">
        <f t="shared" si="11"/>
        <v>83.333333333333329</v>
      </c>
      <c r="Q193" s="10" t="s">
        <v>8309</v>
      </c>
      <c r="R193" t="s">
        <v>8313</v>
      </c>
      <c r="S193" s="14" t="str">
        <f t="shared" si="12"/>
        <v>August</v>
      </c>
      <c r="T193" s="15">
        <f t="shared" si="13"/>
        <v>42279.108078703699</v>
      </c>
      <c r="U193" t="str">
        <f t="shared" si="14"/>
        <v>2015</v>
      </c>
    </row>
    <row r="194" spans="1:21" ht="45" x14ac:dyDescent="0.2">
      <c r="A194" s="6">
        <f t="shared" si="10"/>
        <v>1.7E-5</v>
      </c>
      <c r="B194">
        <v>192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8">
        <f t="shared" si="11"/>
        <v>5.666666666666667</v>
      </c>
      <c r="Q194" s="10" t="s">
        <v>8309</v>
      </c>
      <c r="R194" t="s">
        <v>8313</v>
      </c>
      <c r="S194" s="14" t="str">
        <f t="shared" si="12"/>
        <v>September</v>
      </c>
      <c r="T194" s="15">
        <f t="shared" si="13"/>
        <v>41929.458703703705</v>
      </c>
      <c r="U194" t="str">
        <f t="shared" si="14"/>
        <v>2014</v>
      </c>
    </row>
    <row r="195" spans="1:21" ht="45" x14ac:dyDescent="0.2">
      <c r="A195" s="6">
        <f t="shared" ref="A195:A258" si="15">(F195/E195)</f>
        <v>0</v>
      </c>
      <c r="B195">
        <v>193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8" t="e">
        <f t="shared" ref="P195:P258" si="16">F195/M195</f>
        <v>#DIV/0!</v>
      </c>
      <c r="Q195" s="10" t="s">
        <v>8309</v>
      </c>
      <c r="R195" t="s">
        <v>8313</v>
      </c>
      <c r="S195" s="14" t="str">
        <f t="shared" ref="S195:S258" si="17">TEXT((((K195/60)/60)/24)+DATE(1970,1,1)+(-8/24),"MMMM")</f>
        <v>September</v>
      </c>
      <c r="T195" s="15">
        <f t="shared" ref="T195:T258" si="18">(((J195/60)/60/24)+DATE(1970,1,1)+(-8/24))</f>
        <v>41971.643124999995</v>
      </c>
      <c r="U195" t="str">
        <f t="shared" ref="U195:U258" si="19">TEXT((((K195/60)/60)/24)+DATE(1970,1,1)+(-8/24),"YYYY")</f>
        <v>2014</v>
      </c>
    </row>
    <row r="196" spans="1:21" ht="45" x14ac:dyDescent="0.2">
      <c r="A196" s="6">
        <f t="shared" si="15"/>
        <v>1.1999999999999999E-3</v>
      </c>
      <c r="B196">
        <v>194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8">
        <f t="shared" si="16"/>
        <v>1</v>
      </c>
      <c r="Q196" s="10" t="s">
        <v>8309</v>
      </c>
      <c r="R196" t="s">
        <v>8313</v>
      </c>
      <c r="S196" s="14" t="str">
        <f t="shared" si="17"/>
        <v>January</v>
      </c>
      <c r="T196" s="15">
        <f t="shared" si="18"/>
        <v>42435.663553240738</v>
      </c>
      <c r="U196" t="str">
        <f t="shared" si="19"/>
        <v>2016</v>
      </c>
    </row>
    <row r="197" spans="1:21" ht="45" x14ac:dyDescent="0.2">
      <c r="A197" s="6">
        <f t="shared" si="15"/>
        <v>0</v>
      </c>
      <c r="B197">
        <v>195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8" t="e">
        <f t="shared" si="16"/>
        <v>#DIV/0!</v>
      </c>
      <c r="Q197" s="10" t="s">
        <v>8309</v>
      </c>
      <c r="R197" t="s">
        <v>8313</v>
      </c>
      <c r="S197" s="14" t="str">
        <f t="shared" si="17"/>
        <v>May</v>
      </c>
      <c r="T197" s="15">
        <f t="shared" si="18"/>
        <v>42195.337175925924</v>
      </c>
      <c r="U197" t="str">
        <f t="shared" si="19"/>
        <v>2015</v>
      </c>
    </row>
    <row r="198" spans="1:21" ht="45" x14ac:dyDescent="0.2">
      <c r="A198" s="6">
        <f t="shared" si="15"/>
        <v>0.41857142857142859</v>
      </c>
      <c r="B198">
        <v>196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8">
        <f t="shared" si="16"/>
        <v>77.10526315789474</v>
      </c>
      <c r="Q198" s="10" t="s">
        <v>8309</v>
      </c>
      <c r="R198" t="s">
        <v>8313</v>
      </c>
      <c r="S198" s="14" t="str">
        <f t="shared" si="17"/>
        <v>September</v>
      </c>
      <c r="T198" s="15">
        <f t="shared" si="18"/>
        <v>42287.541666666664</v>
      </c>
      <c r="U198" t="str">
        <f t="shared" si="19"/>
        <v>2015</v>
      </c>
    </row>
    <row r="199" spans="1:21" ht="45" x14ac:dyDescent="0.2">
      <c r="A199" s="6">
        <f t="shared" si="15"/>
        <v>0.1048</v>
      </c>
      <c r="B199">
        <v>197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8">
        <f t="shared" si="16"/>
        <v>32.75</v>
      </c>
      <c r="Q199" s="10" t="s">
        <v>8309</v>
      </c>
      <c r="R199" t="s">
        <v>8313</v>
      </c>
      <c r="S199" s="14" t="str">
        <f t="shared" si="17"/>
        <v>January</v>
      </c>
      <c r="T199" s="15">
        <f t="shared" si="18"/>
        <v>42783.541666666664</v>
      </c>
      <c r="U199" t="str">
        <f t="shared" si="19"/>
        <v>2017</v>
      </c>
    </row>
    <row r="200" spans="1:21" ht="45" x14ac:dyDescent="0.2">
      <c r="A200" s="6">
        <f t="shared" si="15"/>
        <v>1.116E-2</v>
      </c>
      <c r="B200">
        <v>198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8">
        <f t="shared" si="16"/>
        <v>46.5</v>
      </c>
      <c r="Q200" s="10" t="s">
        <v>8309</v>
      </c>
      <c r="R200" t="s">
        <v>8313</v>
      </c>
      <c r="S200" s="14" t="str">
        <f t="shared" si="17"/>
        <v>September</v>
      </c>
      <c r="T200" s="15">
        <f t="shared" si="18"/>
        <v>41917.050023148149</v>
      </c>
      <c r="U200" t="str">
        <f t="shared" si="19"/>
        <v>2014</v>
      </c>
    </row>
    <row r="201" spans="1:21" ht="45" x14ac:dyDescent="0.2">
      <c r="A201" s="6">
        <f t="shared" si="15"/>
        <v>0</v>
      </c>
      <c r="B201">
        <v>199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8" t="e">
        <f t="shared" si="16"/>
        <v>#DIV/0!</v>
      </c>
      <c r="Q201" s="10" t="s">
        <v>8309</v>
      </c>
      <c r="R201" t="s">
        <v>8313</v>
      </c>
      <c r="S201" s="14" t="str">
        <f t="shared" si="17"/>
        <v>August</v>
      </c>
      <c r="T201" s="15">
        <f t="shared" si="18"/>
        <v>42613.790532407402</v>
      </c>
      <c r="U201" t="str">
        <f t="shared" si="19"/>
        <v>2016</v>
      </c>
    </row>
    <row r="202" spans="1:21" ht="30" x14ac:dyDescent="0.2">
      <c r="A202" s="6">
        <f t="shared" si="15"/>
        <v>0.26192500000000002</v>
      </c>
      <c r="B202">
        <v>200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8">
        <f t="shared" si="16"/>
        <v>87.308333333333337</v>
      </c>
      <c r="Q202" s="10" t="s">
        <v>8309</v>
      </c>
      <c r="R202" t="s">
        <v>8313</v>
      </c>
      <c r="S202" s="14" t="str">
        <f t="shared" si="17"/>
        <v>August</v>
      </c>
      <c r="T202" s="15">
        <f t="shared" si="18"/>
        <v>41896.750034722223</v>
      </c>
      <c r="U202" t="str">
        <f t="shared" si="19"/>
        <v>2014</v>
      </c>
    </row>
    <row r="203" spans="1:21" ht="45" x14ac:dyDescent="0.2">
      <c r="A203" s="6">
        <f t="shared" si="15"/>
        <v>0.58461538461538465</v>
      </c>
      <c r="B203">
        <v>201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8">
        <f t="shared" si="16"/>
        <v>54.285714285714285</v>
      </c>
      <c r="Q203" s="10" t="s">
        <v>8309</v>
      </c>
      <c r="R203" t="s">
        <v>8313</v>
      </c>
      <c r="S203" s="14" t="str">
        <f t="shared" si="17"/>
        <v>January</v>
      </c>
      <c r="T203" s="15">
        <f t="shared" si="18"/>
        <v>42043.485289351847</v>
      </c>
      <c r="U203" t="str">
        <f t="shared" si="19"/>
        <v>2015</v>
      </c>
    </row>
    <row r="204" spans="1:21" x14ac:dyDescent="0.2">
      <c r="A204" s="6">
        <f t="shared" si="15"/>
        <v>0</v>
      </c>
      <c r="B204">
        <v>202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8" t="e">
        <f t="shared" si="16"/>
        <v>#DIV/0!</v>
      </c>
      <c r="Q204" s="10" t="s">
        <v>8309</v>
      </c>
      <c r="R204" t="s">
        <v>8313</v>
      </c>
      <c r="S204" s="14" t="str">
        <f t="shared" si="17"/>
        <v>September</v>
      </c>
      <c r="T204" s="15">
        <f t="shared" si="18"/>
        <v>42285.540972222218</v>
      </c>
      <c r="U204" t="str">
        <f t="shared" si="19"/>
        <v>2015</v>
      </c>
    </row>
    <row r="205" spans="1:21" ht="45" x14ac:dyDescent="0.2">
      <c r="A205" s="6">
        <f t="shared" si="15"/>
        <v>0.2984</v>
      </c>
      <c r="B205">
        <v>203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8">
        <f t="shared" si="16"/>
        <v>93.25</v>
      </c>
      <c r="Q205" s="10" t="s">
        <v>8309</v>
      </c>
      <c r="R205" t="s">
        <v>8313</v>
      </c>
      <c r="S205" s="14" t="str">
        <f t="shared" si="17"/>
        <v>November</v>
      </c>
      <c r="T205" s="15">
        <f t="shared" si="18"/>
        <v>42033.514629629623</v>
      </c>
      <c r="U205" t="str">
        <f t="shared" si="19"/>
        <v>2014</v>
      </c>
    </row>
    <row r="206" spans="1:21" ht="45" x14ac:dyDescent="0.2">
      <c r="A206" s="6">
        <f t="shared" si="15"/>
        <v>0.50721666666666665</v>
      </c>
      <c r="B206">
        <v>204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8">
        <f t="shared" si="16"/>
        <v>117.68368136117556</v>
      </c>
      <c r="Q206" s="10" t="s">
        <v>8309</v>
      </c>
      <c r="R206" t="s">
        <v>8313</v>
      </c>
      <c r="S206" s="14" t="str">
        <f t="shared" si="17"/>
        <v>July</v>
      </c>
      <c r="T206" s="15">
        <f t="shared" si="18"/>
        <v>42586.250034722216</v>
      </c>
      <c r="U206" t="str">
        <f t="shared" si="19"/>
        <v>2016</v>
      </c>
    </row>
    <row r="207" spans="1:21" ht="45" x14ac:dyDescent="0.2">
      <c r="A207" s="6">
        <f t="shared" si="15"/>
        <v>0.16250000000000001</v>
      </c>
      <c r="B207">
        <v>205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8">
        <f t="shared" si="16"/>
        <v>76.470588235294116</v>
      </c>
      <c r="Q207" s="10" t="s">
        <v>8309</v>
      </c>
      <c r="R207" t="s">
        <v>8313</v>
      </c>
      <c r="S207" s="14" t="str">
        <f t="shared" si="17"/>
        <v>September</v>
      </c>
      <c r="T207" s="15">
        <f t="shared" si="18"/>
        <v>42283.298865740733</v>
      </c>
      <c r="U207" t="str">
        <f t="shared" si="19"/>
        <v>2015</v>
      </c>
    </row>
    <row r="208" spans="1:21" ht="45" x14ac:dyDescent="0.2">
      <c r="A208" s="6">
        <f t="shared" si="15"/>
        <v>0</v>
      </c>
      <c r="B208">
        <v>206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8" t="e">
        <f t="shared" si="16"/>
        <v>#DIV/0!</v>
      </c>
      <c r="Q208" s="10" t="s">
        <v>8309</v>
      </c>
      <c r="R208" t="s">
        <v>8313</v>
      </c>
      <c r="S208" s="14" t="str">
        <f t="shared" si="17"/>
        <v>July</v>
      </c>
      <c r="T208" s="15">
        <f t="shared" si="18"/>
        <v>42587.67109953703</v>
      </c>
      <c r="U208" t="str">
        <f t="shared" si="19"/>
        <v>2016</v>
      </c>
    </row>
    <row r="209" spans="1:21" ht="45" x14ac:dyDescent="0.2">
      <c r="A209" s="6">
        <f t="shared" si="15"/>
        <v>0.15214285714285714</v>
      </c>
      <c r="B209">
        <v>207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8">
        <f t="shared" si="16"/>
        <v>163.84615384615384</v>
      </c>
      <c r="Q209" s="10" t="s">
        <v>8309</v>
      </c>
      <c r="R209" t="s">
        <v>8313</v>
      </c>
      <c r="S209" s="14" t="str">
        <f t="shared" si="17"/>
        <v>December</v>
      </c>
      <c r="T209" s="15">
        <f t="shared" si="18"/>
        <v>42007.863865740735</v>
      </c>
      <c r="U209" t="str">
        <f t="shared" si="19"/>
        <v>2014</v>
      </c>
    </row>
    <row r="210" spans="1:21" ht="45" x14ac:dyDescent="0.2">
      <c r="A210" s="6">
        <f t="shared" si="15"/>
        <v>0</v>
      </c>
      <c r="B210">
        <v>208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8" t="e">
        <f t="shared" si="16"/>
        <v>#DIV/0!</v>
      </c>
      <c r="Q210" s="10" t="s">
        <v>8309</v>
      </c>
      <c r="R210" t="s">
        <v>8313</v>
      </c>
      <c r="S210" s="14" t="str">
        <f t="shared" si="17"/>
        <v>November</v>
      </c>
      <c r="T210" s="15">
        <f t="shared" si="18"/>
        <v>41989.03665509259</v>
      </c>
      <c r="U210" t="str">
        <f t="shared" si="19"/>
        <v>2014</v>
      </c>
    </row>
    <row r="211" spans="1:21" ht="45" x14ac:dyDescent="0.2">
      <c r="A211" s="6">
        <f t="shared" si="15"/>
        <v>0</v>
      </c>
      <c r="B211">
        <v>209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8" t="e">
        <f t="shared" si="16"/>
        <v>#DIV/0!</v>
      </c>
      <c r="Q211" s="10" t="s">
        <v>8309</v>
      </c>
      <c r="R211" t="s">
        <v>8313</v>
      </c>
      <c r="S211" s="14" t="str">
        <f t="shared" si="17"/>
        <v>June</v>
      </c>
      <c r="T211" s="15">
        <f t="shared" si="18"/>
        <v>42195.589525462965</v>
      </c>
      <c r="U211" t="str">
        <f t="shared" si="19"/>
        <v>2015</v>
      </c>
    </row>
    <row r="212" spans="1:21" ht="45" x14ac:dyDescent="0.2">
      <c r="A212" s="6">
        <f t="shared" si="15"/>
        <v>0.2525</v>
      </c>
      <c r="B212">
        <v>210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8">
        <f t="shared" si="16"/>
        <v>91.818181818181813</v>
      </c>
      <c r="Q212" s="10" t="s">
        <v>8309</v>
      </c>
      <c r="R212" t="s">
        <v>8313</v>
      </c>
      <c r="S212" s="14" t="str">
        <f t="shared" si="17"/>
        <v>September</v>
      </c>
      <c r="T212" s="15">
        <f t="shared" si="18"/>
        <v>42277.874999999993</v>
      </c>
      <c r="U212" t="str">
        <f t="shared" si="19"/>
        <v>2015</v>
      </c>
    </row>
    <row r="213" spans="1:21" ht="45" x14ac:dyDescent="0.2">
      <c r="A213" s="6">
        <f t="shared" si="15"/>
        <v>0.44600000000000001</v>
      </c>
      <c r="B213">
        <v>211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8">
        <f t="shared" si="16"/>
        <v>185.83333333333334</v>
      </c>
      <c r="Q213" s="10" t="s">
        <v>8309</v>
      </c>
      <c r="R213" t="s">
        <v>8313</v>
      </c>
      <c r="S213" s="14" t="str">
        <f t="shared" si="17"/>
        <v>August</v>
      </c>
      <c r="T213" s="15">
        <f t="shared" si="18"/>
        <v>42265.826585648152</v>
      </c>
      <c r="U213" t="str">
        <f t="shared" si="19"/>
        <v>2015</v>
      </c>
    </row>
    <row r="214" spans="1:21" ht="30" x14ac:dyDescent="0.2">
      <c r="A214" s="6">
        <f t="shared" si="15"/>
        <v>1.5873015873015873E-4</v>
      </c>
      <c r="B214">
        <v>212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8">
        <f t="shared" si="16"/>
        <v>1</v>
      </c>
      <c r="Q214" s="10" t="s">
        <v>8309</v>
      </c>
      <c r="R214" t="s">
        <v>8313</v>
      </c>
      <c r="S214" s="14" t="str">
        <f t="shared" si="17"/>
        <v>February</v>
      </c>
      <c r="T214" s="15">
        <f t="shared" si="18"/>
        <v>42476.506018518521</v>
      </c>
      <c r="U214" t="str">
        <f t="shared" si="19"/>
        <v>2016</v>
      </c>
    </row>
    <row r="215" spans="1:21" ht="30" x14ac:dyDescent="0.2">
      <c r="A215" s="6">
        <f t="shared" si="15"/>
        <v>4.0000000000000002E-4</v>
      </c>
      <c r="B215">
        <v>213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8">
        <f t="shared" si="16"/>
        <v>20</v>
      </c>
      <c r="Q215" s="10" t="s">
        <v>8309</v>
      </c>
      <c r="R215" t="s">
        <v>8313</v>
      </c>
      <c r="S215" s="14" t="str">
        <f t="shared" si="17"/>
        <v>July</v>
      </c>
      <c r="T215" s="15">
        <f t="shared" si="18"/>
        <v>42232.254641203697</v>
      </c>
      <c r="U215" t="str">
        <f t="shared" si="19"/>
        <v>2015</v>
      </c>
    </row>
    <row r="216" spans="1:21" ht="45" x14ac:dyDescent="0.2">
      <c r="A216" s="6">
        <f t="shared" si="15"/>
        <v>8.0000000000000007E-5</v>
      </c>
      <c r="B216">
        <v>214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8">
        <f t="shared" si="16"/>
        <v>1</v>
      </c>
      <c r="Q216" s="10" t="s">
        <v>8309</v>
      </c>
      <c r="R216" t="s">
        <v>8313</v>
      </c>
      <c r="S216" s="14" t="str">
        <f t="shared" si="17"/>
        <v>January</v>
      </c>
      <c r="T216" s="15">
        <f t="shared" si="18"/>
        <v>42069.307280092595</v>
      </c>
      <c r="U216" t="str">
        <f t="shared" si="19"/>
        <v>2015</v>
      </c>
    </row>
    <row r="217" spans="1:21" ht="45" x14ac:dyDescent="0.2">
      <c r="A217" s="6">
        <f t="shared" si="15"/>
        <v>2.2727272727272726E-3</v>
      </c>
      <c r="B217">
        <v>215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8">
        <f t="shared" si="16"/>
        <v>10</v>
      </c>
      <c r="Q217" s="10" t="s">
        <v>8309</v>
      </c>
      <c r="R217" t="s">
        <v>8313</v>
      </c>
      <c r="S217" s="14" t="str">
        <f t="shared" si="17"/>
        <v>January</v>
      </c>
      <c r="T217" s="15">
        <f t="shared" si="18"/>
        <v>42417.665972222218</v>
      </c>
      <c r="U217" t="str">
        <f t="shared" si="19"/>
        <v>2016</v>
      </c>
    </row>
    <row r="218" spans="1:21" ht="45" x14ac:dyDescent="0.2">
      <c r="A218" s="6">
        <f t="shared" si="15"/>
        <v>0.55698440000000005</v>
      </c>
      <c r="B218">
        <v>216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8">
        <f t="shared" si="16"/>
        <v>331.53833333333336</v>
      </c>
      <c r="Q218" s="10" t="s">
        <v>8309</v>
      </c>
      <c r="R218" t="s">
        <v>8313</v>
      </c>
      <c r="S218" s="14" t="str">
        <f t="shared" si="17"/>
        <v>March</v>
      </c>
      <c r="T218" s="15">
        <f t="shared" si="18"/>
        <v>42116.583761574067</v>
      </c>
      <c r="U218" t="str">
        <f t="shared" si="19"/>
        <v>2015</v>
      </c>
    </row>
    <row r="219" spans="1:21" x14ac:dyDescent="0.2">
      <c r="A219" s="6">
        <f t="shared" si="15"/>
        <v>0.11942999999999999</v>
      </c>
      <c r="B219">
        <v>217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8">
        <f t="shared" si="16"/>
        <v>314.28947368421052</v>
      </c>
      <c r="Q219" s="10" t="s">
        <v>8309</v>
      </c>
      <c r="R219" t="s">
        <v>8313</v>
      </c>
      <c r="S219" s="14" t="str">
        <f t="shared" si="17"/>
        <v>November</v>
      </c>
      <c r="T219" s="15">
        <f t="shared" si="18"/>
        <v>42001.307280092595</v>
      </c>
      <c r="U219" t="str">
        <f t="shared" si="19"/>
        <v>2014</v>
      </c>
    </row>
    <row r="220" spans="1:21" ht="45" x14ac:dyDescent="0.2">
      <c r="A220" s="6">
        <f t="shared" si="15"/>
        <v>0.02</v>
      </c>
      <c r="B220">
        <v>218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8">
        <f t="shared" si="16"/>
        <v>100</v>
      </c>
      <c r="Q220" s="10" t="s">
        <v>8309</v>
      </c>
      <c r="R220" t="s">
        <v>8313</v>
      </c>
      <c r="S220" s="14" t="str">
        <f t="shared" si="17"/>
        <v>March</v>
      </c>
      <c r="T220" s="15">
        <f t="shared" si="18"/>
        <v>42139.295011574075</v>
      </c>
      <c r="U220" t="str">
        <f t="shared" si="19"/>
        <v>2015</v>
      </c>
    </row>
    <row r="221" spans="1:21" ht="30" x14ac:dyDescent="0.2">
      <c r="A221" s="6">
        <f t="shared" si="15"/>
        <v>0.17630000000000001</v>
      </c>
      <c r="B221">
        <v>219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8">
        <f t="shared" si="16"/>
        <v>115.98684210526316</v>
      </c>
      <c r="Q221" s="10" t="s">
        <v>8309</v>
      </c>
      <c r="R221" t="s">
        <v>8313</v>
      </c>
      <c r="S221" s="14" t="str">
        <f t="shared" si="17"/>
        <v>February</v>
      </c>
      <c r="T221" s="15">
        <f t="shared" si="18"/>
        <v>42460.957638888889</v>
      </c>
      <c r="U221" t="str">
        <f t="shared" si="19"/>
        <v>2016</v>
      </c>
    </row>
    <row r="222" spans="1:21" ht="45" x14ac:dyDescent="0.2">
      <c r="A222" s="6">
        <f t="shared" si="15"/>
        <v>7.1999999999999998E-3</v>
      </c>
      <c r="B222">
        <v>220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8">
        <f t="shared" si="16"/>
        <v>120</v>
      </c>
      <c r="Q222" s="10" t="s">
        <v>8309</v>
      </c>
      <c r="R222" t="s">
        <v>8313</v>
      </c>
      <c r="S222" s="14" t="str">
        <f t="shared" si="17"/>
        <v>July</v>
      </c>
      <c r="T222" s="15">
        <f t="shared" si="18"/>
        <v>42236.504166666658</v>
      </c>
      <c r="U222" t="str">
        <f t="shared" si="19"/>
        <v>2015</v>
      </c>
    </row>
    <row r="223" spans="1:21" x14ac:dyDescent="0.2">
      <c r="A223" s="6">
        <f t="shared" si="15"/>
        <v>0</v>
      </c>
      <c r="B223">
        <v>221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8" t="e">
        <f t="shared" si="16"/>
        <v>#DIV/0!</v>
      </c>
      <c r="Q223" s="10" t="s">
        <v>8309</v>
      </c>
      <c r="R223" t="s">
        <v>8313</v>
      </c>
      <c r="S223" s="14" t="str">
        <f t="shared" si="17"/>
        <v>January</v>
      </c>
      <c r="T223" s="15">
        <f t="shared" si="18"/>
        <v>42091.462546296294</v>
      </c>
      <c r="U223" t="str">
        <f t="shared" si="19"/>
        <v>2015</v>
      </c>
    </row>
    <row r="224" spans="1:21" ht="45" x14ac:dyDescent="0.2">
      <c r="A224" s="6">
        <f t="shared" si="15"/>
        <v>0.13</v>
      </c>
      <c r="B224">
        <v>222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8">
        <f t="shared" si="16"/>
        <v>65</v>
      </c>
      <c r="Q224" s="10" t="s">
        <v>8309</v>
      </c>
      <c r="R224" t="s">
        <v>8313</v>
      </c>
      <c r="S224" s="14" t="str">
        <f t="shared" si="17"/>
        <v>January</v>
      </c>
      <c r="T224" s="15">
        <f t="shared" si="18"/>
        <v>42089.777083333327</v>
      </c>
      <c r="U224" t="str">
        <f t="shared" si="19"/>
        <v>2015</v>
      </c>
    </row>
    <row r="225" spans="1:21" ht="45" x14ac:dyDescent="0.2">
      <c r="A225" s="6">
        <f t="shared" si="15"/>
        <v>0</v>
      </c>
      <c r="B225">
        <v>223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8" t="e">
        <f t="shared" si="16"/>
        <v>#DIV/0!</v>
      </c>
      <c r="Q225" s="10" t="s">
        <v>8309</v>
      </c>
      <c r="R225" t="s">
        <v>8313</v>
      </c>
      <c r="S225" s="14" t="str">
        <f t="shared" si="17"/>
        <v>April</v>
      </c>
      <c r="T225" s="15">
        <f t="shared" si="18"/>
        <v>42511.711805555555</v>
      </c>
      <c r="U225" t="str">
        <f t="shared" si="19"/>
        <v>2016</v>
      </c>
    </row>
    <row r="226" spans="1:21" ht="45" x14ac:dyDescent="0.2">
      <c r="A226" s="6">
        <f t="shared" si="15"/>
        <v>0</v>
      </c>
      <c r="B226">
        <v>224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8" t="e">
        <f t="shared" si="16"/>
        <v>#DIV/0!</v>
      </c>
      <c r="Q226" s="10" t="s">
        <v>8309</v>
      </c>
      <c r="R226" t="s">
        <v>8313</v>
      </c>
      <c r="S226" s="14" t="str">
        <f t="shared" si="17"/>
        <v>May</v>
      </c>
      <c r="T226" s="15">
        <f t="shared" si="18"/>
        <v>42194.901921296296</v>
      </c>
      <c r="U226" t="str">
        <f t="shared" si="19"/>
        <v>2015</v>
      </c>
    </row>
    <row r="227" spans="1:21" ht="45" x14ac:dyDescent="0.2">
      <c r="A227" s="6">
        <f t="shared" si="15"/>
        <v>0</v>
      </c>
      <c r="B227">
        <v>225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8" t="e">
        <f t="shared" si="16"/>
        <v>#DIV/0!</v>
      </c>
      <c r="Q227" s="10" t="s">
        <v>8309</v>
      </c>
      <c r="R227" t="s">
        <v>8313</v>
      </c>
      <c r="S227" s="14" t="str">
        <f t="shared" si="17"/>
        <v>March</v>
      </c>
      <c r="T227" s="15">
        <f t="shared" si="18"/>
        <v>42468.586273148147</v>
      </c>
      <c r="U227" t="str">
        <f t="shared" si="19"/>
        <v>2016</v>
      </c>
    </row>
    <row r="228" spans="1:21" ht="30" x14ac:dyDescent="0.2">
      <c r="A228" s="6">
        <f t="shared" si="15"/>
        <v>8.6206896551724137E-3</v>
      </c>
      <c r="B228">
        <v>226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8">
        <f t="shared" si="16"/>
        <v>125</v>
      </c>
      <c r="Q228" s="10" t="s">
        <v>8309</v>
      </c>
      <c r="R228" t="s">
        <v>8313</v>
      </c>
      <c r="S228" s="14" t="str">
        <f t="shared" si="17"/>
        <v>April</v>
      </c>
      <c r="T228" s="15">
        <f t="shared" si="18"/>
        <v>42155.061805555553</v>
      </c>
      <c r="U228" t="str">
        <f t="shared" si="19"/>
        <v>2015</v>
      </c>
    </row>
    <row r="229" spans="1:21" ht="45" x14ac:dyDescent="0.2">
      <c r="A229" s="6">
        <f t="shared" si="15"/>
        <v>0</v>
      </c>
      <c r="B229">
        <v>227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8" t="e">
        <f t="shared" si="16"/>
        <v>#DIV/0!</v>
      </c>
      <c r="Q229" s="10" t="s">
        <v>8309</v>
      </c>
      <c r="R229" t="s">
        <v>8313</v>
      </c>
      <c r="S229" s="14" t="str">
        <f t="shared" si="17"/>
        <v>June</v>
      </c>
      <c r="T229" s="15">
        <f t="shared" si="18"/>
        <v>42194.560659722221</v>
      </c>
      <c r="U229" t="str">
        <f t="shared" si="19"/>
        <v>2015</v>
      </c>
    </row>
    <row r="230" spans="1:21" ht="30" x14ac:dyDescent="0.2">
      <c r="A230" s="6">
        <f t="shared" si="15"/>
        <v>0</v>
      </c>
      <c r="B230">
        <v>228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8" t="e">
        <f t="shared" si="16"/>
        <v>#DIV/0!</v>
      </c>
      <c r="Q230" s="10" t="s">
        <v>8309</v>
      </c>
      <c r="R230" t="s">
        <v>8313</v>
      </c>
      <c r="S230" s="14" t="str">
        <f t="shared" si="17"/>
        <v>April</v>
      </c>
      <c r="T230" s="15">
        <f t="shared" si="18"/>
        <v>42156.353067129625</v>
      </c>
      <c r="U230" t="str">
        <f t="shared" si="19"/>
        <v>2015</v>
      </c>
    </row>
    <row r="231" spans="1:21" ht="45" x14ac:dyDescent="0.2">
      <c r="A231" s="6">
        <f t="shared" si="15"/>
        <v>0</v>
      </c>
      <c r="B231">
        <v>229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8" t="e">
        <f t="shared" si="16"/>
        <v>#DIV/0!</v>
      </c>
      <c r="Q231" s="10" t="s">
        <v>8309</v>
      </c>
      <c r="R231" t="s">
        <v>8313</v>
      </c>
      <c r="S231" s="14" t="str">
        <f t="shared" si="17"/>
        <v>January</v>
      </c>
      <c r="T231" s="15">
        <f t="shared" si="18"/>
        <v>42413.600659722222</v>
      </c>
      <c r="U231" t="str">
        <f t="shared" si="19"/>
        <v>2016</v>
      </c>
    </row>
    <row r="232" spans="1:21" ht="45" x14ac:dyDescent="0.2">
      <c r="A232" s="6">
        <f t="shared" si="15"/>
        <v>4.0000000000000001E-3</v>
      </c>
      <c r="B232">
        <v>230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8">
        <f t="shared" si="16"/>
        <v>30</v>
      </c>
      <c r="Q232" s="10" t="s">
        <v>8309</v>
      </c>
      <c r="R232" t="s">
        <v>8313</v>
      </c>
      <c r="S232" s="14" t="str">
        <f t="shared" si="17"/>
        <v>May</v>
      </c>
      <c r="T232" s="15">
        <f t="shared" si="18"/>
        <v>42159.443877314807</v>
      </c>
      <c r="U232" t="str">
        <f t="shared" si="19"/>
        <v>2015</v>
      </c>
    </row>
    <row r="233" spans="1:21" ht="45" x14ac:dyDescent="0.2">
      <c r="A233" s="6">
        <f t="shared" si="15"/>
        <v>0</v>
      </c>
      <c r="B233">
        <v>231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8" t="e">
        <f t="shared" si="16"/>
        <v>#DIV/0!</v>
      </c>
      <c r="Q233" s="10" t="s">
        <v>8309</v>
      </c>
      <c r="R233" t="s">
        <v>8313</v>
      </c>
      <c r="S233" s="14" t="str">
        <f t="shared" si="17"/>
        <v>December</v>
      </c>
      <c r="T233" s="15">
        <f t="shared" si="18"/>
        <v>42371.625590277778</v>
      </c>
      <c r="U233" t="str">
        <f t="shared" si="19"/>
        <v>2015</v>
      </c>
    </row>
    <row r="234" spans="1:21" ht="45" x14ac:dyDescent="0.2">
      <c r="A234" s="6">
        <f t="shared" si="15"/>
        <v>2.75E-2</v>
      </c>
      <c r="B234">
        <v>232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8">
        <f t="shared" si="16"/>
        <v>15.714285714285714</v>
      </c>
      <c r="Q234" s="10" t="s">
        <v>8309</v>
      </c>
      <c r="R234" t="s">
        <v>8313</v>
      </c>
      <c r="S234" s="14" t="str">
        <f t="shared" si="17"/>
        <v>January</v>
      </c>
      <c r="T234" s="15">
        <f t="shared" si="18"/>
        <v>42062.492430555554</v>
      </c>
      <c r="U234" t="str">
        <f t="shared" si="19"/>
        <v>2015</v>
      </c>
    </row>
    <row r="235" spans="1:21" ht="45" x14ac:dyDescent="0.2">
      <c r="A235" s="6">
        <f t="shared" si="15"/>
        <v>0</v>
      </c>
      <c r="B235">
        <v>233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8" t="e">
        <f t="shared" si="16"/>
        <v>#DIV/0!</v>
      </c>
      <c r="Q235" s="10" t="s">
        <v>8309</v>
      </c>
      <c r="R235" t="s">
        <v>8313</v>
      </c>
      <c r="S235" s="14" t="str">
        <f t="shared" si="17"/>
        <v>August</v>
      </c>
      <c r="T235" s="15">
        <f t="shared" si="18"/>
        <v>42642.578379629624</v>
      </c>
      <c r="U235" t="str">
        <f t="shared" si="19"/>
        <v>2016</v>
      </c>
    </row>
    <row r="236" spans="1:21" ht="45" x14ac:dyDescent="0.2">
      <c r="A236" s="6">
        <f t="shared" si="15"/>
        <v>0.40100000000000002</v>
      </c>
      <c r="B236">
        <v>234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8">
        <f t="shared" si="16"/>
        <v>80.2</v>
      </c>
      <c r="Q236" s="10" t="s">
        <v>8309</v>
      </c>
      <c r="R236" t="s">
        <v>8313</v>
      </c>
      <c r="S236" s="14" t="str">
        <f t="shared" si="17"/>
        <v>May</v>
      </c>
      <c r="T236" s="15">
        <f t="shared" si="18"/>
        <v>42175.70207175926</v>
      </c>
      <c r="U236" t="str">
        <f t="shared" si="19"/>
        <v>2015</v>
      </c>
    </row>
    <row r="237" spans="1:21" ht="30" x14ac:dyDescent="0.2">
      <c r="A237" s="6">
        <f t="shared" si="15"/>
        <v>0</v>
      </c>
      <c r="B237">
        <v>235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8" t="e">
        <f t="shared" si="16"/>
        <v>#DIV/0!</v>
      </c>
      <c r="Q237" s="10" t="s">
        <v>8309</v>
      </c>
      <c r="R237" t="s">
        <v>8313</v>
      </c>
      <c r="S237" s="14" t="str">
        <f t="shared" si="17"/>
        <v>June</v>
      </c>
      <c r="T237" s="15">
        <f t="shared" si="18"/>
        <v>42194.575196759259</v>
      </c>
      <c r="U237" t="str">
        <f t="shared" si="19"/>
        <v>2015</v>
      </c>
    </row>
    <row r="238" spans="1:21" ht="45" x14ac:dyDescent="0.2">
      <c r="A238" s="6">
        <f t="shared" si="15"/>
        <v>0</v>
      </c>
      <c r="B238">
        <v>236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8" t="e">
        <f t="shared" si="16"/>
        <v>#DIV/0!</v>
      </c>
      <c r="Q238" s="10" t="s">
        <v>8309</v>
      </c>
      <c r="R238" t="s">
        <v>8313</v>
      </c>
      <c r="S238" s="14" t="str">
        <f t="shared" si="17"/>
        <v>November</v>
      </c>
      <c r="T238" s="15">
        <f t="shared" si="18"/>
        <v>42373.666666666664</v>
      </c>
      <c r="U238" t="str">
        <f t="shared" si="19"/>
        <v>2015</v>
      </c>
    </row>
    <row r="239" spans="1:21" x14ac:dyDescent="0.2">
      <c r="A239" s="6">
        <f t="shared" si="15"/>
        <v>3.3333333333333335E-3</v>
      </c>
      <c r="B239">
        <v>237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8">
        <f t="shared" si="16"/>
        <v>50</v>
      </c>
      <c r="Q239" s="10" t="s">
        <v>8309</v>
      </c>
      <c r="R239" t="s">
        <v>8313</v>
      </c>
      <c r="S239" s="14" t="str">
        <f t="shared" si="17"/>
        <v>January</v>
      </c>
      <c r="T239" s="15">
        <f t="shared" si="18"/>
        <v>42437.243854166663</v>
      </c>
      <c r="U239" t="str">
        <f t="shared" si="19"/>
        <v>2016</v>
      </c>
    </row>
    <row r="240" spans="1:21" ht="45" x14ac:dyDescent="0.2">
      <c r="A240" s="6">
        <f t="shared" si="15"/>
        <v>0</v>
      </c>
      <c r="B240">
        <v>238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8" t="e">
        <f t="shared" si="16"/>
        <v>#DIV/0!</v>
      </c>
      <c r="Q240" s="10" t="s">
        <v>8309</v>
      </c>
      <c r="R240" t="s">
        <v>8313</v>
      </c>
      <c r="S240" s="14" t="str">
        <f t="shared" si="17"/>
        <v>December</v>
      </c>
      <c r="T240" s="15">
        <f t="shared" si="18"/>
        <v>42734.041666666664</v>
      </c>
      <c r="U240" t="str">
        <f t="shared" si="19"/>
        <v>2016</v>
      </c>
    </row>
    <row r="241" spans="1:21" ht="45" x14ac:dyDescent="0.2">
      <c r="A241" s="6">
        <f t="shared" si="15"/>
        <v>0.25</v>
      </c>
      <c r="B241">
        <v>239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8">
        <f t="shared" si="16"/>
        <v>50</v>
      </c>
      <c r="Q241" s="10" t="s">
        <v>8309</v>
      </c>
      <c r="R241" t="s">
        <v>8313</v>
      </c>
      <c r="S241" s="14" t="str">
        <f t="shared" si="17"/>
        <v>October</v>
      </c>
      <c r="T241" s="15">
        <f t="shared" si="18"/>
        <v>42316.166666666664</v>
      </c>
      <c r="U241" t="str">
        <f t="shared" si="19"/>
        <v>2015</v>
      </c>
    </row>
    <row r="242" spans="1:21" ht="45" x14ac:dyDescent="0.2">
      <c r="A242" s="6">
        <f t="shared" si="15"/>
        <v>1.0763413333333334</v>
      </c>
      <c r="B242">
        <v>240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8">
        <f t="shared" si="16"/>
        <v>117.84759124087591</v>
      </c>
      <c r="Q242" s="10" t="s">
        <v>8309</v>
      </c>
      <c r="R242" t="s">
        <v>8314</v>
      </c>
      <c r="S242" s="14" t="str">
        <f t="shared" si="17"/>
        <v>March</v>
      </c>
      <c r="T242" s="15">
        <f t="shared" si="18"/>
        <v>41399.375127314815</v>
      </c>
      <c r="U242" t="str">
        <f t="shared" si="19"/>
        <v>2013</v>
      </c>
    </row>
    <row r="243" spans="1:21" ht="45" x14ac:dyDescent="0.2">
      <c r="A243" s="6">
        <f t="shared" si="15"/>
        <v>1.1263736263736264</v>
      </c>
      <c r="B243">
        <v>241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8">
        <f t="shared" si="16"/>
        <v>109.04255319148936</v>
      </c>
      <c r="Q243" s="10" t="s">
        <v>8309</v>
      </c>
      <c r="R243" t="s">
        <v>8314</v>
      </c>
      <c r="S243" s="14" t="str">
        <f t="shared" si="17"/>
        <v>November</v>
      </c>
      <c r="T243" s="15">
        <f t="shared" si="18"/>
        <v>41994.364629629628</v>
      </c>
      <c r="U243" t="str">
        <f t="shared" si="19"/>
        <v>2014</v>
      </c>
    </row>
    <row r="244" spans="1:21" ht="45" x14ac:dyDescent="0.2">
      <c r="A244" s="6">
        <f t="shared" si="15"/>
        <v>1.1346153846153846</v>
      </c>
      <c r="B244">
        <v>242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8">
        <f t="shared" si="16"/>
        <v>73.019801980198025</v>
      </c>
      <c r="Q244" s="10" t="s">
        <v>8309</v>
      </c>
      <c r="R244" t="s">
        <v>8314</v>
      </c>
      <c r="S244" s="14" t="str">
        <f t="shared" si="17"/>
        <v>November</v>
      </c>
      <c r="T244" s="15">
        <f t="shared" si="18"/>
        <v>40897.15960648148</v>
      </c>
      <c r="U244" t="str">
        <f t="shared" si="19"/>
        <v>2011</v>
      </c>
    </row>
    <row r="245" spans="1:21" ht="45" x14ac:dyDescent="0.2">
      <c r="A245" s="6">
        <f t="shared" si="15"/>
        <v>1.0259199999999999</v>
      </c>
      <c r="B245">
        <v>243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8">
        <f t="shared" si="16"/>
        <v>78.195121951219505</v>
      </c>
      <c r="Q245" s="10" t="s">
        <v>8309</v>
      </c>
      <c r="R245" t="s">
        <v>8314</v>
      </c>
      <c r="S245" s="14" t="str">
        <f t="shared" si="17"/>
        <v>January</v>
      </c>
      <c r="T245" s="15">
        <f t="shared" si="18"/>
        <v>41691.714166666665</v>
      </c>
      <c r="U245" t="str">
        <f t="shared" si="19"/>
        <v>2014</v>
      </c>
    </row>
    <row r="246" spans="1:21" ht="45" x14ac:dyDescent="0.2">
      <c r="A246" s="6">
        <f t="shared" si="15"/>
        <v>1.1375714285714287</v>
      </c>
      <c r="B246">
        <v>244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8">
        <f t="shared" si="16"/>
        <v>47.398809523809526</v>
      </c>
      <c r="Q246" s="10" t="s">
        <v>8309</v>
      </c>
      <c r="R246" t="s">
        <v>8314</v>
      </c>
      <c r="S246" s="14" t="str">
        <f t="shared" si="17"/>
        <v>February</v>
      </c>
      <c r="T246" s="15">
        <f t="shared" si="18"/>
        <v>40252.962499999994</v>
      </c>
      <c r="U246" t="str">
        <f t="shared" si="19"/>
        <v>2010</v>
      </c>
    </row>
    <row r="247" spans="1:21" ht="45" x14ac:dyDescent="0.2">
      <c r="A247" s="6">
        <f t="shared" si="15"/>
        <v>1.0371999999999999</v>
      </c>
      <c r="B247">
        <v>245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8">
        <f t="shared" si="16"/>
        <v>54.020833333333336</v>
      </c>
      <c r="Q247" s="10" t="s">
        <v>8309</v>
      </c>
      <c r="R247" t="s">
        <v>8314</v>
      </c>
      <c r="S247" s="14" t="str">
        <f t="shared" si="17"/>
        <v>July</v>
      </c>
      <c r="T247" s="15">
        <f t="shared" si="18"/>
        <v>41136.719733796293</v>
      </c>
      <c r="U247" t="str">
        <f t="shared" si="19"/>
        <v>2012</v>
      </c>
    </row>
    <row r="248" spans="1:21" ht="45" x14ac:dyDescent="0.2">
      <c r="A248" s="6">
        <f t="shared" si="15"/>
        <v>3.0546000000000002</v>
      </c>
      <c r="B248">
        <v>246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8">
        <f t="shared" si="16"/>
        <v>68.488789237668158</v>
      </c>
      <c r="Q248" s="10" t="s">
        <v>8309</v>
      </c>
      <c r="R248" t="s">
        <v>8314</v>
      </c>
      <c r="S248" s="14" t="str">
        <f t="shared" si="17"/>
        <v>October</v>
      </c>
      <c r="T248" s="15">
        <f t="shared" si="18"/>
        <v>40530.071817129625</v>
      </c>
      <c r="U248" t="str">
        <f t="shared" si="19"/>
        <v>2010</v>
      </c>
    </row>
    <row r="249" spans="1:21" ht="60" x14ac:dyDescent="0.2">
      <c r="A249" s="6">
        <f t="shared" si="15"/>
        <v>1.341</v>
      </c>
      <c r="B249">
        <v>247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8">
        <f t="shared" si="16"/>
        <v>108.14516129032258</v>
      </c>
      <c r="Q249" s="10" t="s">
        <v>8309</v>
      </c>
      <c r="R249" t="s">
        <v>8314</v>
      </c>
      <c r="S249" s="14" t="str">
        <f t="shared" si="17"/>
        <v>September</v>
      </c>
      <c r="T249" s="15">
        <f t="shared" si="18"/>
        <v>40466.818749999999</v>
      </c>
      <c r="U249" t="str">
        <f t="shared" si="19"/>
        <v>2010</v>
      </c>
    </row>
    <row r="250" spans="1:21" ht="45" x14ac:dyDescent="0.2">
      <c r="A250" s="6">
        <f t="shared" si="15"/>
        <v>1.0133294117647058</v>
      </c>
      <c r="B250">
        <v>248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8">
        <f t="shared" si="16"/>
        <v>589.95205479452056</v>
      </c>
      <c r="Q250" s="10" t="s">
        <v>8309</v>
      </c>
      <c r="R250" t="s">
        <v>8314</v>
      </c>
      <c r="S250" s="14" t="str">
        <f t="shared" si="17"/>
        <v>November</v>
      </c>
      <c r="T250" s="15">
        <f t="shared" si="18"/>
        <v>40915.441076388888</v>
      </c>
      <c r="U250" t="str">
        <f t="shared" si="19"/>
        <v>2011</v>
      </c>
    </row>
    <row r="251" spans="1:21" ht="45" x14ac:dyDescent="0.2">
      <c r="A251" s="6">
        <f t="shared" si="15"/>
        <v>1.1292</v>
      </c>
      <c r="B251">
        <v>249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8">
        <f t="shared" si="16"/>
        <v>48.051063829787232</v>
      </c>
      <c r="Q251" s="10" t="s">
        <v>8309</v>
      </c>
      <c r="R251" t="s">
        <v>8314</v>
      </c>
      <c r="S251" s="14" t="str">
        <f t="shared" si="17"/>
        <v>June</v>
      </c>
      <c r="T251" s="15">
        <f t="shared" si="18"/>
        <v>40412.402777777774</v>
      </c>
      <c r="U251" t="str">
        <f t="shared" si="19"/>
        <v>2010</v>
      </c>
    </row>
    <row r="252" spans="1:21" ht="45" x14ac:dyDescent="0.2">
      <c r="A252" s="6">
        <f t="shared" si="15"/>
        <v>1.0558333333333334</v>
      </c>
      <c r="B252">
        <v>250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8">
        <f t="shared" si="16"/>
        <v>72.482837528604122</v>
      </c>
      <c r="Q252" s="10" t="s">
        <v>8309</v>
      </c>
      <c r="R252" t="s">
        <v>8314</v>
      </c>
      <c r="S252" s="14" t="str">
        <f t="shared" si="17"/>
        <v>May</v>
      </c>
      <c r="T252" s="15">
        <f t="shared" si="18"/>
        <v>41431.232534722221</v>
      </c>
      <c r="U252" t="str">
        <f t="shared" si="19"/>
        <v>2013</v>
      </c>
    </row>
    <row r="253" spans="1:21" ht="45" x14ac:dyDescent="0.2">
      <c r="A253" s="6">
        <f t="shared" si="15"/>
        <v>1.2557142857142858</v>
      </c>
      <c r="B253">
        <v>251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8">
        <f t="shared" si="16"/>
        <v>57.077922077922075</v>
      </c>
      <c r="Q253" s="10" t="s">
        <v>8309</v>
      </c>
      <c r="R253" t="s">
        <v>8314</v>
      </c>
      <c r="S253" s="14" t="str">
        <f t="shared" si="17"/>
        <v>April</v>
      </c>
      <c r="T253" s="15">
        <f t="shared" si="18"/>
        <v>41045.458333333328</v>
      </c>
      <c r="U253" t="str">
        <f t="shared" si="19"/>
        <v>2012</v>
      </c>
    </row>
    <row r="254" spans="1:21" ht="45" x14ac:dyDescent="0.2">
      <c r="A254" s="6">
        <f t="shared" si="15"/>
        <v>1.8455999999999999</v>
      </c>
      <c r="B254">
        <v>252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8">
        <f t="shared" si="16"/>
        <v>85.444444444444443</v>
      </c>
      <c r="Q254" s="10" t="s">
        <v>8309</v>
      </c>
      <c r="R254" t="s">
        <v>8314</v>
      </c>
      <c r="S254" s="14" t="str">
        <f t="shared" si="17"/>
        <v>March</v>
      </c>
      <c r="T254" s="15">
        <f t="shared" si="18"/>
        <v>40329.832638888889</v>
      </c>
      <c r="U254" t="str">
        <f t="shared" si="19"/>
        <v>2010</v>
      </c>
    </row>
    <row r="255" spans="1:21" ht="45" x14ac:dyDescent="0.2">
      <c r="A255" s="6">
        <f t="shared" si="15"/>
        <v>1.0073333333333334</v>
      </c>
      <c r="B255">
        <v>253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8">
        <f t="shared" si="16"/>
        <v>215.85714285714286</v>
      </c>
      <c r="Q255" s="10" t="s">
        <v>8309</v>
      </c>
      <c r="R255" t="s">
        <v>8314</v>
      </c>
      <c r="S255" s="14" t="str">
        <f t="shared" si="17"/>
        <v>January</v>
      </c>
      <c r="T255" s="15">
        <f t="shared" si="18"/>
        <v>40954.31753472222</v>
      </c>
      <c r="U255" t="str">
        <f t="shared" si="19"/>
        <v>2012</v>
      </c>
    </row>
    <row r="256" spans="1:21" ht="45" x14ac:dyDescent="0.2">
      <c r="A256" s="6">
        <f t="shared" si="15"/>
        <v>1.1694724999999999</v>
      </c>
      <c r="B256">
        <v>254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8">
        <f t="shared" si="16"/>
        <v>89.38643312101911</v>
      </c>
      <c r="Q256" s="10" t="s">
        <v>8309</v>
      </c>
      <c r="R256" t="s">
        <v>8314</v>
      </c>
      <c r="S256" s="14" t="str">
        <f t="shared" si="17"/>
        <v>September</v>
      </c>
      <c r="T256" s="15">
        <f t="shared" si="18"/>
        <v>42293.749999999993</v>
      </c>
      <c r="U256" t="str">
        <f t="shared" si="19"/>
        <v>2015</v>
      </c>
    </row>
    <row r="257" spans="1:21" ht="30" x14ac:dyDescent="0.2">
      <c r="A257" s="6">
        <f t="shared" si="15"/>
        <v>1.0673325</v>
      </c>
      <c r="B257">
        <v>255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8">
        <f t="shared" si="16"/>
        <v>45.418404255319146</v>
      </c>
      <c r="Q257" s="10" t="s">
        <v>8309</v>
      </c>
      <c r="R257" t="s">
        <v>8314</v>
      </c>
      <c r="S257" s="14" t="str">
        <f t="shared" si="17"/>
        <v>February</v>
      </c>
      <c r="T257" s="15">
        <f t="shared" si="18"/>
        <v>40618.151412037034</v>
      </c>
      <c r="U257" t="str">
        <f t="shared" si="19"/>
        <v>2011</v>
      </c>
    </row>
    <row r="258" spans="1:21" ht="45" x14ac:dyDescent="0.2">
      <c r="A258" s="6">
        <f t="shared" si="15"/>
        <v>1.391</v>
      </c>
      <c r="B258">
        <v>256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8">
        <f t="shared" si="16"/>
        <v>65.756363636363631</v>
      </c>
      <c r="Q258" s="10" t="s">
        <v>8309</v>
      </c>
      <c r="R258" t="s">
        <v>8314</v>
      </c>
      <c r="S258" s="14" t="str">
        <f t="shared" si="17"/>
        <v>February</v>
      </c>
      <c r="T258" s="15">
        <f t="shared" si="18"/>
        <v>41349.435960648145</v>
      </c>
      <c r="U258" t="str">
        <f t="shared" si="19"/>
        <v>2013</v>
      </c>
    </row>
    <row r="259" spans="1:21" ht="45" x14ac:dyDescent="0.2">
      <c r="A259" s="6">
        <f t="shared" ref="A259:A322" si="20">(F259/E259)</f>
        <v>1.0672648571428571</v>
      </c>
      <c r="B259">
        <v>257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8">
        <f t="shared" ref="P259:P322" si="21">F259/M259</f>
        <v>66.70405357142856</v>
      </c>
      <c r="Q259" s="10" t="s">
        <v>8309</v>
      </c>
      <c r="R259" t="s">
        <v>8314</v>
      </c>
      <c r="S259" s="14" t="str">
        <f t="shared" ref="S259:S322" si="22">TEXT((((K259/60)/60)/24)+DATE(1970,1,1)+(-8/24),"MMMM")</f>
        <v>April</v>
      </c>
      <c r="T259" s="15">
        <f t="shared" ref="T259:T322" si="23">(((J259/60)/60/24)+DATE(1970,1,1)+(-8/24))</f>
        <v>42509.293541666666</v>
      </c>
      <c r="U259" t="str">
        <f t="shared" ref="U259:U322" si="24">TEXT((((K259/60)/60)/24)+DATE(1970,1,1)+(-8/24),"YYYY")</f>
        <v>2016</v>
      </c>
    </row>
    <row r="260" spans="1:21" ht="45" x14ac:dyDescent="0.2">
      <c r="A260" s="6">
        <f t="shared" si="20"/>
        <v>1.9114</v>
      </c>
      <c r="B260">
        <v>258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8">
        <f t="shared" si="21"/>
        <v>83.345930232558146</v>
      </c>
      <c r="Q260" s="10" t="s">
        <v>8309</v>
      </c>
      <c r="R260" t="s">
        <v>8314</v>
      </c>
      <c r="S260" s="14" t="str">
        <f t="shared" si="22"/>
        <v>May</v>
      </c>
      <c r="T260" s="15">
        <f t="shared" si="23"/>
        <v>40711.718356481477</v>
      </c>
      <c r="U260" t="str">
        <f t="shared" si="24"/>
        <v>2011</v>
      </c>
    </row>
    <row r="261" spans="1:21" ht="45" x14ac:dyDescent="0.2">
      <c r="A261" s="6">
        <f t="shared" si="20"/>
        <v>1.3193789333333332</v>
      </c>
      <c r="B261">
        <v>259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8">
        <f t="shared" si="21"/>
        <v>105.04609341825902</v>
      </c>
      <c r="Q261" s="10" t="s">
        <v>8309</v>
      </c>
      <c r="R261" t="s">
        <v>8314</v>
      </c>
      <c r="S261" s="14" t="str">
        <f t="shared" si="22"/>
        <v>March</v>
      </c>
      <c r="T261" s="15">
        <f t="shared" si="23"/>
        <v>42102.404733796291</v>
      </c>
      <c r="U261" t="str">
        <f t="shared" si="24"/>
        <v>2015</v>
      </c>
    </row>
    <row r="262" spans="1:21" ht="30" x14ac:dyDescent="0.2">
      <c r="A262" s="6">
        <f t="shared" si="20"/>
        <v>1.0640000000000001</v>
      </c>
      <c r="B262">
        <v>260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8">
        <f t="shared" si="21"/>
        <v>120.90909090909091</v>
      </c>
      <c r="Q262" s="10" t="s">
        <v>8309</v>
      </c>
      <c r="R262" t="s">
        <v>8314</v>
      </c>
      <c r="S262" s="14" t="str">
        <f t="shared" si="22"/>
        <v>June</v>
      </c>
      <c r="T262" s="15">
        <f t="shared" si="23"/>
        <v>40376.082638888889</v>
      </c>
      <c r="U262" t="str">
        <f t="shared" si="24"/>
        <v>2010</v>
      </c>
    </row>
    <row r="263" spans="1:21" ht="30" x14ac:dyDescent="0.2">
      <c r="A263" s="6">
        <f t="shared" si="20"/>
        <v>1.0740000000000001</v>
      </c>
      <c r="B263">
        <v>261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8">
        <f t="shared" si="21"/>
        <v>97.63636363636364</v>
      </c>
      <c r="Q263" s="10" t="s">
        <v>8309</v>
      </c>
      <c r="R263" t="s">
        <v>8314</v>
      </c>
      <c r="S263" s="14" t="str">
        <f t="shared" si="22"/>
        <v>April</v>
      </c>
      <c r="T263" s="15">
        <f t="shared" si="23"/>
        <v>41067.288194444445</v>
      </c>
      <c r="U263" t="str">
        <f t="shared" si="24"/>
        <v>2012</v>
      </c>
    </row>
    <row r="264" spans="1:21" ht="30" x14ac:dyDescent="0.2">
      <c r="A264" s="6">
        <f t="shared" si="20"/>
        <v>2.4</v>
      </c>
      <c r="B264">
        <v>262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8">
        <f t="shared" si="21"/>
        <v>41.379310344827587</v>
      </c>
      <c r="Q264" s="10" t="s">
        <v>8309</v>
      </c>
      <c r="R264" t="s">
        <v>8314</v>
      </c>
      <c r="S264" s="14" t="str">
        <f t="shared" si="22"/>
        <v>January</v>
      </c>
      <c r="T264" s="15">
        <f t="shared" si="23"/>
        <v>40599.914675925924</v>
      </c>
      <c r="U264" t="str">
        <f t="shared" si="24"/>
        <v>2011</v>
      </c>
    </row>
    <row r="265" spans="1:21" ht="60" x14ac:dyDescent="0.2">
      <c r="A265" s="6">
        <f t="shared" si="20"/>
        <v>1.1808107999999999</v>
      </c>
      <c r="B265">
        <v>263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8">
        <f t="shared" si="21"/>
        <v>30.654485981308412</v>
      </c>
      <c r="Q265" s="10" t="s">
        <v>8309</v>
      </c>
      <c r="R265" t="s">
        <v>8314</v>
      </c>
      <c r="S265" s="14" t="str">
        <f t="shared" si="22"/>
        <v>August</v>
      </c>
      <c r="T265" s="15">
        <f t="shared" si="23"/>
        <v>41179.621458333328</v>
      </c>
      <c r="U265" t="str">
        <f t="shared" si="24"/>
        <v>2012</v>
      </c>
    </row>
    <row r="266" spans="1:21" ht="60" x14ac:dyDescent="0.2">
      <c r="A266" s="6">
        <f t="shared" si="20"/>
        <v>1.1819999999999999</v>
      </c>
      <c r="B266">
        <v>264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8">
        <f t="shared" si="21"/>
        <v>64.945054945054949</v>
      </c>
      <c r="Q266" s="10" t="s">
        <v>8309</v>
      </c>
      <c r="R266" t="s">
        <v>8314</v>
      </c>
      <c r="S266" s="14" t="str">
        <f t="shared" si="22"/>
        <v>April</v>
      </c>
      <c r="T266" s="15">
        <f t="shared" si="23"/>
        <v>41040.286979166667</v>
      </c>
      <c r="U266" t="str">
        <f t="shared" si="24"/>
        <v>2012</v>
      </c>
    </row>
    <row r="267" spans="1:21" ht="45" x14ac:dyDescent="0.2">
      <c r="A267" s="6">
        <f t="shared" si="20"/>
        <v>1.111</v>
      </c>
      <c r="B267">
        <v>265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8">
        <f t="shared" si="21"/>
        <v>95.775862068965523</v>
      </c>
      <c r="Q267" s="10" t="s">
        <v>8309</v>
      </c>
      <c r="R267" t="s">
        <v>8314</v>
      </c>
      <c r="S267" s="14" t="str">
        <f t="shared" si="22"/>
        <v>March</v>
      </c>
      <c r="T267" s="15">
        <f t="shared" si="23"/>
        <v>40308.511111111111</v>
      </c>
      <c r="U267" t="str">
        <f t="shared" si="24"/>
        <v>2010</v>
      </c>
    </row>
    <row r="268" spans="1:21" ht="45" x14ac:dyDescent="0.2">
      <c r="A268" s="6">
        <f t="shared" si="20"/>
        <v>1.4550000000000001</v>
      </c>
      <c r="B268">
        <v>266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8">
        <f t="shared" si="21"/>
        <v>40.416666666666664</v>
      </c>
      <c r="Q268" s="10" t="s">
        <v>8309</v>
      </c>
      <c r="R268" t="s">
        <v>8314</v>
      </c>
      <c r="S268" s="14" t="str">
        <f t="shared" si="22"/>
        <v>January</v>
      </c>
      <c r="T268" s="15">
        <f t="shared" si="23"/>
        <v>40290.82708333333</v>
      </c>
      <c r="U268" t="str">
        <f t="shared" si="24"/>
        <v>2010</v>
      </c>
    </row>
    <row r="269" spans="1:21" ht="45" x14ac:dyDescent="0.2">
      <c r="A269" s="6">
        <f t="shared" si="20"/>
        <v>1.3162883248730965</v>
      </c>
      <c r="B269">
        <v>267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8">
        <f t="shared" si="21"/>
        <v>78.578424242424248</v>
      </c>
      <c r="Q269" s="10" t="s">
        <v>8309</v>
      </c>
      <c r="R269" t="s">
        <v>8314</v>
      </c>
      <c r="S269" s="14" t="str">
        <f t="shared" si="22"/>
        <v>May</v>
      </c>
      <c r="T269" s="15">
        <f t="shared" si="23"/>
        <v>41815.119201388887</v>
      </c>
      <c r="U269" t="str">
        <f t="shared" si="24"/>
        <v>2014</v>
      </c>
    </row>
    <row r="270" spans="1:21" ht="45" x14ac:dyDescent="0.2">
      <c r="A270" s="6">
        <f t="shared" si="20"/>
        <v>1.1140000000000001</v>
      </c>
      <c r="B270">
        <v>268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8">
        <f t="shared" si="21"/>
        <v>50.18018018018018</v>
      </c>
      <c r="Q270" s="10" t="s">
        <v>8309</v>
      </c>
      <c r="R270" t="s">
        <v>8314</v>
      </c>
      <c r="S270" s="14" t="str">
        <f t="shared" si="22"/>
        <v>September</v>
      </c>
      <c r="T270" s="15">
        <f t="shared" si="23"/>
        <v>40853.860856481479</v>
      </c>
      <c r="U270" t="str">
        <f t="shared" si="24"/>
        <v>2011</v>
      </c>
    </row>
    <row r="271" spans="1:21" ht="45" x14ac:dyDescent="0.2">
      <c r="A271" s="6">
        <f t="shared" si="20"/>
        <v>1.4723377</v>
      </c>
      <c r="B271">
        <v>269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8">
        <f t="shared" si="21"/>
        <v>92.251735588972423</v>
      </c>
      <c r="Q271" s="10" t="s">
        <v>8309</v>
      </c>
      <c r="R271" t="s">
        <v>8314</v>
      </c>
      <c r="S271" s="14" t="str">
        <f t="shared" si="22"/>
        <v>January</v>
      </c>
      <c r="T271" s="15">
        <f t="shared" si="23"/>
        <v>42787.863680555551</v>
      </c>
      <c r="U271" t="str">
        <f t="shared" si="24"/>
        <v>2017</v>
      </c>
    </row>
    <row r="272" spans="1:21" ht="45" x14ac:dyDescent="0.2">
      <c r="A272" s="6">
        <f t="shared" si="20"/>
        <v>1.5260869565217392</v>
      </c>
      <c r="B272">
        <v>270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8">
        <f t="shared" si="21"/>
        <v>57.540983606557376</v>
      </c>
      <c r="Q272" s="10" t="s">
        <v>8309</v>
      </c>
      <c r="R272" t="s">
        <v>8314</v>
      </c>
      <c r="S272" s="14" t="str">
        <f t="shared" si="22"/>
        <v>April</v>
      </c>
      <c r="T272" s="15">
        <f t="shared" si="23"/>
        <v>40687.833333333328</v>
      </c>
      <c r="U272" t="str">
        <f t="shared" si="24"/>
        <v>2011</v>
      </c>
    </row>
    <row r="273" spans="1:21" ht="45" x14ac:dyDescent="0.2">
      <c r="A273" s="6">
        <f t="shared" si="20"/>
        <v>1.0468</v>
      </c>
      <c r="B273">
        <v>271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8">
        <f t="shared" si="21"/>
        <v>109.42160278745645</v>
      </c>
      <c r="Q273" s="10" t="s">
        <v>8309</v>
      </c>
      <c r="R273" t="s">
        <v>8314</v>
      </c>
      <c r="S273" s="14" t="str">
        <f t="shared" si="22"/>
        <v>December</v>
      </c>
      <c r="T273" s="15">
        <f t="shared" si="23"/>
        <v>41641</v>
      </c>
      <c r="U273" t="str">
        <f t="shared" si="24"/>
        <v>2013</v>
      </c>
    </row>
    <row r="274" spans="1:21" ht="45" x14ac:dyDescent="0.2">
      <c r="A274" s="6">
        <f t="shared" si="20"/>
        <v>1.7743366666666667</v>
      </c>
      <c r="B274">
        <v>272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8">
        <f t="shared" si="21"/>
        <v>81.892461538461546</v>
      </c>
      <c r="Q274" s="10" t="s">
        <v>8309</v>
      </c>
      <c r="R274" t="s">
        <v>8314</v>
      </c>
      <c r="S274" s="14" t="str">
        <f t="shared" si="22"/>
        <v>February</v>
      </c>
      <c r="T274" s="15">
        <f t="shared" si="23"/>
        <v>40296.450694444444</v>
      </c>
      <c r="U274" t="str">
        <f t="shared" si="24"/>
        <v>2010</v>
      </c>
    </row>
    <row r="275" spans="1:21" ht="45" x14ac:dyDescent="0.2">
      <c r="A275" s="6">
        <f t="shared" si="20"/>
        <v>1.077758</v>
      </c>
      <c r="B275">
        <v>273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8">
        <f t="shared" si="21"/>
        <v>45.667711864406776</v>
      </c>
      <c r="Q275" s="10" t="s">
        <v>8309</v>
      </c>
      <c r="R275" t="s">
        <v>8314</v>
      </c>
      <c r="S275" s="14" t="str">
        <f t="shared" si="22"/>
        <v>June</v>
      </c>
      <c r="T275" s="15">
        <f t="shared" si="23"/>
        <v>40727.16511574074</v>
      </c>
      <c r="U275" t="str">
        <f t="shared" si="24"/>
        <v>2011</v>
      </c>
    </row>
    <row r="276" spans="1:21" ht="45" x14ac:dyDescent="0.2">
      <c r="A276" s="6">
        <f t="shared" si="20"/>
        <v>1.56</v>
      </c>
      <c r="B276">
        <v>274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8">
        <f t="shared" si="21"/>
        <v>55.221238938053098</v>
      </c>
      <c r="Q276" s="10" t="s">
        <v>8309</v>
      </c>
      <c r="R276" t="s">
        <v>8314</v>
      </c>
      <c r="S276" s="14" t="str">
        <f t="shared" si="22"/>
        <v>March</v>
      </c>
      <c r="T276" s="15">
        <f t="shared" si="23"/>
        <v>41003.957638888889</v>
      </c>
      <c r="U276" t="str">
        <f t="shared" si="24"/>
        <v>2012</v>
      </c>
    </row>
    <row r="277" spans="1:21" ht="45" x14ac:dyDescent="0.2">
      <c r="A277" s="6">
        <f t="shared" si="20"/>
        <v>1.08395</v>
      </c>
      <c r="B277">
        <v>275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8">
        <f t="shared" si="21"/>
        <v>65.298192771084331</v>
      </c>
      <c r="Q277" s="10" t="s">
        <v>8309</v>
      </c>
      <c r="R277" t="s">
        <v>8314</v>
      </c>
      <c r="S277" s="14" t="str">
        <f t="shared" si="22"/>
        <v>October</v>
      </c>
      <c r="T277" s="15">
        <f t="shared" si="23"/>
        <v>41222.740347222221</v>
      </c>
      <c r="U277" t="str">
        <f t="shared" si="24"/>
        <v>2012</v>
      </c>
    </row>
    <row r="278" spans="1:21" ht="45" x14ac:dyDescent="0.2">
      <c r="A278" s="6">
        <f t="shared" si="20"/>
        <v>1.476</v>
      </c>
      <c r="B278">
        <v>276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8">
        <f t="shared" si="21"/>
        <v>95.225806451612897</v>
      </c>
      <c r="Q278" s="10" t="s">
        <v>8309</v>
      </c>
      <c r="R278" t="s">
        <v>8314</v>
      </c>
      <c r="S278" s="14" t="str">
        <f t="shared" si="22"/>
        <v>February</v>
      </c>
      <c r="T278" s="15">
        <f t="shared" si="23"/>
        <v>41026.706874999996</v>
      </c>
      <c r="U278" t="str">
        <f t="shared" si="24"/>
        <v>2012</v>
      </c>
    </row>
    <row r="279" spans="1:21" ht="45" x14ac:dyDescent="0.2">
      <c r="A279" s="6">
        <f t="shared" si="20"/>
        <v>1.1038153846153846</v>
      </c>
      <c r="B279">
        <v>277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8">
        <f t="shared" si="21"/>
        <v>75.444794952681391</v>
      </c>
      <c r="Q279" s="10" t="s">
        <v>8309</v>
      </c>
      <c r="R279" t="s">
        <v>8314</v>
      </c>
      <c r="S279" s="14" t="str">
        <f t="shared" si="22"/>
        <v>April</v>
      </c>
      <c r="T279" s="15">
        <f t="shared" si="23"/>
        <v>42147.55809027778</v>
      </c>
      <c r="U279" t="str">
        <f t="shared" si="24"/>
        <v>2015</v>
      </c>
    </row>
    <row r="280" spans="1:21" ht="30" x14ac:dyDescent="0.2">
      <c r="A280" s="6">
        <f t="shared" si="20"/>
        <v>1.5034814814814814</v>
      </c>
      <c r="B280">
        <v>278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8">
        <f t="shared" si="21"/>
        <v>97.816867469879512</v>
      </c>
      <c r="Q280" s="10" t="s">
        <v>8309</v>
      </c>
      <c r="R280" t="s">
        <v>8314</v>
      </c>
      <c r="S280" s="14" t="str">
        <f t="shared" si="22"/>
        <v>September</v>
      </c>
      <c r="T280" s="15">
        <f t="shared" si="23"/>
        <v>41193.707627314812</v>
      </c>
      <c r="U280" t="str">
        <f t="shared" si="24"/>
        <v>2012</v>
      </c>
    </row>
    <row r="281" spans="1:21" ht="45" x14ac:dyDescent="0.2">
      <c r="A281" s="6">
        <f t="shared" si="20"/>
        <v>1.5731829411764706</v>
      </c>
      <c r="B281">
        <v>279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8">
        <f t="shared" si="21"/>
        <v>87.685606557377056</v>
      </c>
      <c r="Q281" s="10" t="s">
        <v>8309</v>
      </c>
      <c r="R281" t="s">
        <v>8314</v>
      </c>
      <c r="S281" s="14" t="str">
        <f t="shared" si="22"/>
        <v>January</v>
      </c>
      <c r="T281" s="15">
        <f t="shared" si="23"/>
        <v>42792.750694444439</v>
      </c>
      <c r="U281" t="str">
        <f t="shared" si="24"/>
        <v>2017</v>
      </c>
    </row>
    <row r="282" spans="1:21" ht="45" x14ac:dyDescent="0.2">
      <c r="A282" s="6">
        <f t="shared" si="20"/>
        <v>1.5614399999999999</v>
      </c>
      <c r="B282">
        <v>280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8">
        <f t="shared" si="21"/>
        <v>54.748948106591868</v>
      </c>
      <c r="Q282" s="10" t="s">
        <v>8309</v>
      </c>
      <c r="R282" t="s">
        <v>8314</v>
      </c>
      <c r="S282" s="14" t="str">
        <f t="shared" si="22"/>
        <v>April</v>
      </c>
      <c r="T282" s="15">
        <f t="shared" si="23"/>
        <v>41789.257349537031</v>
      </c>
      <c r="U282" t="str">
        <f t="shared" si="24"/>
        <v>2014</v>
      </c>
    </row>
    <row r="283" spans="1:21" ht="45" x14ac:dyDescent="0.2">
      <c r="A283" s="6">
        <f t="shared" si="20"/>
        <v>1.2058763636363636</v>
      </c>
      <c r="B283">
        <v>281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8">
        <f t="shared" si="21"/>
        <v>83.953417721518989</v>
      </c>
      <c r="Q283" s="10" t="s">
        <v>8309</v>
      </c>
      <c r="R283" t="s">
        <v>8314</v>
      </c>
      <c r="S283" s="14" t="str">
        <f t="shared" si="22"/>
        <v>May</v>
      </c>
      <c r="T283" s="15">
        <f t="shared" si="23"/>
        <v>40035.476388888885</v>
      </c>
      <c r="U283" t="str">
        <f t="shared" si="24"/>
        <v>2009</v>
      </c>
    </row>
    <row r="284" spans="1:21" ht="45" x14ac:dyDescent="0.2">
      <c r="A284" s="6">
        <f t="shared" si="20"/>
        <v>1.0118888888888888</v>
      </c>
      <c r="B284">
        <v>282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8">
        <f t="shared" si="21"/>
        <v>254.38547486033519</v>
      </c>
      <c r="Q284" s="10" t="s">
        <v>8309</v>
      </c>
      <c r="R284" t="s">
        <v>8314</v>
      </c>
      <c r="S284" s="14" t="str">
        <f t="shared" si="22"/>
        <v>January</v>
      </c>
      <c r="T284" s="15">
        <f t="shared" si="23"/>
        <v>40231.583333333328</v>
      </c>
      <c r="U284" t="str">
        <f t="shared" si="24"/>
        <v>2010</v>
      </c>
    </row>
    <row r="285" spans="1:21" ht="30" x14ac:dyDescent="0.2">
      <c r="A285" s="6">
        <f t="shared" si="20"/>
        <v>1.142725</v>
      </c>
      <c r="B285">
        <v>283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8">
        <f t="shared" si="21"/>
        <v>101.8269801980198</v>
      </c>
      <c r="Q285" s="10" t="s">
        <v>8309</v>
      </c>
      <c r="R285" t="s">
        <v>8314</v>
      </c>
      <c r="S285" s="14" t="str">
        <f t="shared" si="22"/>
        <v>May</v>
      </c>
      <c r="T285" s="15">
        <f t="shared" si="23"/>
        <v>40694.874305555553</v>
      </c>
      <c r="U285" t="str">
        <f t="shared" si="24"/>
        <v>2011</v>
      </c>
    </row>
    <row r="286" spans="1:21" ht="45" x14ac:dyDescent="0.2">
      <c r="A286" s="6">
        <f t="shared" si="20"/>
        <v>1.0462615</v>
      </c>
      <c r="B286">
        <v>284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8">
        <f t="shared" si="21"/>
        <v>55.066394736842106</v>
      </c>
      <c r="Q286" s="10" t="s">
        <v>8309</v>
      </c>
      <c r="R286" t="s">
        <v>8314</v>
      </c>
      <c r="S286" s="14" t="str">
        <f t="shared" si="22"/>
        <v>December</v>
      </c>
      <c r="T286" s="15">
        <f t="shared" si="23"/>
        <v>40929.404861111107</v>
      </c>
      <c r="U286" t="str">
        <f t="shared" si="24"/>
        <v>2011</v>
      </c>
    </row>
    <row r="287" spans="1:21" ht="45" x14ac:dyDescent="0.2">
      <c r="A287" s="6">
        <f t="shared" si="20"/>
        <v>2.2882507142857142</v>
      </c>
      <c r="B287">
        <v>285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8">
        <f t="shared" si="21"/>
        <v>56.901438721136763</v>
      </c>
      <c r="Q287" s="10" t="s">
        <v>8309</v>
      </c>
      <c r="R287" t="s">
        <v>8314</v>
      </c>
      <c r="S287" s="14" t="str">
        <f t="shared" si="22"/>
        <v>August</v>
      </c>
      <c r="T287" s="15">
        <f t="shared" si="23"/>
        <v>41536.422777777778</v>
      </c>
      <c r="U287" t="str">
        <f t="shared" si="24"/>
        <v>2013</v>
      </c>
    </row>
    <row r="288" spans="1:21" ht="45" x14ac:dyDescent="0.2">
      <c r="A288" s="6">
        <f t="shared" si="20"/>
        <v>1.0915333333333332</v>
      </c>
      <c r="B288">
        <v>286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8">
        <f t="shared" si="21"/>
        <v>121.28148148148148</v>
      </c>
      <c r="Q288" s="10" t="s">
        <v>8309</v>
      </c>
      <c r="R288" t="s">
        <v>8314</v>
      </c>
      <c r="S288" s="14" t="str">
        <f t="shared" si="22"/>
        <v>February</v>
      </c>
      <c r="T288" s="15">
        <f t="shared" si="23"/>
        <v>41358.441249999996</v>
      </c>
      <c r="U288" t="str">
        <f t="shared" si="24"/>
        <v>2013</v>
      </c>
    </row>
    <row r="289" spans="1:21" ht="30" x14ac:dyDescent="0.2">
      <c r="A289" s="6">
        <f t="shared" si="20"/>
        <v>1.7629999999999999</v>
      </c>
      <c r="B289">
        <v>287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8">
        <f t="shared" si="21"/>
        <v>91.189655172413794</v>
      </c>
      <c r="Q289" s="10" t="s">
        <v>8309</v>
      </c>
      <c r="R289" t="s">
        <v>8314</v>
      </c>
      <c r="S289" s="14" t="str">
        <f t="shared" si="22"/>
        <v>October</v>
      </c>
      <c r="T289" s="15">
        <f t="shared" si="23"/>
        <v>41214.833333333328</v>
      </c>
      <c r="U289" t="str">
        <f t="shared" si="24"/>
        <v>2012</v>
      </c>
    </row>
    <row r="290" spans="1:21" ht="45" x14ac:dyDescent="0.2">
      <c r="A290" s="6">
        <f t="shared" si="20"/>
        <v>1.0321061999999999</v>
      </c>
      <c r="B290">
        <v>288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8">
        <f t="shared" si="21"/>
        <v>115.44812080536913</v>
      </c>
      <c r="Q290" s="10" t="s">
        <v>8309</v>
      </c>
      <c r="R290" t="s">
        <v>8314</v>
      </c>
      <c r="S290" s="14" t="str">
        <f t="shared" si="22"/>
        <v>May</v>
      </c>
      <c r="T290" s="15">
        <f t="shared" si="23"/>
        <v>41085.835567129623</v>
      </c>
      <c r="U290" t="str">
        <f t="shared" si="24"/>
        <v>2012</v>
      </c>
    </row>
    <row r="291" spans="1:21" ht="45" x14ac:dyDescent="0.2">
      <c r="A291" s="6">
        <f t="shared" si="20"/>
        <v>1.0482</v>
      </c>
      <c r="B291">
        <v>289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8">
        <f t="shared" si="21"/>
        <v>67.771551724137936</v>
      </c>
      <c r="Q291" s="10" t="s">
        <v>8309</v>
      </c>
      <c r="R291" t="s">
        <v>8314</v>
      </c>
      <c r="S291" s="14" t="str">
        <f t="shared" si="22"/>
        <v>October</v>
      </c>
      <c r="T291" s="15">
        <f t="shared" si="23"/>
        <v>41580.123078703698</v>
      </c>
      <c r="U291" t="str">
        <f t="shared" si="24"/>
        <v>2013</v>
      </c>
    </row>
    <row r="292" spans="1:21" ht="30" x14ac:dyDescent="0.2">
      <c r="A292" s="6">
        <f t="shared" si="20"/>
        <v>1.0668444444444445</v>
      </c>
      <c r="B292">
        <v>290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8">
        <f t="shared" si="21"/>
        <v>28.576190476190476</v>
      </c>
      <c r="Q292" s="10" t="s">
        <v>8309</v>
      </c>
      <c r="R292" t="s">
        <v>8314</v>
      </c>
      <c r="S292" s="14" t="str">
        <f t="shared" si="22"/>
        <v>December</v>
      </c>
      <c r="T292" s="15">
        <f t="shared" si="23"/>
        <v>40575.999305555553</v>
      </c>
      <c r="U292" t="str">
        <f t="shared" si="24"/>
        <v>2010</v>
      </c>
    </row>
    <row r="293" spans="1:21" ht="45" x14ac:dyDescent="0.2">
      <c r="A293" s="6">
        <f t="shared" si="20"/>
        <v>1.2001999999999999</v>
      </c>
      <c r="B293">
        <v>291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8">
        <f t="shared" si="21"/>
        <v>46.8828125</v>
      </c>
      <c r="Q293" s="10" t="s">
        <v>8309</v>
      </c>
      <c r="R293" t="s">
        <v>8314</v>
      </c>
      <c r="S293" s="14" t="str">
        <f t="shared" si="22"/>
        <v>April</v>
      </c>
      <c r="T293" s="15">
        <f t="shared" si="23"/>
        <v>41394.667361111111</v>
      </c>
      <c r="U293" t="str">
        <f t="shared" si="24"/>
        <v>2013</v>
      </c>
    </row>
    <row r="294" spans="1:21" ht="45" x14ac:dyDescent="0.2">
      <c r="A294" s="6">
        <f t="shared" si="20"/>
        <v>1.0150693333333334</v>
      </c>
      <c r="B294">
        <v>292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8">
        <f t="shared" si="21"/>
        <v>154.42231237322514</v>
      </c>
      <c r="Q294" s="10" t="s">
        <v>8309</v>
      </c>
      <c r="R294" t="s">
        <v>8314</v>
      </c>
      <c r="S294" s="14" t="str">
        <f t="shared" si="22"/>
        <v>September</v>
      </c>
      <c r="T294" s="15">
        <f t="shared" si="23"/>
        <v>40844.832638888889</v>
      </c>
      <c r="U294" t="str">
        <f t="shared" si="24"/>
        <v>2011</v>
      </c>
    </row>
    <row r="295" spans="1:21" ht="45" x14ac:dyDescent="0.2">
      <c r="A295" s="6">
        <f t="shared" si="20"/>
        <v>1.0138461538461538</v>
      </c>
      <c r="B295">
        <v>293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8">
        <f t="shared" si="21"/>
        <v>201.22137404580153</v>
      </c>
      <c r="Q295" s="10" t="s">
        <v>8309</v>
      </c>
      <c r="R295" t="s">
        <v>8314</v>
      </c>
      <c r="S295" s="14" t="str">
        <f t="shared" si="22"/>
        <v>March</v>
      </c>
      <c r="T295" s="15">
        <f t="shared" si="23"/>
        <v>41749.334652777776</v>
      </c>
      <c r="U295" t="str">
        <f t="shared" si="24"/>
        <v>2014</v>
      </c>
    </row>
    <row r="296" spans="1:21" ht="45" x14ac:dyDescent="0.2">
      <c r="A296" s="6">
        <f t="shared" si="20"/>
        <v>1</v>
      </c>
      <c r="B296">
        <v>294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8">
        <f t="shared" si="21"/>
        <v>100</v>
      </c>
      <c r="Q296" s="10" t="s">
        <v>8309</v>
      </c>
      <c r="R296" t="s">
        <v>8314</v>
      </c>
      <c r="S296" s="14" t="str">
        <f t="shared" si="22"/>
        <v>June</v>
      </c>
      <c r="T296" s="15">
        <f t="shared" si="23"/>
        <v>40378.333333333328</v>
      </c>
      <c r="U296" t="str">
        <f t="shared" si="24"/>
        <v>2010</v>
      </c>
    </row>
    <row r="297" spans="1:21" ht="45" x14ac:dyDescent="0.2">
      <c r="A297" s="6">
        <f t="shared" si="20"/>
        <v>1.3310911999999999</v>
      </c>
      <c r="B297">
        <v>295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8">
        <f t="shared" si="21"/>
        <v>100.08204511278196</v>
      </c>
      <c r="Q297" s="10" t="s">
        <v>8309</v>
      </c>
      <c r="R297" t="s">
        <v>8314</v>
      </c>
      <c r="S297" s="14" t="str">
        <f t="shared" si="22"/>
        <v>September</v>
      </c>
      <c r="T297" s="15">
        <f t="shared" si="23"/>
        <v>41578.666666666664</v>
      </c>
      <c r="U297" t="str">
        <f t="shared" si="24"/>
        <v>2013</v>
      </c>
    </row>
    <row r="298" spans="1:21" ht="45" x14ac:dyDescent="0.2">
      <c r="A298" s="6">
        <f t="shared" si="20"/>
        <v>1.187262</v>
      </c>
      <c r="B298">
        <v>296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8">
        <f t="shared" si="21"/>
        <v>230.08953488372092</v>
      </c>
      <c r="Q298" s="10" t="s">
        <v>8309</v>
      </c>
      <c r="R298" t="s">
        <v>8314</v>
      </c>
      <c r="S298" s="14" t="str">
        <f t="shared" si="22"/>
        <v>August</v>
      </c>
      <c r="T298" s="15">
        <f t="shared" si="23"/>
        <v>41159.142164351848</v>
      </c>
      <c r="U298" t="str">
        <f t="shared" si="24"/>
        <v>2012</v>
      </c>
    </row>
    <row r="299" spans="1:21" ht="45" x14ac:dyDescent="0.2">
      <c r="A299" s="6">
        <f t="shared" si="20"/>
        <v>1.0064</v>
      </c>
      <c r="B299">
        <v>297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8">
        <f t="shared" si="21"/>
        <v>141.74647887323943</v>
      </c>
      <c r="Q299" s="10" t="s">
        <v>8309</v>
      </c>
      <c r="R299" t="s">
        <v>8314</v>
      </c>
      <c r="S299" s="14" t="str">
        <f t="shared" si="22"/>
        <v>March</v>
      </c>
      <c r="T299" s="15">
        <f t="shared" si="23"/>
        <v>42124.832638888889</v>
      </c>
      <c r="U299" t="str">
        <f t="shared" si="24"/>
        <v>2015</v>
      </c>
    </row>
    <row r="300" spans="1:21" ht="30" x14ac:dyDescent="0.2">
      <c r="A300" s="6">
        <f t="shared" si="20"/>
        <v>1.089324126984127</v>
      </c>
      <c r="B300">
        <v>298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8">
        <f t="shared" si="21"/>
        <v>56.344351395730705</v>
      </c>
      <c r="Q300" s="10" t="s">
        <v>8309</v>
      </c>
      <c r="R300" t="s">
        <v>8314</v>
      </c>
      <c r="S300" s="14" t="str">
        <f t="shared" si="22"/>
        <v>March</v>
      </c>
      <c r="T300" s="15">
        <f t="shared" si="23"/>
        <v>41768.541666666664</v>
      </c>
      <c r="U300" t="str">
        <f t="shared" si="24"/>
        <v>2014</v>
      </c>
    </row>
    <row r="301" spans="1:21" ht="45" x14ac:dyDescent="0.2">
      <c r="A301" s="6">
        <f t="shared" si="20"/>
        <v>1.789525</v>
      </c>
      <c r="B301">
        <v>299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8">
        <f t="shared" si="21"/>
        <v>73.341188524590166</v>
      </c>
      <c r="Q301" s="10" t="s">
        <v>8309</v>
      </c>
      <c r="R301" t="s">
        <v>8314</v>
      </c>
      <c r="S301" s="14" t="str">
        <f t="shared" si="22"/>
        <v>October</v>
      </c>
      <c r="T301" s="15">
        <f t="shared" si="23"/>
        <v>40498.933564814812</v>
      </c>
      <c r="U301" t="str">
        <f t="shared" si="24"/>
        <v>2010</v>
      </c>
    </row>
    <row r="302" spans="1:21" ht="45" x14ac:dyDescent="0.2">
      <c r="A302" s="6">
        <f t="shared" si="20"/>
        <v>1.0172264</v>
      </c>
      <c r="B302">
        <v>300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8">
        <f t="shared" si="21"/>
        <v>85.337785234899329</v>
      </c>
      <c r="Q302" s="10" t="s">
        <v>8309</v>
      </c>
      <c r="R302" t="s">
        <v>8314</v>
      </c>
      <c r="S302" s="14" t="str">
        <f t="shared" si="22"/>
        <v>March</v>
      </c>
      <c r="T302" s="15">
        <f t="shared" si="23"/>
        <v>40657.626597222217</v>
      </c>
      <c r="U302" t="str">
        <f t="shared" si="24"/>
        <v>2011</v>
      </c>
    </row>
    <row r="303" spans="1:21" ht="45" x14ac:dyDescent="0.2">
      <c r="A303" s="6">
        <f t="shared" si="20"/>
        <v>1.1873499999999999</v>
      </c>
      <c r="B303">
        <v>301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8">
        <f t="shared" si="21"/>
        <v>61.496215139442228</v>
      </c>
      <c r="Q303" s="10" t="s">
        <v>8309</v>
      </c>
      <c r="R303" t="s">
        <v>8314</v>
      </c>
      <c r="S303" s="14" t="str">
        <f t="shared" si="22"/>
        <v>February</v>
      </c>
      <c r="T303" s="15">
        <f t="shared" si="23"/>
        <v>41352.362673611111</v>
      </c>
      <c r="U303" t="str">
        <f t="shared" si="24"/>
        <v>2013</v>
      </c>
    </row>
    <row r="304" spans="1:21" ht="45" x14ac:dyDescent="0.2">
      <c r="A304" s="6">
        <f t="shared" si="20"/>
        <v>1.0045999999999999</v>
      </c>
      <c r="B304">
        <v>302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8">
        <f t="shared" si="21"/>
        <v>93.018518518518519</v>
      </c>
      <c r="Q304" s="10" t="s">
        <v>8309</v>
      </c>
      <c r="R304" t="s">
        <v>8314</v>
      </c>
      <c r="S304" s="14" t="str">
        <f t="shared" si="22"/>
        <v>January</v>
      </c>
      <c r="T304" s="15">
        <f t="shared" si="23"/>
        <v>40963.523587962962</v>
      </c>
      <c r="U304" t="str">
        <f t="shared" si="24"/>
        <v>2012</v>
      </c>
    </row>
    <row r="305" spans="1:21" ht="45" x14ac:dyDescent="0.2">
      <c r="A305" s="6">
        <f t="shared" si="20"/>
        <v>1.3746666666666667</v>
      </c>
      <c r="B305">
        <v>303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8">
        <f t="shared" si="21"/>
        <v>50.292682926829265</v>
      </c>
      <c r="Q305" s="10" t="s">
        <v>8309</v>
      </c>
      <c r="R305" t="s">
        <v>8314</v>
      </c>
      <c r="S305" s="14" t="str">
        <f t="shared" si="22"/>
        <v>May</v>
      </c>
      <c r="T305" s="15">
        <f t="shared" si="23"/>
        <v>41061.737800925926</v>
      </c>
      <c r="U305" t="str">
        <f t="shared" si="24"/>
        <v>2012</v>
      </c>
    </row>
    <row r="306" spans="1:21" ht="30" x14ac:dyDescent="0.2">
      <c r="A306" s="6">
        <f t="shared" si="20"/>
        <v>2.3164705882352941</v>
      </c>
      <c r="B306">
        <v>304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8">
        <f t="shared" si="21"/>
        <v>106.43243243243244</v>
      </c>
      <c r="Q306" s="10" t="s">
        <v>8309</v>
      </c>
      <c r="R306" t="s">
        <v>8314</v>
      </c>
      <c r="S306" s="14" t="str">
        <f t="shared" si="22"/>
        <v>July</v>
      </c>
      <c r="T306" s="15">
        <f t="shared" si="23"/>
        <v>41152.75</v>
      </c>
      <c r="U306" t="str">
        <f t="shared" si="24"/>
        <v>2012</v>
      </c>
    </row>
    <row r="307" spans="1:21" ht="30" x14ac:dyDescent="0.2">
      <c r="A307" s="6">
        <f t="shared" si="20"/>
        <v>1.3033333333333332</v>
      </c>
      <c r="B307">
        <v>305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8">
        <f t="shared" si="21"/>
        <v>51.719576719576722</v>
      </c>
      <c r="Q307" s="10" t="s">
        <v>8309</v>
      </c>
      <c r="R307" t="s">
        <v>8314</v>
      </c>
      <c r="S307" s="14" t="str">
        <f t="shared" si="22"/>
        <v>February</v>
      </c>
      <c r="T307" s="15">
        <f t="shared" si="23"/>
        <v>40978.296863425923</v>
      </c>
      <c r="U307" t="str">
        <f t="shared" si="24"/>
        <v>2012</v>
      </c>
    </row>
    <row r="308" spans="1:21" ht="30" x14ac:dyDescent="0.2">
      <c r="A308" s="6">
        <f t="shared" si="20"/>
        <v>2.9289999999999998</v>
      </c>
      <c r="B308">
        <v>306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8">
        <f t="shared" si="21"/>
        <v>36.612499999999997</v>
      </c>
      <c r="Q308" s="10" t="s">
        <v>8309</v>
      </c>
      <c r="R308" t="s">
        <v>8314</v>
      </c>
      <c r="S308" s="14" t="str">
        <f t="shared" si="22"/>
        <v>February</v>
      </c>
      <c r="T308" s="15">
        <f t="shared" si="23"/>
        <v>41353.462187500001</v>
      </c>
      <c r="U308" t="str">
        <f t="shared" si="24"/>
        <v>2013</v>
      </c>
    </row>
    <row r="309" spans="1:21" x14ac:dyDescent="0.2">
      <c r="A309" s="6">
        <f t="shared" si="20"/>
        <v>1.1131818181818183</v>
      </c>
      <c r="B309">
        <v>307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8">
        <f t="shared" si="21"/>
        <v>42.517361111111114</v>
      </c>
      <c r="Q309" s="10" t="s">
        <v>8309</v>
      </c>
      <c r="R309" t="s">
        <v>8314</v>
      </c>
      <c r="S309" s="14" t="str">
        <f t="shared" si="22"/>
        <v>January</v>
      </c>
      <c r="T309" s="15">
        <f t="shared" si="23"/>
        <v>41312.611122685179</v>
      </c>
      <c r="U309" t="str">
        <f t="shared" si="24"/>
        <v>2013</v>
      </c>
    </row>
    <row r="310" spans="1:21" ht="45" x14ac:dyDescent="0.2">
      <c r="A310" s="6">
        <f t="shared" si="20"/>
        <v>1.0556666666666668</v>
      </c>
      <c r="B310">
        <v>308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8">
        <f t="shared" si="21"/>
        <v>62.712871287128714</v>
      </c>
      <c r="Q310" s="10" t="s">
        <v>8309</v>
      </c>
      <c r="R310" t="s">
        <v>8314</v>
      </c>
      <c r="S310" s="14" t="str">
        <f t="shared" si="22"/>
        <v>January</v>
      </c>
      <c r="T310" s="15">
        <f t="shared" si="23"/>
        <v>40612.361226851848</v>
      </c>
      <c r="U310" t="str">
        <f t="shared" si="24"/>
        <v>2011</v>
      </c>
    </row>
    <row r="311" spans="1:21" ht="45" x14ac:dyDescent="0.2">
      <c r="A311" s="6">
        <f t="shared" si="20"/>
        <v>1.1894444444444445</v>
      </c>
      <c r="B311">
        <v>309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8">
        <f t="shared" si="21"/>
        <v>89.957983193277315</v>
      </c>
      <c r="Q311" s="10" t="s">
        <v>8309</v>
      </c>
      <c r="R311" t="s">
        <v>8314</v>
      </c>
      <c r="S311" s="14" t="str">
        <f t="shared" si="22"/>
        <v>August</v>
      </c>
      <c r="T311" s="15">
        <f t="shared" si="23"/>
        <v>41155.418217592589</v>
      </c>
      <c r="U311" t="str">
        <f t="shared" si="24"/>
        <v>2012</v>
      </c>
    </row>
    <row r="312" spans="1:21" ht="45" x14ac:dyDescent="0.2">
      <c r="A312" s="6">
        <f t="shared" si="20"/>
        <v>1.04129</v>
      </c>
      <c r="B312">
        <v>310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8">
        <f t="shared" si="21"/>
        <v>28.924722222222222</v>
      </c>
      <c r="Q312" s="10" t="s">
        <v>8309</v>
      </c>
      <c r="R312" t="s">
        <v>8314</v>
      </c>
      <c r="S312" s="14" t="str">
        <f t="shared" si="22"/>
        <v>October</v>
      </c>
      <c r="T312" s="15">
        <f t="shared" si="23"/>
        <v>40835.75</v>
      </c>
      <c r="U312" t="str">
        <f t="shared" si="24"/>
        <v>2011</v>
      </c>
    </row>
    <row r="313" spans="1:21" ht="30" x14ac:dyDescent="0.2">
      <c r="A313" s="6">
        <f t="shared" si="20"/>
        <v>1.0410165</v>
      </c>
      <c r="B313">
        <v>311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8">
        <f t="shared" si="21"/>
        <v>138.8022</v>
      </c>
      <c r="Q313" s="10" t="s">
        <v>8309</v>
      </c>
      <c r="R313" t="s">
        <v>8314</v>
      </c>
      <c r="S313" s="14" t="str">
        <f t="shared" si="22"/>
        <v>November</v>
      </c>
      <c r="T313" s="15">
        <f t="shared" si="23"/>
        <v>40908.999305555553</v>
      </c>
      <c r="U313" t="str">
        <f t="shared" si="24"/>
        <v>2011</v>
      </c>
    </row>
    <row r="314" spans="1:21" ht="45" x14ac:dyDescent="0.2">
      <c r="A314" s="6">
        <f t="shared" si="20"/>
        <v>1.1187499999999999</v>
      </c>
      <c r="B314">
        <v>312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8">
        <f t="shared" si="21"/>
        <v>61.301369863013697</v>
      </c>
      <c r="Q314" s="10" t="s">
        <v>8309</v>
      </c>
      <c r="R314" t="s">
        <v>8314</v>
      </c>
      <c r="S314" s="14" t="str">
        <f t="shared" si="22"/>
        <v>March</v>
      </c>
      <c r="T314" s="15">
        <f t="shared" si="23"/>
        <v>41378.544351851851</v>
      </c>
      <c r="U314" t="str">
        <f t="shared" si="24"/>
        <v>2013</v>
      </c>
    </row>
    <row r="315" spans="1:21" ht="45" x14ac:dyDescent="0.2">
      <c r="A315" s="6">
        <f t="shared" si="20"/>
        <v>1.0473529411764706</v>
      </c>
      <c r="B315">
        <v>313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8">
        <f t="shared" si="21"/>
        <v>80.202702702702709</v>
      </c>
      <c r="Q315" s="10" t="s">
        <v>8309</v>
      </c>
      <c r="R315" t="s">
        <v>8314</v>
      </c>
      <c r="S315" s="14" t="str">
        <f t="shared" si="22"/>
        <v>June</v>
      </c>
      <c r="T315" s="15">
        <f t="shared" si="23"/>
        <v>40401.332638888889</v>
      </c>
      <c r="U315" t="str">
        <f t="shared" si="24"/>
        <v>2010</v>
      </c>
    </row>
    <row r="316" spans="1:21" ht="45" x14ac:dyDescent="0.2">
      <c r="A316" s="6">
        <f t="shared" si="20"/>
        <v>3.8515000000000001</v>
      </c>
      <c r="B316">
        <v>314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8">
        <f t="shared" si="21"/>
        <v>32.095833333333331</v>
      </c>
      <c r="Q316" s="10" t="s">
        <v>8309</v>
      </c>
      <c r="R316" t="s">
        <v>8314</v>
      </c>
      <c r="S316" s="14" t="str">
        <f t="shared" si="22"/>
        <v>January</v>
      </c>
      <c r="T316" s="15">
        <f t="shared" si="23"/>
        <v>41334.499861111108</v>
      </c>
      <c r="U316" t="str">
        <f t="shared" si="24"/>
        <v>2013</v>
      </c>
    </row>
    <row r="317" spans="1:21" ht="45" x14ac:dyDescent="0.2">
      <c r="A317" s="6">
        <f t="shared" si="20"/>
        <v>1.01248</v>
      </c>
      <c r="B317">
        <v>315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8">
        <f t="shared" si="21"/>
        <v>200.88888888888889</v>
      </c>
      <c r="Q317" s="10" t="s">
        <v>8309</v>
      </c>
      <c r="R317" t="s">
        <v>8314</v>
      </c>
      <c r="S317" s="14" t="str">
        <f t="shared" si="22"/>
        <v>July</v>
      </c>
      <c r="T317" s="15">
        <f t="shared" si="23"/>
        <v>41143.439050925925</v>
      </c>
      <c r="U317" t="str">
        <f t="shared" si="24"/>
        <v>2012</v>
      </c>
    </row>
    <row r="318" spans="1:21" ht="30" x14ac:dyDescent="0.2">
      <c r="A318" s="6">
        <f t="shared" si="20"/>
        <v>1.1377333333333333</v>
      </c>
      <c r="B318">
        <v>316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8">
        <f t="shared" si="21"/>
        <v>108.01265822784811</v>
      </c>
      <c r="Q318" s="10" t="s">
        <v>8309</v>
      </c>
      <c r="R318" t="s">
        <v>8314</v>
      </c>
      <c r="S318" s="14" t="str">
        <f t="shared" si="22"/>
        <v>November</v>
      </c>
      <c r="T318" s="15">
        <f t="shared" si="23"/>
        <v>41983.874305555553</v>
      </c>
      <c r="U318" t="str">
        <f t="shared" si="24"/>
        <v>2014</v>
      </c>
    </row>
    <row r="319" spans="1:21" ht="30" x14ac:dyDescent="0.2">
      <c r="A319" s="6">
        <f t="shared" si="20"/>
        <v>1.0080333333333333</v>
      </c>
      <c r="B319">
        <v>317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8">
        <f t="shared" si="21"/>
        <v>95.699367088607602</v>
      </c>
      <c r="Q319" s="10" t="s">
        <v>8309</v>
      </c>
      <c r="R319" t="s">
        <v>8314</v>
      </c>
      <c r="S319" s="14" t="str">
        <f t="shared" si="22"/>
        <v>November</v>
      </c>
      <c r="T319" s="15">
        <f t="shared" si="23"/>
        <v>41619.343553240738</v>
      </c>
      <c r="U319" t="str">
        <f t="shared" si="24"/>
        <v>2013</v>
      </c>
    </row>
    <row r="320" spans="1:21" ht="45" x14ac:dyDescent="0.2">
      <c r="A320" s="6">
        <f t="shared" si="20"/>
        <v>2.8332000000000002</v>
      </c>
      <c r="B320">
        <v>318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8">
        <f t="shared" si="21"/>
        <v>49.880281690140848</v>
      </c>
      <c r="Q320" s="10" t="s">
        <v>8309</v>
      </c>
      <c r="R320" t="s">
        <v>8314</v>
      </c>
      <c r="S320" s="14" t="str">
        <f t="shared" si="22"/>
        <v>February</v>
      </c>
      <c r="T320" s="15">
        <f t="shared" si="23"/>
        <v>41359.663784722223</v>
      </c>
      <c r="U320" t="str">
        <f t="shared" si="24"/>
        <v>2013</v>
      </c>
    </row>
    <row r="321" spans="1:21" ht="60" x14ac:dyDescent="0.2">
      <c r="A321" s="6">
        <f t="shared" si="20"/>
        <v>1.1268</v>
      </c>
      <c r="B321">
        <v>319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8">
        <f t="shared" si="21"/>
        <v>110.47058823529412</v>
      </c>
      <c r="Q321" s="10" t="s">
        <v>8309</v>
      </c>
      <c r="R321" t="s">
        <v>8314</v>
      </c>
      <c r="S321" s="14" t="str">
        <f t="shared" si="22"/>
        <v>November</v>
      </c>
      <c r="T321" s="15">
        <f t="shared" si="23"/>
        <v>40210.999305555553</v>
      </c>
      <c r="U321" t="str">
        <f t="shared" si="24"/>
        <v>2009</v>
      </c>
    </row>
    <row r="322" spans="1:21" ht="45" x14ac:dyDescent="0.2">
      <c r="A322" s="6">
        <f t="shared" si="20"/>
        <v>1.0658000000000001</v>
      </c>
      <c r="B322">
        <v>320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8">
        <f t="shared" si="21"/>
        <v>134.91139240506328</v>
      </c>
      <c r="Q322" s="10" t="s">
        <v>8309</v>
      </c>
      <c r="R322" t="s">
        <v>8314</v>
      </c>
      <c r="S322" s="14" t="str">
        <f t="shared" si="22"/>
        <v>November</v>
      </c>
      <c r="T322" s="15">
        <f t="shared" si="23"/>
        <v>42360.624999999993</v>
      </c>
      <c r="U322" t="str">
        <f t="shared" si="24"/>
        <v>2015</v>
      </c>
    </row>
    <row r="323" spans="1:21" ht="45" x14ac:dyDescent="0.2">
      <c r="A323" s="6">
        <f t="shared" ref="A323:A386" si="25">(F323/E323)</f>
        <v>1.0266285714285714</v>
      </c>
      <c r="B323">
        <v>321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8">
        <f t="shared" ref="P323:P386" si="26">F323/M323</f>
        <v>106.62314540059347</v>
      </c>
      <c r="Q323" s="10" t="s">
        <v>8309</v>
      </c>
      <c r="R323" t="s">
        <v>8314</v>
      </c>
      <c r="S323" s="14" t="str">
        <f t="shared" ref="S323:S386" si="27">TEXT((((K323/60)/60)/24)+DATE(1970,1,1)+(-8/24),"MMMM")</f>
        <v>October</v>
      </c>
      <c r="T323" s="15">
        <f t="shared" ref="T323:T386" si="28">(((J323/60)/60/24)+DATE(1970,1,1)+(-8/24))</f>
        <v>42682.15493055556</v>
      </c>
      <c r="U323" t="str">
        <f t="shared" ref="U323:U386" si="29">TEXT((((K323/60)/60)/24)+DATE(1970,1,1)+(-8/24),"YYYY")</f>
        <v>2016</v>
      </c>
    </row>
    <row r="324" spans="1:21" ht="45" x14ac:dyDescent="0.2">
      <c r="A324" s="6">
        <f t="shared" si="25"/>
        <v>1.0791200000000001</v>
      </c>
      <c r="B324">
        <v>322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8">
        <f t="shared" si="26"/>
        <v>145.04301075268816</v>
      </c>
      <c r="Q324" s="10" t="s">
        <v>8309</v>
      </c>
      <c r="R324" t="s">
        <v>8314</v>
      </c>
      <c r="S324" s="14" t="str">
        <f t="shared" si="27"/>
        <v>April</v>
      </c>
      <c r="T324" s="15">
        <f t="shared" si="28"/>
        <v>42503.236666666664</v>
      </c>
      <c r="U324" t="str">
        <f t="shared" si="29"/>
        <v>2016</v>
      </c>
    </row>
    <row r="325" spans="1:21" ht="45" x14ac:dyDescent="0.2">
      <c r="A325" s="6">
        <f t="shared" si="25"/>
        <v>1.2307407407407407</v>
      </c>
      <c r="B325">
        <v>323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8">
        <f t="shared" si="26"/>
        <v>114.58620689655173</v>
      </c>
      <c r="Q325" s="10" t="s">
        <v>8309</v>
      </c>
      <c r="R325" t="s">
        <v>8314</v>
      </c>
      <c r="S325" s="14" t="str">
        <f t="shared" si="27"/>
        <v>November</v>
      </c>
      <c r="T325" s="15">
        <f t="shared" si="28"/>
        <v>42724.999305555553</v>
      </c>
      <c r="U325" t="str">
        <f t="shared" si="29"/>
        <v>2016</v>
      </c>
    </row>
    <row r="326" spans="1:21" ht="45" x14ac:dyDescent="0.2">
      <c r="A326" s="6">
        <f t="shared" si="25"/>
        <v>1.016</v>
      </c>
      <c r="B326">
        <v>324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8">
        <f t="shared" si="26"/>
        <v>105.3170731707317</v>
      </c>
      <c r="Q326" s="10" t="s">
        <v>8309</v>
      </c>
      <c r="R326" t="s">
        <v>8314</v>
      </c>
      <c r="S326" s="14" t="str">
        <f t="shared" si="27"/>
        <v>June</v>
      </c>
      <c r="T326" s="15">
        <f t="shared" si="28"/>
        <v>42217.292916666665</v>
      </c>
      <c r="U326" t="str">
        <f t="shared" si="29"/>
        <v>2015</v>
      </c>
    </row>
    <row r="327" spans="1:21" ht="45" x14ac:dyDescent="0.2">
      <c r="A327" s="6">
        <f t="shared" si="25"/>
        <v>1.04396</v>
      </c>
      <c r="B327">
        <v>325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8">
        <f t="shared" si="26"/>
        <v>70.921195652173907</v>
      </c>
      <c r="Q327" s="10" t="s">
        <v>8309</v>
      </c>
      <c r="R327" t="s">
        <v>8314</v>
      </c>
      <c r="S327" s="14" t="str">
        <f t="shared" si="27"/>
        <v>November</v>
      </c>
      <c r="T327" s="15">
        <f t="shared" si="28"/>
        <v>42723.854548611103</v>
      </c>
      <c r="U327" t="str">
        <f t="shared" si="29"/>
        <v>2016</v>
      </c>
    </row>
    <row r="328" spans="1:21" ht="45" x14ac:dyDescent="0.2">
      <c r="A328" s="6">
        <f t="shared" si="25"/>
        <v>1.1292973333333334</v>
      </c>
      <c r="B328">
        <v>326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8">
        <f t="shared" si="26"/>
        <v>147.17167680278018</v>
      </c>
      <c r="Q328" s="10" t="s">
        <v>8309</v>
      </c>
      <c r="R328" t="s">
        <v>8314</v>
      </c>
      <c r="S328" s="14" t="str">
        <f t="shared" si="27"/>
        <v>February</v>
      </c>
      <c r="T328" s="15">
        <f t="shared" si="28"/>
        <v>42808.622916666667</v>
      </c>
      <c r="U328" t="str">
        <f t="shared" si="29"/>
        <v>2017</v>
      </c>
    </row>
    <row r="329" spans="1:21" ht="45" x14ac:dyDescent="0.2">
      <c r="A329" s="6">
        <f t="shared" si="25"/>
        <v>1.3640000000000001</v>
      </c>
      <c r="B329">
        <v>327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8">
        <f t="shared" si="26"/>
        <v>160.47058823529412</v>
      </c>
      <c r="Q329" s="10" t="s">
        <v>8309</v>
      </c>
      <c r="R329" t="s">
        <v>8314</v>
      </c>
      <c r="S329" s="14" t="str">
        <f t="shared" si="27"/>
        <v>February</v>
      </c>
      <c r="T329" s="15">
        <f t="shared" si="28"/>
        <v>42084.999999999993</v>
      </c>
      <c r="U329" t="str">
        <f t="shared" si="29"/>
        <v>2015</v>
      </c>
    </row>
    <row r="330" spans="1:21" ht="45" x14ac:dyDescent="0.2">
      <c r="A330" s="6">
        <f t="shared" si="25"/>
        <v>1.036144</v>
      </c>
      <c r="B330">
        <v>328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8">
        <f t="shared" si="26"/>
        <v>156.04578313253012</v>
      </c>
      <c r="Q330" s="10" t="s">
        <v>8309</v>
      </c>
      <c r="R330" t="s">
        <v>8314</v>
      </c>
      <c r="S330" s="14" t="str">
        <f t="shared" si="27"/>
        <v>October</v>
      </c>
      <c r="T330" s="15">
        <f t="shared" si="28"/>
        <v>42308.833333333336</v>
      </c>
      <c r="U330" t="str">
        <f t="shared" si="29"/>
        <v>2015</v>
      </c>
    </row>
    <row r="331" spans="1:21" ht="45" x14ac:dyDescent="0.2">
      <c r="A331" s="6">
        <f t="shared" si="25"/>
        <v>1.0549999999999999</v>
      </c>
      <c r="B331">
        <v>329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8">
        <f t="shared" si="26"/>
        <v>63.17365269461078</v>
      </c>
      <c r="Q331" s="10" t="s">
        <v>8309</v>
      </c>
      <c r="R331" t="s">
        <v>8314</v>
      </c>
      <c r="S331" s="14" t="str">
        <f t="shared" si="27"/>
        <v>October</v>
      </c>
      <c r="T331" s="15">
        <f t="shared" si="28"/>
        <v>42314.833333333336</v>
      </c>
      <c r="U331" t="str">
        <f t="shared" si="29"/>
        <v>2015</v>
      </c>
    </row>
    <row r="332" spans="1:21" ht="45" x14ac:dyDescent="0.2">
      <c r="A332" s="6">
        <f t="shared" si="25"/>
        <v>1.0182857142857142</v>
      </c>
      <c r="B332">
        <v>330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8">
        <f t="shared" si="26"/>
        <v>104.82352941176471</v>
      </c>
      <c r="Q332" s="10" t="s">
        <v>8309</v>
      </c>
      <c r="R332" t="s">
        <v>8314</v>
      </c>
      <c r="S332" s="14" t="str">
        <f t="shared" si="27"/>
        <v>April</v>
      </c>
      <c r="T332" s="15">
        <f t="shared" si="28"/>
        <v>41410.832638888889</v>
      </c>
      <c r="U332" t="str">
        <f t="shared" si="29"/>
        <v>2013</v>
      </c>
    </row>
    <row r="333" spans="1:21" ht="45" x14ac:dyDescent="0.2">
      <c r="A333" s="6">
        <f t="shared" si="25"/>
        <v>1.0660499999999999</v>
      </c>
      <c r="B333">
        <v>331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8">
        <f t="shared" si="26"/>
        <v>97.356164383561648</v>
      </c>
      <c r="Q333" s="10" t="s">
        <v>8309</v>
      </c>
      <c r="R333" t="s">
        <v>8314</v>
      </c>
      <c r="S333" s="14" t="str">
        <f t="shared" si="27"/>
        <v>May</v>
      </c>
      <c r="T333" s="15">
        <f t="shared" si="28"/>
        <v>42538.248078703698</v>
      </c>
      <c r="U333" t="str">
        <f t="shared" si="29"/>
        <v>2016</v>
      </c>
    </row>
    <row r="334" spans="1:21" ht="45" x14ac:dyDescent="0.2">
      <c r="A334" s="6">
        <f t="shared" si="25"/>
        <v>1.13015</v>
      </c>
      <c r="B334">
        <v>332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8">
        <f t="shared" si="26"/>
        <v>203.63063063063063</v>
      </c>
      <c r="Q334" s="10" t="s">
        <v>8309</v>
      </c>
      <c r="R334" t="s">
        <v>8314</v>
      </c>
      <c r="S334" s="14" t="str">
        <f t="shared" si="27"/>
        <v>September</v>
      </c>
      <c r="T334" s="15">
        <f t="shared" si="28"/>
        <v>42304.999999999993</v>
      </c>
      <c r="U334" t="str">
        <f t="shared" si="29"/>
        <v>2015</v>
      </c>
    </row>
    <row r="335" spans="1:21" ht="45" x14ac:dyDescent="0.2">
      <c r="A335" s="6">
        <f t="shared" si="25"/>
        <v>1.252275</v>
      </c>
      <c r="B335">
        <v>333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8">
        <f t="shared" si="26"/>
        <v>188.31203007518798</v>
      </c>
      <c r="Q335" s="10" t="s">
        <v>8309</v>
      </c>
      <c r="R335" t="s">
        <v>8314</v>
      </c>
      <c r="S335" s="14" t="str">
        <f t="shared" si="27"/>
        <v>March</v>
      </c>
      <c r="T335" s="15">
        <f t="shared" si="28"/>
        <v>42467.261469907404</v>
      </c>
      <c r="U335" t="str">
        <f t="shared" si="29"/>
        <v>2016</v>
      </c>
    </row>
    <row r="336" spans="1:21" ht="45" x14ac:dyDescent="0.2">
      <c r="A336" s="6">
        <f t="shared" si="25"/>
        <v>1.0119</v>
      </c>
      <c r="B336">
        <v>334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8">
        <f t="shared" si="26"/>
        <v>146.65217391304347</v>
      </c>
      <c r="Q336" s="10" t="s">
        <v>8309</v>
      </c>
      <c r="R336" t="s">
        <v>8314</v>
      </c>
      <c r="S336" s="14" t="str">
        <f t="shared" si="27"/>
        <v>April</v>
      </c>
      <c r="T336" s="15">
        <f t="shared" si="28"/>
        <v>42139.458333333336</v>
      </c>
      <c r="U336" t="str">
        <f t="shared" si="29"/>
        <v>2015</v>
      </c>
    </row>
    <row r="337" spans="1:21" ht="45" x14ac:dyDescent="0.2">
      <c r="A337" s="6">
        <f t="shared" si="25"/>
        <v>1.0276470588235294</v>
      </c>
      <c r="B337">
        <v>335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8">
        <f t="shared" si="26"/>
        <v>109.1875</v>
      </c>
      <c r="Q337" s="10" t="s">
        <v>8309</v>
      </c>
      <c r="R337" t="s">
        <v>8314</v>
      </c>
      <c r="S337" s="14" t="str">
        <f t="shared" si="27"/>
        <v>April</v>
      </c>
      <c r="T337" s="15">
        <f t="shared" si="28"/>
        <v>42132.583333333336</v>
      </c>
      <c r="U337" t="str">
        <f t="shared" si="29"/>
        <v>2015</v>
      </c>
    </row>
    <row r="338" spans="1:21" ht="45" x14ac:dyDescent="0.2">
      <c r="A338" s="6">
        <f t="shared" si="25"/>
        <v>1.1683911999999999</v>
      </c>
      <c r="B338">
        <v>336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8">
        <f t="shared" si="26"/>
        <v>59.249046653144013</v>
      </c>
      <c r="Q338" s="10" t="s">
        <v>8309</v>
      </c>
      <c r="R338" t="s">
        <v>8314</v>
      </c>
      <c r="S338" s="14" t="str">
        <f t="shared" si="27"/>
        <v>October</v>
      </c>
      <c r="T338" s="15">
        <f t="shared" si="28"/>
        <v>42321.304606481477</v>
      </c>
      <c r="U338" t="str">
        <f t="shared" si="29"/>
        <v>2015</v>
      </c>
    </row>
    <row r="339" spans="1:21" ht="45" x14ac:dyDescent="0.2">
      <c r="A339" s="6">
        <f t="shared" si="25"/>
        <v>1.0116833333333335</v>
      </c>
      <c r="B339">
        <v>337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8">
        <f t="shared" si="26"/>
        <v>97.904838709677421</v>
      </c>
      <c r="Q339" s="10" t="s">
        <v>8309</v>
      </c>
      <c r="R339" t="s">
        <v>8314</v>
      </c>
      <c r="S339" s="14" t="str">
        <f t="shared" si="27"/>
        <v>February</v>
      </c>
      <c r="T339" s="15">
        <f t="shared" si="28"/>
        <v>42076.753564814811</v>
      </c>
      <c r="U339" t="str">
        <f t="shared" si="29"/>
        <v>2015</v>
      </c>
    </row>
    <row r="340" spans="1:21" ht="45" x14ac:dyDescent="0.2">
      <c r="A340" s="6">
        <f t="shared" si="25"/>
        <v>1.1013360000000001</v>
      </c>
      <c r="B340">
        <v>338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8">
        <f t="shared" si="26"/>
        <v>70.000169491525426</v>
      </c>
      <c r="Q340" s="10" t="s">
        <v>8309</v>
      </c>
      <c r="R340" t="s">
        <v>8314</v>
      </c>
      <c r="S340" s="14" t="str">
        <f t="shared" si="27"/>
        <v>July</v>
      </c>
      <c r="T340" s="15">
        <f t="shared" si="28"/>
        <v>42615.708333333336</v>
      </c>
      <c r="U340" t="str">
        <f t="shared" si="29"/>
        <v>2016</v>
      </c>
    </row>
    <row r="341" spans="1:21" ht="45" x14ac:dyDescent="0.2">
      <c r="A341" s="6">
        <f t="shared" si="25"/>
        <v>1.0808333333333333</v>
      </c>
      <c r="B341">
        <v>339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8">
        <f t="shared" si="26"/>
        <v>72.865168539325836</v>
      </c>
      <c r="Q341" s="10" t="s">
        <v>8309</v>
      </c>
      <c r="R341" t="s">
        <v>8314</v>
      </c>
      <c r="S341" s="14" t="str">
        <f t="shared" si="27"/>
        <v>March</v>
      </c>
      <c r="T341" s="15">
        <f t="shared" si="28"/>
        <v>42123.426712962959</v>
      </c>
      <c r="U341" t="str">
        <f t="shared" si="29"/>
        <v>2015</v>
      </c>
    </row>
    <row r="342" spans="1:21" ht="45" x14ac:dyDescent="0.2">
      <c r="A342" s="6">
        <f t="shared" si="25"/>
        <v>1.2502285714285715</v>
      </c>
      <c r="B342">
        <v>340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8">
        <f t="shared" si="26"/>
        <v>146.34782608695653</v>
      </c>
      <c r="Q342" s="10" t="s">
        <v>8309</v>
      </c>
      <c r="R342" t="s">
        <v>8314</v>
      </c>
      <c r="S342" s="14" t="str">
        <f t="shared" si="27"/>
        <v>February</v>
      </c>
      <c r="T342" s="15">
        <f t="shared" si="28"/>
        <v>42802.541666666664</v>
      </c>
      <c r="U342" t="str">
        <f t="shared" si="29"/>
        <v>2017</v>
      </c>
    </row>
    <row r="343" spans="1:21" ht="45" x14ac:dyDescent="0.2">
      <c r="A343" s="6">
        <f t="shared" si="25"/>
        <v>1.0671428571428572</v>
      </c>
      <c r="B343">
        <v>341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8">
        <f t="shared" si="26"/>
        <v>67.909090909090907</v>
      </c>
      <c r="Q343" s="10" t="s">
        <v>8309</v>
      </c>
      <c r="R343" t="s">
        <v>8314</v>
      </c>
      <c r="S343" s="14" t="str">
        <f t="shared" si="27"/>
        <v>September</v>
      </c>
      <c r="T343" s="15">
        <f t="shared" si="28"/>
        <v>41912.832638888889</v>
      </c>
      <c r="U343" t="str">
        <f t="shared" si="29"/>
        <v>2014</v>
      </c>
    </row>
    <row r="344" spans="1:21" ht="30" x14ac:dyDescent="0.2">
      <c r="A344" s="6">
        <f t="shared" si="25"/>
        <v>1.0036639999999999</v>
      </c>
      <c r="B344">
        <v>342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8">
        <f t="shared" si="26"/>
        <v>169.85083076923075</v>
      </c>
      <c r="Q344" s="10" t="s">
        <v>8309</v>
      </c>
      <c r="R344" t="s">
        <v>8314</v>
      </c>
      <c r="S344" s="14" t="str">
        <f t="shared" si="27"/>
        <v>March</v>
      </c>
      <c r="T344" s="15">
        <f t="shared" si="28"/>
        <v>42489.447511574072</v>
      </c>
      <c r="U344" t="str">
        <f t="shared" si="29"/>
        <v>2016</v>
      </c>
    </row>
    <row r="345" spans="1:21" ht="45" x14ac:dyDescent="0.2">
      <c r="A345" s="6">
        <f t="shared" si="25"/>
        <v>1.0202863333333334</v>
      </c>
      <c r="B345">
        <v>343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8">
        <f t="shared" si="26"/>
        <v>58.413339694656486</v>
      </c>
      <c r="Q345" s="10" t="s">
        <v>8309</v>
      </c>
      <c r="R345" t="s">
        <v>8314</v>
      </c>
      <c r="S345" s="14" t="str">
        <f t="shared" si="27"/>
        <v>October</v>
      </c>
      <c r="T345" s="15">
        <f t="shared" si="28"/>
        <v>41956.791666666664</v>
      </c>
      <c r="U345" t="str">
        <f t="shared" si="29"/>
        <v>2014</v>
      </c>
    </row>
    <row r="346" spans="1:21" ht="45" x14ac:dyDescent="0.2">
      <c r="A346" s="6">
        <f t="shared" si="25"/>
        <v>1.0208358208955224</v>
      </c>
      <c r="B346">
        <v>344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8">
        <f t="shared" si="26"/>
        <v>119.99298245614035</v>
      </c>
      <c r="Q346" s="10" t="s">
        <v>8309</v>
      </c>
      <c r="R346" t="s">
        <v>8314</v>
      </c>
      <c r="S346" s="14" t="str">
        <f t="shared" si="27"/>
        <v>April</v>
      </c>
      <c r="T346" s="15">
        <f t="shared" si="28"/>
        <v>42155.763888888883</v>
      </c>
      <c r="U346" t="str">
        <f t="shared" si="29"/>
        <v>2015</v>
      </c>
    </row>
    <row r="347" spans="1:21" ht="45" x14ac:dyDescent="0.2">
      <c r="A347" s="6">
        <f t="shared" si="25"/>
        <v>1.2327586206896552</v>
      </c>
      <c r="B347">
        <v>345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8">
        <f t="shared" si="26"/>
        <v>99.860335195530723</v>
      </c>
      <c r="Q347" s="10" t="s">
        <v>8309</v>
      </c>
      <c r="R347" t="s">
        <v>8314</v>
      </c>
      <c r="S347" s="14" t="str">
        <f t="shared" si="27"/>
        <v>April</v>
      </c>
      <c r="T347" s="15">
        <f t="shared" si="28"/>
        <v>42144.610995370364</v>
      </c>
      <c r="U347" t="str">
        <f t="shared" si="29"/>
        <v>2015</v>
      </c>
    </row>
    <row r="348" spans="1:21" ht="45" x14ac:dyDescent="0.2">
      <c r="A348" s="6">
        <f t="shared" si="25"/>
        <v>1.7028880000000002</v>
      </c>
      <c r="B348">
        <v>346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8">
        <f t="shared" si="26"/>
        <v>90.579148936170213</v>
      </c>
      <c r="Q348" s="10" t="s">
        <v>8309</v>
      </c>
      <c r="R348" t="s">
        <v>8314</v>
      </c>
      <c r="S348" s="14" t="str">
        <f t="shared" si="27"/>
        <v>September</v>
      </c>
      <c r="T348" s="15">
        <f t="shared" si="28"/>
        <v>42291.166909722226</v>
      </c>
      <c r="U348" t="str">
        <f t="shared" si="29"/>
        <v>2015</v>
      </c>
    </row>
    <row r="349" spans="1:21" ht="45" x14ac:dyDescent="0.2">
      <c r="A349" s="6">
        <f t="shared" si="25"/>
        <v>1.1159049999999999</v>
      </c>
      <c r="B349">
        <v>347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8">
        <f t="shared" si="26"/>
        <v>117.77361477572559</v>
      </c>
      <c r="Q349" s="10" t="s">
        <v>8309</v>
      </c>
      <c r="R349" t="s">
        <v>8314</v>
      </c>
      <c r="S349" s="14" t="str">
        <f t="shared" si="27"/>
        <v>October</v>
      </c>
      <c r="T349" s="15">
        <f t="shared" si="28"/>
        <v>42322.20380787037</v>
      </c>
      <c r="U349" t="str">
        <f t="shared" si="29"/>
        <v>2015</v>
      </c>
    </row>
    <row r="350" spans="1:21" ht="45" x14ac:dyDescent="0.2">
      <c r="A350" s="6">
        <f t="shared" si="25"/>
        <v>1.03</v>
      </c>
      <c r="B350">
        <v>348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8">
        <f t="shared" si="26"/>
        <v>86.554621848739501</v>
      </c>
      <c r="Q350" s="10" t="s">
        <v>8309</v>
      </c>
      <c r="R350" t="s">
        <v>8314</v>
      </c>
      <c r="S350" s="14" t="str">
        <f t="shared" si="27"/>
        <v>July</v>
      </c>
      <c r="T350" s="15">
        <f t="shared" si="28"/>
        <v>42237.253657407404</v>
      </c>
      <c r="U350" t="str">
        <f t="shared" si="29"/>
        <v>2015</v>
      </c>
    </row>
    <row r="351" spans="1:21" ht="30" x14ac:dyDescent="0.2">
      <c r="A351" s="6">
        <f t="shared" si="25"/>
        <v>1.0663570159857905</v>
      </c>
      <c r="B351">
        <v>349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8">
        <f t="shared" si="26"/>
        <v>71.899281437125751</v>
      </c>
      <c r="Q351" s="10" t="s">
        <v>8309</v>
      </c>
      <c r="R351" t="s">
        <v>8314</v>
      </c>
      <c r="S351" s="14" t="str">
        <f t="shared" si="27"/>
        <v>January</v>
      </c>
      <c r="T351" s="15">
        <f t="shared" si="28"/>
        <v>42790.165601851848</v>
      </c>
      <c r="U351" t="str">
        <f t="shared" si="29"/>
        <v>2017</v>
      </c>
    </row>
    <row r="352" spans="1:21" ht="45" x14ac:dyDescent="0.2">
      <c r="A352" s="6">
        <f t="shared" si="25"/>
        <v>1.1476</v>
      </c>
      <c r="B352">
        <v>350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8">
        <f t="shared" si="26"/>
        <v>129.81900452488688</v>
      </c>
      <c r="Q352" s="10" t="s">
        <v>8309</v>
      </c>
      <c r="R352" t="s">
        <v>8314</v>
      </c>
      <c r="S352" s="14" t="str">
        <f t="shared" si="27"/>
        <v>August</v>
      </c>
      <c r="T352" s="15">
        <f t="shared" si="28"/>
        <v>42623.832638888889</v>
      </c>
      <c r="U352" t="str">
        <f t="shared" si="29"/>
        <v>2016</v>
      </c>
    </row>
    <row r="353" spans="1:21" ht="45" x14ac:dyDescent="0.2">
      <c r="A353" s="6">
        <f t="shared" si="25"/>
        <v>1.2734117647058822</v>
      </c>
      <c r="B353">
        <v>351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8">
        <f t="shared" si="26"/>
        <v>44.912863070539416</v>
      </c>
      <c r="Q353" s="10" t="s">
        <v>8309</v>
      </c>
      <c r="R353" t="s">
        <v>8314</v>
      </c>
      <c r="S353" s="14" t="str">
        <f t="shared" si="27"/>
        <v>February</v>
      </c>
      <c r="T353" s="15">
        <f t="shared" si="28"/>
        <v>42467.589745370373</v>
      </c>
      <c r="U353" t="str">
        <f t="shared" si="29"/>
        <v>2016</v>
      </c>
    </row>
    <row r="354" spans="1:21" ht="45" x14ac:dyDescent="0.2">
      <c r="A354" s="6">
        <f t="shared" si="25"/>
        <v>1.1656</v>
      </c>
      <c r="B354">
        <v>352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8">
        <f t="shared" si="26"/>
        <v>40.755244755244753</v>
      </c>
      <c r="Q354" s="10" t="s">
        <v>8309</v>
      </c>
      <c r="R354" t="s">
        <v>8314</v>
      </c>
      <c r="S354" s="14" t="str">
        <f t="shared" si="27"/>
        <v>September</v>
      </c>
      <c r="T354" s="15">
        <f t="shared" si="28"/>
        <v>41919.834120370368</v>
      </c>
      <c r="U354" t="str">
        <f t="shared" si="29"/>
        <v>2014</v>
      </c>
    </row>
    <row r="355" spans="1:21" ht="45" x14ac:dyDescent="0.2">
      <c r="A355" s="6">
        <f t="shared" si="25"/>
        <v>1.0861819426615318</v>
      </c>
      <c r="B355">
        <v>353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8">
        <f t="shared" si="26"/>
        <v>103.52394779771615</v>
      </c>
      <c r="Q355" s="10" t="s">
        <v>8309</v>
      </c>
      <c r="R355" t="s">
        <v>8314</v>
      </c>
      <c r="S355" s="14" t="str">
        <f t="shared" si="27"/>
        <v>October</v>
      </c>
      <c r="T355" s="15">
        <f t="shared" si="28"/>
        <v>42327.500219907401</v>
      </c>
      <c r="U355" t="str">
        <f t="shared" si="29"/>
        <v>2015</v>
      </c>
    </row>
    <row r="356" spans="1:21" ht="45" x14ac:dyDescent="0.2">
      <c r="A356" s="6">
        <f t="shared" si="25"/>
        <v>1.0394285714285714</v>
      </c>
      <c r="B356">
        <v>354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8">
        <f t="shared" si="26"/>
        <v>125.44827586206897</v>
      </c>
      <c r="Q356" s="10" t="s">
        <v>8309</v>
      </c>
      <c r="R356" t="s">
        <v>8314</v>
      </c>
      <c r="S356" s="14" t="str">
        <f t="shared" si="27"/>
        <v>March</v>
      </c>
      <c r="T356" s="15">
        <f t="shared" si="28"/>
        <v>42468.452789351846</v>
      </c>
      <c r="U356" t="str">
        <f t="shared" si="29"/>
        <v>2016</v>
      </c>
    </row>
    <row r="357" spans="1:21" ht="30" x14ac:dyDescent="0.2">
      <c r="A357" s="6">
        <f t="shared" si="25"/>
        <v>1.1625714285714286</v>
      </c>
      <c r="B357">
        <v>355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8">
        <f t="shared" si="26"/>
        <v>246.60606060606059</v>
      </c>
      <c r="Q357" s="10" t="s">
        <v>8309</v>
      </c>
      <c r="R357" t="s">
        <v>8314</v>
      </c>
      <c r="S357" s="14" t="str">
        <f t="shared" si="27"/>
        <v>October</v>
      </c>
      <c r="T357" s="15">
        <f t="shared" si="28"/>
        <v>41974.002245370364</v>
      </c>
      <c r="U357" t="str">
        <f t="shared" si="29"/>
        <v>2014</v>
      </c>
    </row>
    <row r="358" spans="1:21" ht="30" x14ac:dyDescent="0.2">
      <c r="A358" s="6">
        <f t="shared" si="25"/>
        <v>1.0269239999999999</v>
      </c>
      <c r="B358">
        <v>356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8">
        <f t="shared" si="26"/>
        <v>79.401340206185566</v>
      </c>
      <c r="Q358" s="10" t="s">
        <v>8309</v>
      </c>
      <c r="R358" t="s">
        <v>8314</v>
      </c>
      <c r="S358" s="14" t="str">
        <f t="shared" si="27"/>
        <v>February</v>
      </c>
      <c r="T358" s="15">
        <f t="shared" si="28"/>
        <v>42445.428159722222</v>
      </c>
      <c r="U358" t="str">
        <f t="shared" si="29"/>
        <v>2016</v>
      </c>
    </row>
    <row r="359" spans="1:21" ht="45" x14ac:dyDescent="0.2">
      <c r="A359" s="6">
        <f t="shared" si="25"/>
        <v>1.74</v>
      </c>
      <c r="B359">
        <v>357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8">
        <f t="shared" si="26"/>
        <v>86.138613861386133</v>
      </c>
      <c r="Q359" s="10" t="s">
        <v>8309</v>
      </c>
      <c r="R359" t="s">
        <v>8314</v>
      </c>
      <c r="S359" s="14" t="str">
        <f t="shared" si="27"/>
        <v>March</v>
      </c>
      <c r="T359" s="15">
        <f t="shared" si="28"/>
        <v>42117.88885416666</v>
      </c>
      <c r="U359" t="str">
        <f t="shared" si="29"/>
        <v>2015</v>
      </c>
    </row>
    <row r="360" spans="1:21" ht="45" x14ac:dyDescent="0.2">
      <c r="A360" s="6">
        <f t="shared" si="25"/>
        <v>1.03088</v>
      </c>
      <c r="B360">
        <v>358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8">
        <f t="shared" si="26"/>
        <v>193.04868913857678</v>
      </c>
      <c r="Q360" s="10" t="s">
        <v>8309</v>
      </c>
      <c r="R360" t="s">
        <v>8314</v>
      </c>
      <c r="S360" s="14" t="str">
        <f t="shared" si="27"/>
        <v>May</v>
      </c>
      <c r="T360" s="15">
        <f t="shared" si="28"/>
        <v>42536.291666666664</v>
      </c>
      <c r="U360" t="str">
        <f t="shared" si="29"/>
        <v>2016</v>
      </c>
    </row>
    <row r="361" spans="1:21" ht="45" x14ac:dyDescent="0.2">
      <c r="A361" s="6">
        <f t="shared" si="25"/>
        <v>1.0485537190082646</v>
      </c>
      <c r="B361">
        <v>359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8">
        <f t="shared" si="26"/>
        <v>84.023178807947019</v>
      </c>
      <c r="Q361" s="10" t="s">
        <v>8309</v>
      </c>
      <c r="R361" t="s">
        <v>8314</v>
      </c>
      <c r="S361" s="14" t="str">
        <f t="shared" si="27"/>
        <v>October</v>
      </c>
      <c r="T361" s="15">
        <f t="shared" si="28"/>
        <v>41956.883333333331</v>
      </c>
      <c r="U361" t="str">
        <f t="shared" si="29"/>
        <v>2014</v>
      </c>
    </row>
    <row r="362" spans="1:21" ht="45" x14ac:dyDescent="0.2">
      <c r="A362" s="6">
        <f t="shared" si="25"/>
        <v>1.0137499999999999</v>
      </c>
      <c r="B362">
        <v>360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8">
        <f t="shared" si="26"/>
        <v>139.82758620689654</v>
      </c>
      <c r="Q362" s="10" t="s">
        <v>8309</v>
      </c>
      <c r="R362" t="s">
        <v>8314</v>
      </c>
      <c r="S362" s="14" t="str">
        <f t="shared" si="27"/>
        <v>June</v>
      </c>
      <c r="T362" s="15">
        <f t="shared" si="28"/>
        <v>42207.799305555549</v>
      </c>
      <c r="U362" t="str">
        <f t="shared" si="29"/>
        <v>2015</v>
      </c>
    </row>
    <row r="363" spans="1:21" ht="45" x14ac:dyDescent="0.2">
      <c r="A363" s="6">
        <f t="shared" si="25"/>
        <v>1.1107699999999998</v>
      </c>
      <c r="B363">
        <v>361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8">
        <f t="shared" si="26"/>
        <v>109.82189265536722</v>
      </c>
      <c r="Q363" s="10" t="s">
        <v>8309</v>
      </c>
      <c r="R363" t="s">
        <v>8314</v>
      </c>
      <c r="S363" s="14" t="str">
        <f t="shared" si="27"/>
        <v>October</v>
      </c>
      <c r="T363" s="15">
        <f t="shared" si="28"/>
        <v>41965.709560185183</v>
      </c>
      <c r="U363" t="str">
        <f t="shared" si="29"/>
        <v>2014</v>
      </c>
    </row>
    <row r="364" spans="1:21" ht="45" x14ac:dyDescent="0.2">
      <c r="A364" s="6">
        <f t="shared" si="25"/>
        <v>1.2415933781686497</v>
      </c>
      <c r="B364">
        <v>362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8">
        <f t="shared" si="26"/>
        <v>139.53488372093022</v>
      </c>
      <c r="Q364" s="10" t="s">
        <v>8309</v>
      </c>
      <c r="R364" t="s">
        <v>8314</v>
      </c>
      <c r="S364" s="14" t="str">
        <f t="shared" si="27"/>
        <v>July</v>
      </c>
      <c r="T364" s="15">
        <f t="shared" si="28"/>
        <v>41858.666666666664</v>
      </c>
      <c r="U364" t="str">
        <f t="shared" si="29"/>
        <v>2014</v>
      </c>
    </row>
    <row r="365" spans="1:21" ht="45" x14ac:dyDescent="0.2">
      <c r="A365" s="6">
        <f t="shared" si="25"/>
        <v>1.0133333333333334</v>
      </c>
      <c r="B365">
        <v>363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8">
        <f t="shared" si="26"/>
        <v>347.84615384615387</v>
      </c>
      <c r="Q365" s="10" t="s">
        <v>8309</v>
      </c>
      <c r="R365" t="s">
        <v>8314</v>
      </c>
      <c r="S365" s="14" t="str">
        <f t="shared" si="27"/>
        <v>March</v>
      </c>
      <c r="T365" s="15">
        <f t="shared" si="28"/>
        <v>40300.473611111105</v>
      </c>
      <c r="U365" t="str">
        <f t="shared" si="29"/>
        <v>2010</v>
      </c>
    </row>
    <row r="366" spans="1:21" ht="45" x14ac:dyDescent="0.2">
      <c r="A366" s="6">
        <f t="shared" si="25"/>
        <v>1.1016142857142857</v>
      </c>
      <c r="B366">
        <v>364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8">
        <f t="shared" si="26"/>
        <v>68.24159292035398</v>
      </c>
      <c r="Q366" s="10" t="s">
        <v>8309</v>
      </c>
      <c r="R366" t="s">
        <v>8314</v>
      </c>
      <c r="S366" s="14" t="str">
        <f t="shared" si="27"/>
        <v>May</v>
      </c>
      <c r="T366" s="15">
        <f t="shared" si="28"/>
        <v>41810.832638888889</v>
      </c>
      <c r="U366" t="str">
        <f t="shared" si="29"/>
        <v>2014</v>
      </c>
    </row>
    <row r="367" spans="1:21" ht="45" x14ac:dyDescent="0.2">
      <c r="A367" s="6">
        <f t="shared" si="25"/>
        <v>1.0397333333333334</v>
      </c>
      <c r="B367">
        <v>365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8">
        <f t="shared" si="26"/>
        <v>239.93846153846152</v>
      </c>
      <c r="Q367" s="10" t="s">
        <v>8309</v>
      </c>
      <c r="R367" t="s">
        <v>8314</v>
      </c>
      <c r="S367" s="14" t="str">
        <f t="shared" si="27"/>
        <v>January</v>
      </c>
      <c r="T367" s="15">
        <f t="shared" si="28"/>
        <v>41698.273136574069</v>
      </c>
      <c r="U367" t="str">
        <f t="shared" si="29"/>
        <v>2014</v>
      </c>
    </row>
    <row r="368" spans="1:21" ht="45" x14ac:dyDescent="0.2">
      <c r="A368" s="6">
        <f t="shared" si="25"/>
        <v>1.013157894736842</v>
      </c>
      <c r="B368">
        <v>366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8">
        <f t="shared" si="26"/>
        <v>287.31343283582089</v>
      </c>
      <c r="Q368" s="10" t="s">
        <v>8309</v>
      </c>
      <c r="R368" t="s">
        <v>8314</v>
      </c>
      <c r="S368" s="14" t="str">
        <f t="shared" si="27"/>
        <v>April</v>
      </c>
      <c r="T368" s="15">
        <f t="shared" si="28"/>
        <v>41049.459699074068</v>
      </c>
      <c r="U368" t="str">
        <f t="shared" si="29"/>
        <v>2012</v>
      </c>
    </row>
    <row r="369" spans="1:21" ht="45" x14ac:dyDescent="0.2">
      <c r="A369" s="6">
        <f t="shared" si="25"/>
        <v>1.033501</v>
      </c>
      <c r="B369">
        <v>367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8">
        <f t="shared" si="26"/>
        <v>86.84882352941176</v>
      </c>
      <c r="Q369" s="10" t="s">
        <v>8309</v>
      </c>
      <c r="R369" t="s">
        <v>8314</v>
      </c>
      <c r="S369" s="14" t="str">
        <f t="shared" si="27"/>
        <v>March</v>
      </c>
      <c r="T369" s="15">
        <f t="shared" si="28"/>
        <v>41394.874305555553</v>
      </c>
      <c r="U369" t="str">
        <f t="shared" si="29"/>
        <v>2013</v>
      </c>
    </row>
    <row r="370" spans="1:21" ht="45" x14ac:dyDescent="0.2">
      <c r="A370" s="6">
        <f t="shared" si="25"/>
        <v>1.04112</v>
      </c>
      <c r="B370">
        <v>368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8">
        <f t="shared" si="26"/>
        <v>81.84905660377359</v>
      </c>
      <c r="Q370" s="10" t="s">
        <v>8309</v>
      </c>
      <c r="R370" t="s">
        <v>8314</v>
      </c>
      <c r="S370" s="14" t="str">
        <f t="shared" si="27"/>
        <v>February</v>
      </c>
      <c r="T370" s="15">
        <f t="shared" si="28"/>
        <v>42078.230578703697</v>
      </c>
      <c r="U370" t="str">
        <f t="shared" si="29"/>
        <v>2015</v>
      </c>
    </row>
    <row r="371" spans="1:21" ht="45" x14ac:dyDescent="0.2">
      <c r="A371" s="6">
        <f t="shared" si="25"/>
        <v>1.1015569230769231</v>
      </c>
      <c r="B371">
        <v>369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8">
        <f t="shared" si="26"/>
        <v>42.874970059880241</v>
      </c>
      <c r="Q371" s="10" t="s">
        <v>8309</v>
      </c>
      <c r="R371" t="s">
        <v>8314</v>
      </c>
      <c r="S371" s="14" t="str">
        <f t="shared" si="27"/>
        <v>December</v>
      </c>
      <c r="T371" s="15">
        <f t="shared" si="28"/>
        <v>40923.2183912037</v>
      </c>
      <c r="U371" t="str">
        <f t="shared" si="29"/>
        <v>2011</v>
      </c>
    </row>
    <row r="372" spans="1:21" ht="45" x14ac:dyDescent="0.2">
      <c r="A372" s="6">
        <f t="shared" si="25"/>
        <v>1.2202</v>
      </c>
      <c r="B372">
        <v>370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8">
        <f t="shared" si="26"/>
        <v>709.41860465116281</v>
      </c>
      <c r="Q372" s="10" t="s">
        <v>8309</v>
      </c>
      <c r="R372" t="s">
        <v>8314</v>
      </c>
      <c r="S372" s="14" t="str">
        <f t="shared" si="27"/>
        <v>December</v>
      </c>
      <c r="T372" s="15">
        <f t="shared" si="28"/>
        <v>42741.461805555555</v>
      </c>
      <c r="U372" t="str">
        <f t="shared" si="29"/>
        <v>2016</v>
      </c>
    </row>
    <row r="373" spans="1:21" ht="45" x14ac:dyDescent="0.2">
      <c r="A373" s="6">
        <f t="shared" si="25"/>
        <v>1.1416866666666667</v>
      </c>
      <c r="B373">
        <v>371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8">
        <f t="shared" si="26"/>
        <v>161.25517890772127</v>
      </c>
      <c r="Q373" s="10" t="s">
        <v>8309</v>
      </c>
      <c r="R373" t="s">
        <v>8314</v>
      </c>
      <c r="S373" s="14" t="str">
        <f t="shared" si="27"/>
        <v>December</v>
      </c>
      <c r="T373" s="15">
        <f t="shared" si="28"/>
        <v>41306.434479166666</v>
      </c>
      <c r="U373" t="str">
        <f t="shared" si="29"/>
        <v>2012</v>
      </c>
    </row>
    <row r="374" spans="1:21" ht="30" x14ac:dyDescent="0.2">
      <c r="A374" s="6">
        <f t="shared" si="25"/>
        <v>1.2533333333333334</v>
      </c>
      <c r="B374">
        <v>372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8">
        <f t="shared" si="26"/>
        <v>41.777777777777779</v>
      </c>
      <c r="Q374" s="10" t="s">
        <v>8309</v>
      </c>
      <c r="R374" t="s">
        <v>8314</v>
      </c>
      <c r="S374" s="14" t="str">
        <f t="shared" si="27"/>
        <v>February</v>
      </c>
      <c r="T374" s="15">
        <f t="shared" si="28"/>
        <v>42465.333333333336</v>
      </c>
      <c r="U374" t="str">
        <f t="shared" si="29"/>
        <v>2016</v>
      </c>
    </row>
    <row r="375" spans="1:21" ht="45" x14ac:dyDescent="0.2">
      <c r="A375" s="6">
        <f t="shared" si="25"/>
        <v>1.0666666666666667</v>
      </c>
      <c r="B375">
        <v>373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8">
        <f t="shared" si="26"/>
        <v>89.887640449438209</v>
      </c>
      <c r="Q375" s="10" t="s">
        <v>8309</v>
      </c>
      <c r="R375" t="s">
        <v>8314</v>
      </c>
      <c r="S375" s="14" t="str">
        <f t="shared" si="27"/>
        <v>June</v>
      </c>
      <c r="T375" s="15">
        <f t="shared" si="28"/>
        <v>41108.578680555554</v>
      </c>
      <c r="U375" t="str">
        <f t="shared" si="29"/>
        <v>2012</v>
      </c>
    </row>
    <row r="376" spans="1:21" ht="45" x14ac:dyDescent="0.2">
      <c r="A376" s="6">
        <f t="shared" si="25"/>
        <v>1.3065</v>
      </c>
      <c r="B376">
        <v>374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8">
        <f t="shared" si="26"/>
        <v>45.051724137931032</v>
      </c>
      <c r="Q376" s="10" t="s">
        <v>8309</v>
      </c>
      <c r="R376" t="s">
        <v>8314</v>
      </c>
      <c r="S376" s="14" t="str">
        <f t="shared" si="27"/>
        <v>August</v>
      </c>
      <c r="T376" s="15">
        <f t="shared" si="28"/>
        <v>40802.555914351848</v>
      </c>
      <c r="U376" t="str">
        <f t="shared" si="29"/>
        <v>2011</v>
      </c>
    </row>
    <row r="377" spans="1:21" ht="45" x14ac:dyDescent="0.2">
      <c r="A377" s="6">
        <f t="shared" si="25"/>
        <v>1.2</v>
      </c>
      <c r="B377">
        <v>375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8">
        <f t="shared" si="26"/>
        <v>42.857142857142854</v>
      </c>
      <c r="Q377" s="10" t="s">
        <v>8309</v>
      </c>
      <c r="R377" t="s">
        <v>8314</v>
      </c>
      <c r="S377" s="14" t="str">
        <f t="shared" si="27"/>
        <v>January</v>
      </c>
      <c r="T377" s="15">
        <f t="shared" si="28"/>
        <v>41699.387499999997</v>
      </c>
      <c r="U377" t="str">
        <f t="shared" si="29"/>
        <v>2014</v>
      </c>
    </row>
    <row r="378" spans="1:21" ht="45" x14ac:dyDescent="0.2">
      <c r="A378" s="6">
        <f t="shared" si="25"/>
        <v>1.0595918367346939</v>
      </c>
      <c r="B378">
        <v>376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8">
        <f t="shared" si="26"/>
        <v>54.083333333333336</v>
      </c>
      <c r="Q378" s="10" t="s">
        <v>8309</v>
      </c>
      <c r="R378" t="s">
        <v>8314</v>
      </c>
      <c r="S378" s="14" t="str">
        <f t="shared" si="27"/>
        <v>July</v>
      </c>
      <c r="T378" s="15">
        <f t="shared" si="28"/>
        <v>42607.119398148141</v>
      </c>
      <c r="U378" t="str">
        <f t="shared" si="29"/>
        <v>2016</v>
      </c>
    </row>
    <row r="379" spans="1:21" ht="45" x14ac:dyDescent="0.2">
      <c r="A379" s="6">
        <f t="shared" si="25"/>
        <v>1.1439999999999999</v>
      </c>
      <c r="B379">
        <v>377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8">
        <f t="shared" si="26"/>
        <v>103.21804511278195</v>
      </c>
      <c r="Q379" s="10" t="s">
        <v>8309</v>
      </c>
      <c r="R379" t="s">
        <v>8314</v>
      </c>
      <c r="S379" s="14" t="str">
        <f t="shared" si="27"/>
        <v>October</v>
      </c>
      <c r="T379" s="15">
        <f t="shared" si="28"/>
        <v>42321.959027777775</v>
      </c>
      <c r="U379" t="str">
        <f t="shared" si="29"/>
        <v>2015</v>
      </c>
    </row>
    <row r="380" spans="1:21" ht="45" x14ac:dyDescent="0.2">
      <c r="A380" s="6">
        <f t="shared" si="25"/>
        <v>1.1176666666666666</v>
      </c>
      <c r="B380">
        <v>378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8">
        <f t="shared" si="26"/>
        <v>40.397590361445786</v>
      </c>
      <c r="Q380" s="10" t="s">
        <v>8309</v>
      </c>
      <c r="R380" t="s">
        <v>8314</v>
      </c>
      <c r="S380" s="14" t="str">
        <f t="shared" si="27"/>
        <v>January</v>
      </c>
      <c r="T380" s="15">
        <f t="shared" si="28"/>
        <v>42394.661111111105</v>
      </c>
      <c r="U380" t="str">
        <f t="shared" si="29"/>
        <v>2016</v>
      </c>
    </row>
    <row r="381" spans="1:21" ht="45" x14ac:dyDescent="0.2">
      <c r="A381" s="6">
        <f t="shared" si="25"/>
        <v>1.1608000000000001</v>
      </c>
      <c r="B381">
        <v>379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8">
        <f t="shared" si="26"/>
        <v>116.85906040268456</v>
      </c>
      <c r="Q381" s="10" t="s">
        <v>8309</v>
      </c>
      <c r="R381" t="s">
        <v>8314</v>
      </c>
      <c r="S381" s="14" t="str">
        <f t="shared" si="27"/>
        <v>March</v>
      </c>
      <c r="T381" s="15">
        <f t="shared" si="28"/>
        <v>41032.354999999996</v>
      </c>
      <c r="U381" t="str">
        <f t="shared" si="29"/>
        <v>2012</v>
      </c>
    </row>
    <row r="382" spans="1:21" ht="45" x14ac:dyDescent="0.2">
      <c r="A382" s="6">
        <f t="shared" si="25"/>
        <v>1.415</v>
      </c>
      <c r="B382">
        <v>380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8">
        <f t="shared" si="26"/>
        <v>115.51020408163265</v>
      </c>
      <c r="Q382" s="10" t="s">
        <v>8309</v>
      </c>
      <c r="R382" t="s">
        <v>8314</v>
      </c>
      <c r="S382" s="14" t="str">
        <f t="shared" si="27"/>
        <v>December</v>
      </c>
      <c r="T382" s="15">
        <f t="shared" si="28"/>
        <v>42392.386481481481</v>
      </c>
      <c r="U382" t="str">
        <f t="shared" si="29"/>
        <v>2015</v>
      </c>
    </row>
    <row r="383" spans="1:21" ht="45" x14ac:dyDescent="0.2">
      <c r="A383" s="6">
        <f t="shared" si="25"/>
        <v>1.0472999999999999</v>
      </c>
      <c r="B383">
        <v>381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8">
        <f t="shared" si="26"/>
        <v>104.31274900398407</v>
      </c>
      <c r="Q383" s="10" t="s">
        <v>8309</v>
      </c>
      <c r="R383" t="s">
        <v>8314</v>
      </c>
      <c r="S383" s="14" t="str">
        <f t="shared" si="27"/>
        <v>June</v>
      </c>
      <c r="T383" s="15">
        <f t="shared" si="28"/>
        <v>41119.875</v>
      </c>
      <c r="U383" t="str">
        <f t="shared" si="29"/>
        <v>2012</v>
      </c>
    </row>
    <row r="384" spans="1:21" ht="45" x14ac:dyDescent="0.2">
      <c r="A384" s="6">
        <f t="shared" si="25"/>
        <v>2.5583333333333331</v>
      </c>
      <c r="B384">
        <v>382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8">
        <f t="shared" si="26"/>
        <v>69.772727272727266</v>
      </c>
      <c r="Q384" s="10" t="s">
        <v>8309</v>
      </c>
      <c r="R384" t="s">
        <v>8314</v>
      </c>
      <c r="S384" s="14" t="str">
        <f t="shared" si="27"/>
        <v>August</v>
      </c>
      <c r="T384" s="15">
        <f t="shared" si="28"/>
        <v>41158.376157407409</v>
      </c>
      <c r="U384" t="str">
        <f t="shared" si="29"/>
        <v>2012</v>
      </c>
    </row>
    <row r="385" spans="1:21" ht="45" x14ac:dyDescent="0.2">
      <c r="A385" s="6">
        <f t="shared" si="25"/>
        <v>2.0670670670670672</v>
      </c>
      <c r="B385">
        <v>383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8">
        <f t="shared" si="26"/>
        <v>43.020833333333336</v>
      </c>
      <c r="Q385" s="10" t="s">
        <v>8309</v>
      </c>
      <c r="R385" t="s">
        <v>8314</v>
      </c>
      <c r="S385" s="14" t="str">
        <f t="shared" si="27"/>
        <v>April</v>
      </c>
      <c r="T385" s="15">
        <f t="shared" si="28"/>
        <v>41777.78424768518</v>
      </c>
      <c r="U385" t="str">
        <f t="shared" si="29"/>
        <v>2014</v>
      </c>
    </row>
    <row r="386" spans="1:21" ht="45" x14ac:dyDescent="0.2">
      <c r="A386" s="6">
        <f t="shared" si="25"/>
        <v>1.1210500000000001</v>
      </c>
      <c r="B386">
        <v>384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8">
        <f t="shared" si="26"/>
        <v>58.540469973890339</v>
      </c>
      <c r="Q386" s="10" t="s">
        <v>8309</v>
      </c>
      <c r="R386" t="s">
        <v>8314</v>
      </c>
      <c r="S386" s="14" t="str">
        <f t="shared" si="27"/>
        <v>December</v>
      </c>
      <c r="T386" s="15">
        <f t="shared" si="28"/>
        <v>42010.448460648149</v>
      </c>
      <c r="U386" t="str">
        <f t="shared" si="29"/>
        <v>2014</v>
      </c>
    </row>
    <row r="387" spans="1:21" ht="45" x14ac:dyDescent="0.2">
      <c r="A387" s="6">
        <f t="shared" ref="A387:A450" si="30">(F387/E387)</f>
        <v>1.05982</v>
      </c>
      <c r="B387">
        <v>385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8">
        <f t="shared" ref="P387:P450" si="31">F387/M387</f>
        <v>111.79535864978902</v>
      </c>
      <c r="Q387" s="10" t="s">
        <v>8309</v>
      </c>
      <c r="R387" t="s">
        <v>8314</v>
      </c>
      <c r="S387" s="14" t="str">
        <f t="shared" ref="S387:S450" si="32">TEXT((((K387/60)/60)/24)+DATE(1970,1,1)+(-8/24),"MMMM")</f>
        <v>October</v>
      </c>
      <c r="T387" s="15">
        <f t="shared" ref="T387:T450" si="33">(((J387/60)/60/24)+DATE(1970,1,1)+(-8/24))</f>
        <v>41964.29283564815</v>
      </c>
      <c r="U387" t="str">
        <f t="shared" ref="U387:U450" si="34">TEXT((((K387/60)/60)/24)+DATE(1970,1,1)+(-8/24),"YYYY")</f>
        <v>2014</v>
      </c>
    </row>
    <row r="388" spans="1:21" ht="45" x14ac:dyDescent="0.2">
      <c r="A388" s="6">
        <f t="shared" si="30"/>
        <v>1.0016666666666667</v>
      </c>
      <c r="B388">
        <v>386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8">
        <f t="shared" si="31"/>
        <v>46.230769230769234</v>
      </c>
      <c r="Q388" s="10" t="s">
        <v>8309</v>
      </c>
      <c r="R388" t="s">
        <v>8314</v>
      </c>
      <c r="S388" s="14" t="str">
        <f t="shared" si="32"/>
        <v>July</v>
      </c>
      <c r="T388" s="15">
        <f t="shared" si="33"/>
        <v>42226.617951388886</v>
      </c>
      <c r="U388" t="str">
        <f t="shared" si="34"/>
        <v>2015</v>
      </c>
    </row>
    <row r="389" spans="1:21" ht="45" x14ac:dyDescent="0.2">
      <c r="A389" s="6">
        <f t="shared" si="30"/>
        <v>2.1398947368421051</v>
      </c>
      <c r="B389">
        <v>387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8">
        <f t="shared" si="31"/>
        <v>144.69039145907473</v>
      </c>
      <c r="Q389" s="10" t="s">
        <v>8309</v>
      </c>
      <c r="R389" t="s">
        <v>8314</v>
      </c>
      <c r="S389" s="14" t="str">
        <f t="shared" si="32"/>
        <v>July</v>
      </c>
      <c r="T389" s="15">
        <f t="shared" si="33"/>
        <v>42230.916666666664</v>
      </c>
      <c r="U389" t="str">
        <f t="shared" si="34"/>
        <v>2015</v>
      </c>
    </row>
    <row r="390" spans="1:21" ht="45" x14ac:dyDescent="0.2">
      <c r="A390" s="6">
        <f t="shared" si="30"/>
        <v>1.2616000000000001</v>
      </c>
      <c r="B390">
        <v>388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8">
        <f t="shared" si="31"/>
        <v>88.845070422535215</v>
      </c>
      <c r="Q390" s="10" t="s">
        <v>8309</v>
      </c>
      <c r="R390" t="s">
        <v>8314</v>
      </c>
      <c r="S390" s="14" t="str">
        <f t="shared" si="32"/>
        <v>June</v>
      </c>
      <c r="T390" s="15">
        <f t="shared" si="33"/>
        <v>42578.742824074077</v>
      </c>
      <c r="U390" t="str">
        <f t="shared" si="34"/>
        <v>2016</v>
      </c>
    </row>
    <row r="391" spans="1:21" ht="45" x14ac:dyDescent="0.2">
      <c r="A391" s="6">
        <f t="shared" si="30"/>
        <v>1.8153547058823529</v>
      </c>
      <c r="B391">
        <v>389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8">
        <f t="shared" si="31"/>
        <v>81.75107284768211</v>
      </c>
      <c r="Q391" s="10" t="s">
        <v>8309</v>
      </c>
      <c r="R391" t="s">
        <v>8314</v>
      </c>
      <c r="S391" s="14" t="str">
        <f t="shared" si="32"/>
        <v>February</v>
      </c>
      <c r="T391" s="15">
        <f t="shared" si="33"/>
        <v>41705.624305555553</v>
      </c>
      <c r="U391" t="str">
        <f t="shared" si="34"/>
        <v>2014</v>
      </c>
    </row>
    <row r="392" spans="1:21" ht="45" x14ac:dyDescent="0.2">
      <c r="A392" s="6">
        <f t="shared" si="30"/>
        <v>1</v>
      </c>
      <c r="B392">
        <v>390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8">
        <f t="shared" si="31"/>
        <v>71.428571428571431</v>
      </c>
      <c r="Q392" s="10" t="s">
        <v>8309</v>
      </c>
      <c r="R392" t="s">
        <v>8314</v>
      </c>
      <c r="S392" s="14" t="str">
        <f t="shared" si="32"/>
        <v>April</v>
      </c>
      <c r="T392" s="15">
        <f t="shared" si="33"/>
        <v>42131.703379629624</v>
      </c>
      <c r="U392" t="str">
        <f t="shared" si="34"/>
        <v>2015</v>
      </c>
    </row>
    <row r="393" spans="1:21" ht="45" x14ac:dyDescent="0.2">
      <c r="A393" s="6">
        <f t="shared" si="30"/>
        <v>1.0061</v>
      </c>
      <c r="B393">
        <v>391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8">
        <f t="shared" si="31"/>
        <v>104.25906735751295</v>
      </c>
      <c r="Q393" s="10" t="s">
        <v>8309</v>
      </c>
      <c r="R393" t="s">
        <v>8314</v>
      </c>
      <c r="S393" s="14" t="str">
        <f t="shared" si="32"/>
        <v>November</v>
      </c>
      <c r="T393" s="15">
        <f t="shared" si="33"/>
        <v>40894.707638888889</v>
      </c>
      <c r="U393" t="str">
        <f t="shared" si="34"/>
        <v>2011</v>
      </c>
    </row>
    <row r="394" spans="1:21" ht="45" x14ac:dyDescent="0.2">
      <c r="A394" s="6">
        <f t="shared" si="30"/>
        <v>1.009027027027027</v>
      </c>
      <c r="B394">
        <v>392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8">
        <f t="shared" si="31"/>
        <v>90.616504854368927</v>
      </c>
      <c r="Q394" s="10" t="s">
        <v>8309</v>
      </c>
      <c r="R394" t="s">
        <v>8314</v>
      </c>
      <c r="S394" s="14" t="str">
        <f t="shared" si="32"/>
        <v>August</v>
      </c>
      <c r="T394" s="15">
        <f t="shared" si="33"/>
        <v>40793.791666666664</v>
      </c>
      <c r="U394" t="str">
        <f t="shared" si="34"/>
        <v>2011</v>
      </c>
    </row>
    <row r="395" spans="1:21" ht="30" x14ac:dyDescent="0.2">
      <c r="A395" s="6">
        <f t="shared" si="30"/>
        <v>1.10446</v>
      </c>
      <c r="B395">
        <v>393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8">
        <f t="shared" si="31"/>
        <v>157.33048433048432</v>
      </c>
      <c r="Q395" s="10" t="s">
        <v>8309</v>
      </c>
      <c r="R395" t="s">
        <v>8314</v>
      </c>
      <c r="S395" s="14" t="str">
        <f t="shared" si="32"/>
        <v>September</v>
      </c>
      <c r="T395" s="15">
        <f t="shared" si="33"/>
        <v>41557.375601851847</v>
      </c>
      <c r="U395" t="str">
        <f t="shared" si="34"/>
        <v>2013</v>
      </c>
    </row>
    <row r="396" spans="1:21" ht="45" x14ac:dyDescent="0.2">
      <c r="A396" s="6">
        <f t="shared" si="30"/>
        <v>1.118936170212766</v>
      </c>
      <c r="B396">
        <v>394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8">
        <f t="shared" si="31"/>
        <v>105.18</v>
      </c>
      <c r="Q396" s="10" t="s">
        <v>8309</v>
      </c>
      <c r="R396" t="s">
        <v>8314</v>
      </c>
      <c r="S396" s="14" t="str">
        <f t="shared" si="32"/>
        <v>February</v>
      </c>
      <c r="T396" s="15">
        <f t="shared" si="33"/>
        <v>42477.443078703705</v>
      </c>
      <c r="U396" t="str">
        <f t="shared" si="34"/>
        <v>2016</v>
      </c>
    </row>
    <row r="397" spans="1:21" ht="45" x14ac:dyDescent="0.2">
      <c r="A397" s="6">
        <f t="shared" si="30"/>
        <v>1.0804450000000001</v>
      </c>
      <c r="B397">
        <v>395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8">
        <f t="shared" si="31"/>
        <v>58.719836956521746</v>
      </c>
      <c r="Q397" s="10" t="s">
        <v>8309</v>
      </c>
      <c r="R397" t="s">
        <v>8314</v>
      </c>
      <c r="S397" s="14" t="str">
        <f t="shared" si="32"/>
        <v>March</v>
      </c>
      <c r="T397" s="15">
        <f t="shared" si="33"/>
        <v>41026.563888888886</v>
      </c>
      <c r="U397" t="str">
        <f t="shared" si="34"/>
        <v>2012</v>
      </c>
    </row>
    <row r="398" spans="1:21" ht="45" x14ac:dyDescent="0.2">
      <c r="A398" s="6">
        <f t="shared" si="30"/>
        <v>1.0666666666666667</v>
      </c>
      <c r="B398">
        <v>396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8">
        <f t="shared" si="31"/>
        <v>81.632653061224488</v>
      </c>
      <c r="Q398" s="10" t="s">
        <v>8309</v>
      </c>
      <c r="R398" t="s">
        <v>8314</v>
      </c>
      <c r="S398" s="14" t="str">
        <f t="shared" si="32"/>
        <v>June</v>
      </c>
      <c r="T398" s="15">
        <f t="shared" si="33"/>
        <v>41097.231550925921</v>
      </c>
      <c r="U398" t="str">
        <f t="shared" si="34"/>
        <v>2012</v>
      </c>
    </row>
    <row r="399" spans="1:21" ht="45" x14ac:dyDescent="0.2">
      <c r="A399" s="6">
        <f t="shared" si="30"/>
        <v>1.0390027322404372</v>
      </c>
      <c r="B399">
        <v>397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8">
        <f t="shared" si="31"/>
        <v>56.460043668122275</v>
      </c>
      <c r="Q399" s="10" t="s">
        <v>8309</v>
      </c>
      <c r="R399" t="s">
        <v>8314</v>
      </c>
      <c r="S399" s="14" t="str">
        <f t="shared" si="32"/>
        <v>July</v>
      </c>
      <c r="T399" s="15">
        <f t="shared" si="33"/>
        <v>40421.822222222218</v>
      </c>
      <c r="U399" t="str">
        <f t="shared" si="34"/>
        <v>2010</v>
      </c>
    </row>
    <row r="400" spans="1:21" ht="45" x14ac:dyDescent="0.2">
      <c r="A400" s="6">
        <f t="shared" si="30"/>
        <v>1.2516</v>
      </c>
      <c r="B400">
        <v>398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8">
        <f t="shared" si="31"/>
        <v>140.1044776119403</v>
      </c>
      <c r="Q400" s="10" t="s">
        <v>8309</v>
      </c>
      <c r="R400" t="s">
        <v>8314</v>
      </c>
      <c r="S400" s="14" t="str">
        <f t="shared" si="32"/>
        <v>March</v>
      </c>
      <c r="T400" s="15">
        <f t="shared" si="33"/>
        <v>42123.459791666661</v>
      </c>
      <c r="U400" t="str">
        <f t="shared" si="34"/>
        <v>2015</v>
      </c>
    </row>
    <row r="401" spans="1:21" ht="45" x14ac:dyDescent="0.2">
      <c r="A401" s="6">
        <f t="shared" si="30"/>
        <v>1.0680499999999999</v>
      </c>
      <c r="B401">
        <v>399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8">
        <f t="shared" si="31"/>
        <v>224.85263157894738</v>
      </c>
      <c r="Q401" s="10" t="s">
        <v>8309</v>
      </c>
      <c r="R401" t="s">
        <v>8314</v>
      </c>
      <c r="S401" s="14" t="str">
        <f t="shared" si="32"/>
        <v>November</v>
      </c>
      <c r="T401" s="15">
        <f t="shared" si="33"/>
        <v>42718.166666666664</v>
      </c>
      <c r="U401" t="str">
        <f t="shared" si="34"/>
        <v>2016</v>
      </c>
    </row>
    <row r="402" spans="1:21" ht="45" x14ac:dyDescent="0.2">
      <c r="A402" s="6">
        <f t="shared" si="30"/>
        <v>1.1230249999999999</v>
      </c>
      <c r="B402">
        <v>400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8">
        <f t="shared" si="31"/>
        <v>181.13306451612902</v>
      </c>
      <c r="Q402" s="10" t="s">
        <v>8309</v>
      </c>
      <c r="R402" t="s">
        <v>8314</v>
      </c>
      <c r="S402" s="14" t="str">
        <f t="shared" si="32"/>
        <v>April</v>
      </c>
      <c r="T402" s="15">
        <f t="shared" si="33"/>
        <v>41775.8125</v>
      </c>
      <c r="U402" t="str">
        <f t="shared" si="34"/>
        <v>2014</v>
      </c>
    </row>
    <row r="403" spans="1:21" ht="45" x14ac:dyDescent="0.2">
      <c r="A403" s="6">
        <f t="shared" si="30"/>
        <v>1.0381199999999999</v>
      </c>
      <c r="B403">
        <v>401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8">
        <f t="shared" si="31"/>
        <v>711.04109589041093</v>
      </c>
      <c r="Q403" s="10" t="s">
        <v>8309</v>
      </c>
      <c r="R403" t="s">
        <v>8314</v>
      </c>
      <c r="S403" s="14" t="str">
        <f t="shared" si="32"/>
        <v>July</v>
      </c>
      <c r="T403" s="15">
        <f t="shared" si="33"/>
        <v>40762.508912037032</v>
      </c>
      <c r="U403" t="str">
        <f t="shared" si="34"/>
        <v>2011</v>
      </c>
    </row>
    <row r="404" spans="1:21" ht="45" x14ac:dyDescent="0.2">
      <c r="A404" s="6">
        <f t="shared" si="30"/>
        <v>1.4165000000000001</v>
      </c>
      <c r="B404">
        <v>402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8">
        <f t="shared" si="31"/>
        <v>65.883720930232556</v>
      </c>
      <c r="Q404" s="10" t="s">
        <v>8309</v>
      </c>
      <c r="R404" t="s">
        <v>8314</v>
      </c>
      <c r="S404" s="14" t="str">
        <f t="shared" si="32"/>
        <v>October</v>
      </c>
      <c r="T404" s="15">
        <f t="shared" si="33"/>
        <v>42313.247881944444</v>
      </c>
      <c r="U404" t="str">
        <f t="shared" si="34"/>
        <v>2015</v>
      </c>
    </row>
    <row r="405" spans="1:21" ht="45" x14ac:dyDescent="0.2">
      <c r="A405" s="6">
        <f t="shared" si="30"/>
        <v>1.0526</v>
      </c>
      <c r="B405">
        <v>403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8">
        <f t="shared" si="31"/>
        <v>75.185714285714283</v>
      </c>
      <c r="Q405" s="10" t="s">
        <v>8309</v>
      </c>
      <c r="R405" t="s">
        <v>8314</v>
      </c>
      <c r="S405" s="14" t="str">
        <f t="shared" si="32"/>
        <v>June</v>
      </c>
      <c r="T405" s="15">
        <f t="shared" si="33"/>
        <v>40764.963888888888</v>
      </c>
      <c r="U405" t="str">
        <f t="shared" si="34"/>
        <v>2011</v>
      </c>
    </row>
    <row r="406" spans="1:21" ht="45" x14ac:dyDescent="0.2">
      <c r="A406" s="6">
        <f t="shared" si="30"/>
        <v>1.0309142857142857</v>
      </c>
      <c r="B406">
        <v>404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8">
        <f t="shared" si="31"/>
        <v>133.14391143911439</v>
      </c>
      <c r="Q406" s="10" t="s">
        <v>8309</v>
      </c>
      <c r="R406" t="s">
        <v>8314</v>
      </c>
      <c r="S406" s="14" t="str">
        <f t="shared" si="32"/>
        <v>January</v>
      </c>
      <c r="T406" s="15">
        <f t="shared" si="33"/>
        <v>41675.627777777772</v>
      </c>
      <c r="U406" t="str">
        <f t="shared" si="34"/>
        <v>2014</v>
      </c>
    </row>
    <row r="407" spans="1:21" ht="30" x14ac:dyDescent="0.2">
      <c r="A407" s="6">
        <f t="shared" si="30"/>
        <v>1.0765957446808512</v>
      </c>
      <c r="B407">
        <v>405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8">
        <f t="shared" si="31"/>
        <v>55.2</v>
      </c>
      <c r="Q407" s="10" t="s">
        <v>8309</v>
      </c>
      <c r="R407" t="s">
        <v>8314</v>
      </c>
      <c r="S407" s="14" t="str">
        <f t="shared" si="32"/>
        <v>February</v>
      </c>
      <c r="T407" s="15">
        <f t="shared" si="33"/>
        <v>41703.751608796294</v>
      </c>
      <c r="U407" t="str">
        <f t="shared" si="34"/>
        <v>2014</v>
      </c>
    </row>
    <row r="408" spans="1:21" ht="45" x14ac:dyDescent="0.2">
      <c r="A408" s="6">
        <f t="shared" si="30"/>
        <v>1.0770464285714285</v>
      </c>
      <c r="B408">
        <v>406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8">
        <f t="shared" si="31"/>
        <v>86.163714285714292</v>
      </c>
      <c r="Q408" s="10" t="s">
        <v>8309</v>
      </c>
      <c r="R408" t="s">
        <v>8314</v>
      </c>
      <c r="S408" s="14" t="str">
        <f t="shared" si="32"/>
        <v>April</v>
      </c>
      <c r="T408" s="15">
        <f t="shared" si="33"/>
        <v>40671.915972222218</v>
      </c>
      <c r="U408" t="str">
        <f t="shared" si="34"/>
        <v>2011</v>
      </c>
    </row>
    <row r="409" spans="1:21" ht="45" x14ac:dyDescent="0.2">
      <c r="A409" s="6">
        <f t="shared" si="30"/>
        <v>1.0155000000000001</v>
      </c>
      <c r="B409">
        <v>407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8">
        <f t="shared" si="31"/>
        <v>92.318181818181813</v>
      </c>
      <c r="Q409" s="10" t="s">
        <v>8309</v>
      </c>
      <c r="R409" t="s">
        <v>8314</v>
      </c>
      <c r="S409" s="14" t="str">
        <f t="shared" si="32"/>
        <v>September</v>
      </c>
      <c r="T409" s="15">
        <f t="shared" si="33"/>
        <v>40866.579282407409</v>
      </c>
      <c r="U409" t="str">
        <f t="shared" si="34"/>
        <v>2011</v>
      </c>
    </row>
    <row r="410" spans="1:21" ht="45" x14ac:dyDescent="0.2">
      <c r="A410" s="6">
        <f t="shared" si="30"/>
        <v>1.0143766666666667</v>
      </c>
      <c r="B410">
        <v>408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8">
        <f t="shared" si="31"/>
        <v>160.16473684210527</v>
      </c>
      <c r="Q410" s="10" t="s">
        <v>8309</v>
      </c>
      <c r="R410" t="s">
        <v>8314</v>
      </c>
      <c r="S410" s="14" t="str">
        <f t="shared" si="32"/>
        <v>September</v>
      </c>
      <c r="T410" s="15">
        <f t="shared" si="33"/>
        <v>41583.444328703699</v>
      </c>
      <c r="U410" t="str">
        <f t="shared" si="34"/>
        <v>2013</v>
      </c>
    </row>
    <row r="411" spans="1:21" ht="45" x14ac:dyDescent="0.2">
      <c r="A411" s="6">
        <f t="shared" si="30"/>
        <v>1.3680000000000001</v>
      </c>
      <c r="B411">
        <v>409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8">
        <f t="shared" si="31"/>
        <v>45.6</v>
      </c>
      <c r="Q411" s="10" t="s">
        <v>8309</v>
      </c>
      <c r="R411" t="s">
        <v>8314</v>
      </c>
      <c r="S411" s="14" t="str">
        <f t="shared" si="32"/>
        <v>June</v>
      </c>
      <c r="T411" s="15">
        <f t="shared" si="33"/>
        <v>42573.529444444437</v>
      </c>
      <c r="U411" t="str">
        <f t="shared" si="34"/>
        <v>2016</v>
      </c>
    </row>
    <row r="412" spans="1:21" ht="45" x14ac:dyDescent="0.2">
      <c r="A412" s="6">
        <f t="shared" si="30"/>
        <v>1.2829999999999999</v>
      </c>
      <c r="B412">
        <v>410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8">
        <f t="shared" si="31"/>
        <v>183.28571428571428</v>
      </c>
      <c r="Q412" s="10" t="s">
        <v>8309</v>
      </c>
      <c r="R412" t="s">
        <v>8314</v>
      </c>
      <c r="S412" s="14" t="str">
        <f t="shared" si="32"/>
        <v>April</v>
      </c>
      <c r="T412" s="15">
        <f t="shared" si="33"/>
        <v>42173.64811342593</v>
      </c>
      <c r="U412" t="str">
        <f t="shared" si="34"/>
        <v>2015</v>
      </c>
    </row>
    <row r="413" spans="1:21" ht="45" x14ac:dyDescent="0.2">
      <c r="A413" s="6">
        <f t="shared" si="30"/>
        <v>1.0105</v>
      </c>
      <c r="B413">
        <v>411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8">
        <f t="shared" si="31"/>
        <v>125.78838174273859</v>
      </c>
      <c r="Q413" s="10" t="s">
        <v>8309</v>
      </c>
      <c r="R413" t="s">
        <v>8314</v>
      </c>
      <c r="S413" s="14" t="str">
        <f t="shared" si="32"/>
        <v>November</v>
      </c>
      <c r="T413" s="15">
        <f t="shared" si="33"/>
        <v>41629.875</v>
      </c>
      <c r="U413" t="str">
        <f t="shared" si="34"/>
        <v>2013</v>
      </c>
    </row>
    <row r="414" spans="1:21" ht="45" x14ac:dyDescent="0.2">
      <c r="A414" s="6">
        <f t="shared" si="30"/>
        <v>1.2684</v>
      </c>
      <c r="B414">
        <v>412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8">
        <f t="shared" si="31"/>
        <v>57.654545454545456</v>
      </c>
      <c r="Q414" s="10" t="s">
        <v>8309</v>
      </c>
      <c r="R414" t="s">
        <v>8314</v>
      </c>
      <c r="S414" s="14" t="str">
        <f t="shared" si="32"/>
        <v>July</v>
      </c>
      <c r="T414" s="15">
        <f t="shared" si="33"/>
        <v>41115.409467592588</v>
      </c>
      <c r="U414" t="str">
        <f t="shared" si="34"/>
        <v>2012</v>
      </c>
    </row>
    <row r="415" spans="1:21" ht="45" x14ac:dyDescent="0.2">
      <c r="A415" s="6">
        <f t="shared" si="30"/>
        <v>1.0508593749999999</v>
      </c>
      <c r="B415">
        <v>413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8">
        <f t="shared" si="31"/>
        <v>78.660818713450297</v>
      </c>
      <c r="Q415" s="10" t="s">
        <v>8309</v>
      </c>
      <c r="R415" t="s">
        <v>8314</v>
      </c>
      <c r="S415" s="14" t="str">
        <f t="shared" si="32"/>
        <v>June</v>
      </c>
      <c r="T415" s="15">
        <f t="shared" si="33"/>
        <v>41109.54410879629</v>
      </c>
      <c r="U415" t="str">
        <f t="shared" si="34"/>
        <v>2012</v>
      </c>
    </row>
    <row r="416" spans="1:21" ht="45" x14ac:dyDescent="0.2">
      <c r="A416" s="6">
        <f t="shared" si="30"/>
        <v>1.0285405405405406</v>
      </c>
      <c r="B416">
        <v>414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8">
        <f t="shared" si="31"/>
        <v>91.480769230769226</v>
      </c>
      <c r="Q416" s="10" t="s">
        <v>8309</v>
      </c>
      <c r="R416" t="s">
        <v>8314</v>
      </c>
      <c r="S416" s="14" t="str">
        <f t="shared" si="32"/>
        <v>September</v>
      </c>
      <c r="T416" s="15">
        <f t="shared" si="33"/>
        <v>41558.72991898148</v>
      </c>
      <c r="U416" t="str">
        <f t="shared" si="34"/>
        <v>2013</v>
      </c>
    </row>
    <row r="417" spans="1:21" ht="60" x14ac:dyDescent="0.2">
      <c r="A417" s="6">
        <f t="shared" si="30"/>
        <v>1.0214714285714286</v>
      </c>
      <c r="B417">
        <v>415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8">
        <f t="shared" si="31"/>
        <v>68.09809523809524</v>
      </c>
      <c r="Q417" s="10" t="s">
        <v>8309</v>
      </c>
      <c r="R417" t="s">
        <v>8314</v>
      </c>
      <c r="S417" s="14" t="str">
        <f t="shared" si="32"/>
        <v>September</v>
      </c>
      <c r="T417" s="15">
        <f t="shared" si="33"/>
        <v>41929.166666666664</v>
      </c>
      <c r="U417" t="str">
        <f t="shared" si="34"/>
        <v>2014</v>
      </c>
    </row>
    <row r="418" spans="1:21" ht="30" x14ac:dyDescent="0.2">
      <c r="A418" s="6">
        <f t="shared" si="30"/>
        <v>1.2021700000000002</v>
      </c>
      <c r="B418">
        <v>416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8">
        <f t="shared" si="31"/>
        <v>48.086800000000004</v>
      </c>
      <c r="Q418" s="10" t="s">
        <v>8309</v>
      </c>
      <c r="R418" t="s">
        <v>8314</v>
      </c>
      <c r="S418" s="14" t="str">
        <f t="shared" si="32"/>
        <v>January</v>
      </c>
      <c r="T418" s="15">
        <f t="shared" si="33"/>
        <v>41678.062858796293</v>
      </c>
      <c r="U418" t="str">
        <f t="shared" si="34"/>
        <v>2014</v>
      </c>
    </row>
    <row r="419" spans="1:21" ht="45" x14ac:dyDescent="0.2">
      <c r="A419" s="6">
        <f t="shared" si="30"/>
        <v>1.0024761904761905</v>
      </c>
      <c r="B419">
        <v>417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8">
        <f t="shared" si="31"/>
        <v>202.42307692307693</v>
      </c>
      <c r="Q419" s="10" t="s">
        <v>8309</v>
      </c>
      <c r="R419" t="s">
        <v>8314</v>
      </c>
      <c r="S419" s="14" t="str">
        <f t="shared" si="32"/>
        <v>March</v>
      </c>
      <c r="T419" s="15">
        <f t="shared" si="33"/>
        <v>41371.856249999997</v>
      </c>
      <c r="U419" t="str">
        <f t="shared" si="34"/>
        <v>2013</v>
      </c>
    </row>
    <row r="420" spans="1:21" ht="45" x14ac:dyDescent="0.2">
      <c r="A420" s="6">
        <f t="shared" si="30"/>
        <v>1.0063392857142857</v>
      </c>
      <c r="B420">
        <v>418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8">
        <f t="shared" si="31"/>
        <v>216.75</v>
      </c>
      <c r="Q420" s="10" t="s">
        <v>8309</v>
      </c>
      <c r="R420" t="s">
        <v>8314</v>
      </c>
      <c r="S420" s="14" t="str">
        <f t="shared" si="32"/>
        <v>June</v>
      </c>
      <c r="T420" s="15">
        <f t="shared" si="33"/>
        <v>42207.94903935185</v>
      </c>
      <c r="U420" t="str">
        <f t="shared" si="34"/>
        <v>2015</v>
      </c>
    </row>
    <row r="421" spans="1:21" ht="45" x14ac:dyDescent="0.2">
      <c r="A421" s="6">
        <f t="shared" si="30"/>
        <v>1.004375</v>
      </c>
      <c r="B421">
        <v>419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8">
        <f t="shared" si="31"/>
        <v>110.06849315068493</v>
      </c>
      <c r="Q421" s="10" t="s">
        <v>8309</v>
      </c>
      <c r="R421" t="s">
        <v>8314</v>
      </c>
      <c r="S421" s="14" t="str">
        <f t="shared" si="32"/>
        <v>April</v>
      </c>
      <c r="T421" s="15">
        <f t="shared" si="33"/>
        <v>41454.509108796294</v>
      </c>
      <c r="U421" t="str">
        <f t="shared" si="34"/>
        <v>2013</v>
      </c>
    </row>
    <row r="422" spans="1:21" ht="45" x14ac:dyDescent="0.2">
      <c r="A422" s="6">
        <f t="shared" si="30"/>
        <v>4.3939393939393936E-3</v>
      </c>
      <c r="B422">
        <v>420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8">
        <f t="shared" si="31"/>
        <v>4.833333333333333</v>
      </c>
      <c r="Q422" s="10" t="s">
        <v>8309</v>
      </c>
      <c r="R422" t="s">
        <v>8315</v>
      </c>
      <c r="S422" s="14" t="str">
        <f t="shared" si="32"/>
        <v>February</v>
      </c>
      <c r="T422" s="15">
        <f t="shared" si="33"/>
        <v>41711.861469907402</v>
      </c>
      <c r="U422" t="str">
        <f t="shared" si="34"/>
        <v>2014</v>
      </c>
    </row>
    <row r="423" spans="1:21" ht="45" x14ac:dyDescent="0.2">
      <c r="A423" s="6">
        <f t="shared" si="30"/>
        <v>2.0066666666666667E-2</v>
      </c>
      <c r="B423">
        <v>421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8">
        <f t="shared" si="31"/>
        <v>50.166666666666664</v>
      </c>
      <c r="Q423" s="10" t="s">
        <v>8309</v>
      </c>
      <c r="R423" t="s">
        <v>8315</v>
      </c>
      <c r="S423" s="14" t="str">
        <f t="shared" si="32"/>
        <v>June</v>
      </c>
      <c r="T423" s="15">
        <f t="shared" si="33"/>
        <v>42237.158055555548</v>
      </c>
      <c r="U423" t="str">
        <f t="shared" si="34"/>
        <v>2015</v>
      </c>
    </row>
    <row r="424" spans="1:21" ht="45" x14ac:dyDescent="0.2">
      <c r="A424" s="6">
        <f t="shared" si="30"/>
        <v>1.0749999999999999E-2</v>
      </c>
      <c r="B424">
        <v>422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8">
        <f t="shared" si="31"/>
        <v>35.833333333333336</v>
      </c>
      <c r="Q424" s="10" t="s">
        <v>8309</v>
      </c>
      <c r="R424" t="s">
        <v>8315</v>
      </c>
      <c r="S424" s="14" t="str">
        <f t="shared" si="32"/>
        <v>August</v>
      </c>
      <c r="T424" s="15">
        <f t="shared" si="33"/>
        <v>41892.927048611105</v>
      </c>
      <c r="U424" t="str">
        <f t="shared" si="34"/>
        <v>2014</v>
      </c>
    </row>
    <row r="425" spans="1:21" ht="45" x14ac:dyDescent="0.2">
      <c r="A425" s="6">
        <f t="shared" si="30"/>
        <v>7.6499999999999997E-3</v>
      </c>
      <c r="B425">
        <v>423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8">
        <f t="shared" si="31"/>
        <v>11.76923076923077</v>
      </c>
      <c r="Q425" s="10" t="s">
        <v>8309</v>
      </c>
      <c r="R425" t="s">
        <v>8315</v>
      </c>
      <c r="S425" s="14" t="str">
        <f t="shared" si="32"/>
        <v>May</v>
      </c>
      <c r="T425" s="15">
        <f t="shared" si="33"/>
        <v>41430.592939814815</v>
      </c>
      <c r="U425" t="str">
        <f t="shared" si="34"/>
        <v>2013</v>
      </c>
    </row>
    <row r="426" spans="1:21" ht="45" x14ac:dyDescent="0.2">
      <c r="A426" s="6">
        <f t="shared" si="30"/>
        <v>6.7966666666666675E-2</v>
      </c>
      <c r="B426">
        <v>424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8">
        <f t="shared" si="31"/>
        <v>40.78</v>
      </c>
      <c r="Q426" s="10" t="s">
        <v>8309</v>
      </c>
      <c r="R426" t="s">
        <v>8315</v>
      </c>
      <c r="S426" s="14" t="str">
        <f t="shared" si="32"/>
        <v>January</v>
      </c>
      <c r="T426" s="15">
        <f t="shared" si="33"/>
        <v>40994.001145833332</v>
      </c>
      <c r="U426" t="str">
        <f t="shared" si="34"/>
        <v>2012</v>
      </c>
    </row>
    <row r="427" spans="1:21" ht="45" x14ac:dyDescent="0.2">
      <c r="A427" s="6">
        <f t="shared" si="30"/>
        <v>1.2E-4</v>
      </c>
      <c r="B427">
        <v>425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8">
        <f t="shared" si="31"/>
        <v>3</v>
      </c>
      <c r="Q427" s="10" t="s">
        <v>8309</v>
      </c>
      <c r="R427" t="s">
        <v>8315</v>
      </c>
      <c r="S427" s="14" t="str">
        <f t="shared" si="32"/>
        <v>September</v>
      </c>
      <c r="T427" s="15">
        <f t="shared" si="33"/>
        <v>42335.569490740738</v>
      </c>
      <c r="U427" t="str">
        <f t="shared" si="34"/>
        <v>2015</v>
      </c>
    </row>
    <row r="428" spans="1:21" ht="45" x14ac:dyDescent="0.2">
      <c r="A428" s="6">
        <f t="shared" si="30"/>
        <v>1.3299999999999999E-2</v>
      </c>
      <c r="B428">
        <v>426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8">
        <f t="shared" si="31"/>
        <v>16.625</v>
      </c>
      <c r="Q428" s="10" t="s">
        <v>8309</v>
      </c>
      <c r="R428" t="s">
        <v>8315</v>
      </c>
      <c r="S428" s="14" t="str">
        <f t="shared" si="32"/>
        <v>January</v>
      </c>
      <c r="T428" s="15">
        <f t="shared" si="33"/>
        <v>42430.378634259258</v>
      </c>
      <c r="U428" t="str">
        <f t="shared" si="34"/>
        <v>2016</v>
      </c>
    </row>
    <row r="429" spans="1:21" ht="45" x14ac:dyDescent="0.2">
      <c r="A429" s="6">
        <f t="shared" si="30"/>
        <v>0</v>
      </c>
      <c r="B429">
        <v>427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8" t="e">
        <f t="shared" si="31"/>
        <v>#DIV/0!</v>
      </c>
      <c r="Q429" s="10" t="s">
        <v>8309</v>
      </c>
      <c r="R429" t="s">
        <v>8315</v>
      </c>
      <c r="S429" s="14" t="str">
        <f t="shared" si="32"/>
        <v>October</v>
      </c>
      <c r="T429" s="15">
        <f t="shared" si="33"/>
        <v>42299.457638888889</v>
      </c>
      <c r="U429" t="str">
        <f t="shared" si="34"/>
        <v>2015</v>
      </c>
    </row>
    <row r="430" spans="1:21" ht="30" x14ac:dyDescent="0.2">
      <c r="A430" s="6">
        <f t="shared" si="30"/>
        <v>5.6333333333333332E-2</v>
      </c>
      <c r="B430">
        <v>428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8">
        <f t="shared" si="31"/>
        <v>52</v>
      </c>
      <c r="Q430" s="10" t="s">
        <v>8309</v>
      </c>
      <c r="R430" t="s">
        <v>8315</v>
      </c>
      <c r="S430" s="14" t="str">
        <f t="shared" si="32"/>
        <v>May</v>
      </c>
      <c r="T430" s="15">
        <f t="shared" si="33"/>
        <v>41806.583333333328</v>
      </c>
      <c r="U430" t="str">
        <f t="shared" si="34"/>
        <v>2014</v>
      </c>
    </row>
    <row r="431" spans="1:21" ht="60" x14ac:dyDescent="0.2">
      <c r="A431" s="6">
        <f t="shared" si="30"/>
        <v>0</v>
      </c>
      <c r="B431">
        <v>429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8" t="e">
        <f t="shared" si="31"/>
        <v>#DIV/0!</v>
      </c>
      <c r="Q431" s="10" t="s">
        <v>8309</v>
      </c>
      <c r="R431" t="s">
        <v>8315</v>
      </c>
      <c r="S431" s="14" t="str">
        <f t="shared" si="32"/>
        <v>September</v>
      </c>
      <c r="T431" s="15">
        <f t="shared" si="33"/>
        <v>40143.874305555553</v>
      </c>
      <c r="U431" t="str">
        <f t="shared" si="34"/>
        <v>2009</v>
      </c>
    </row>
    <row r="432" spans="1:21" ht="30" x14ac:dyDescent="0.2">
      <c r="A432" s="6">
        <f t="shared" si="30"/>
        <v>2.4E-2</v>
      </c>
      <c r="B432">
        <v>430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8">
        <f t="shared" si="31"/>
        <v>4.8</v>
      </c>
      <c r="Q432" s="10" t="s">
        <v>8309</v>
      </c>
      <c r="R432" t="s">
        <v>8315</v>
      </c>
      <c r="S432" s="14" t="str">
        <f t="shared" si="32"/>
        <v>August</v>
      </c>
      <c r="T432" s="15">
        <f t="shared" si="33"/>
        <v>41527.773923611108</v>
      </c>
      <c r="U432" t="str">
        <f t="shared" si="34"/>
        <v>2013</v>
      </c>
    </row>
    <row r="433" spans="1:21" ht="45" x14ac:dyDescent="0.2">
      <c r="A433" s="6">
        <f t="shared" si="30"/>
        <v>0.13833333333333334</v>
      </c>
      <c r="B433">
        <v>431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8">
        <f t="shared" si="31"/>
        <v>51.875</v>
      </c>
      <c r="Q433" s="10" t="s">
        <v>8309</v>
      </c>
      <c r="R433" t="s">
        <v>8315</v>
      </c>
      <c r="S433" s="14" t="str">
        <f t="shared" si="32"/>
        <v>June</v>
      </c>
      <c r="T433" s="15">
        <f t="shared" si="33"/>
        <v>42556.537997685176</v>
      </c>
      <c r="U433" t="str">
        <f t="shared" si="34"/>
        <v>2016</v>
      </c>
    </row>
    <row r="434" spans="1:21" ht="45" x14ac:dyDescent="0.2">
      <c r="A434" s="6">
        <f t="shared" si="30"/>
        <v>9.5000000000000001E-2</v>
      </c>
      <c r="B434">
        <v>432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8">
        <f t="shared" si="31"/>
        <v>71.25</v>
      </c>
      <c r="Q434" s="10" t="s">
        <v>8309</v>
      </c>
      <c r="R434" t="s">
        <v>8315</v>
      </c>
      <c r="S434" s="14" t="str">
        <f t="shared" si="32"/>
        <v>August</v>
      </c>
      <c r="T434" s="15">
        <f t="shared" si="33"/>
        <v>42298.39329861111</v>
      </c>
      <c r="U434" t="str">
        <f t="shared" si="34"/>
        <v>2015</v>
      </c>
    </row>
    <row r="435" spans="1:21" ht="60" x14ac:dyDescent="0.2">
      <c r="A435" s="6">
        <f t="shared" si="30"/>
        <v>0</v>
      </c>
      <c r="B435">
        <v>433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8" t="e">
        <f t="shared" si="31"/>
        <v>#DIV/0!</v>
      </c>
      <c r="Q435" s="10" t="s">
        <v>8309</v>
      </c>
      <c r="R435" t="s">
        <v>8315</v>
      </c>
      <c r="S435" s="14" t="str">
        <f t="shared" si="32"/>
        <v>August</v>
      </c>
      <c r="T435" s="15">
        <f t="shared" si="33"/>
        <v>42288.29655092593</v>
      </c>
      <c r="U435" t="str">
        <f t="shared" si="34"/>
        <v>2015</v>
      </c>
    </row>
    <row r="436" spans="1:21" ht="45" x14ac:dyDescent="0.2">
      <c r="A436" s="6">
        <f t="shared" si="30"/>
        <v>0.05</v>
      </c>
      <c r="B436">
        <v>434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8">
        <f t="shared" si="31"/>
        <v>62.5</v>
      </c>
      <c r="Q436" s="10" t="s">
        <v>8309</v>
      </c>
      <c r="R436" t="s">
        <v>8315</v>
      </c>
      <c r="S436" s="14" t="str">
        <f t="shared" si="32"/>
        <v>October</v>
      </c>
      <c r="T436" s="15">
        <f t="shared" si="33"/>
        <v>41609.542847222219</v>
      </c>
      <c r="U436" t="str">
        <f t="shared" si="34"/>
        <v>2013</v>
      </c>
    </row>
    <row r="437" spans="1:21" ht="45" x14ac:dyDescent="0.2">
      <c r="A437" s="6">
        <f t="shared" si="30"/>
        <v>2.7272727272727273E-5</v>
      </c>
      <c r="B437">
        <v>435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8">
        <f t="shared" si="31"/>
        <v>1</v>
      </c>
      <c r="Q437" s="10" t="s">
        <v>8309</v>
      </c>
      <c r="R437" t="s">
        <v>8315</v>
      </c>
      <c r="S437" s="14" t="str">
        <f t="shared" si="32"/>
        <v>August</v>
      </c>
      <c r="T437" s="15">
        <f t="shared" si="33"/>
        <v>41530.414120370369</v>
      </c>
      <c r="U437" t="str">
        <f t="shared" si="34"/>
        <v>2013</v>
      </c>
    </row>
    <row r="438" spans="1:21" ht="45" x14ac:dyDescent="0.2">
      <c r="A438" s="6">
        <f t="shared" si="30"/>
        <v>0</v>
      </c>
      <c r="B438">
        <v>436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8" t="e">
        <f t="shared" si="31"/>
        <v>#DIV/0!</v>
      </c>
      <c r="Q438" s="10" t="s">
        <v>8309</v>
      </c>
      <c r="R438" t="s">
        <v>8315</v>
      </c>
      <c r="S438" s="14" t="str">
        <f t="shared" si="32"/>
        <v>July</v>
      </c>
      <c r="T438" s="15">
        <f t="shared" si="33"/>
        <v>41486.029085648144</v>
      </c>
      <c r="U438" t="str">
        <f t="shared" si="34"/>
        <v>2013</v>
      </c>
    </row>
    <row r="439" spans="1:21" ht="45" x14ac:dyDescent="0.2">
      <c r="A439" s="6">
        <f t="shared" si="30"/>
        <v>0</v>
      </c>
      <c r="B439">
        <v>437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8" t="e">
        <f t="shared" si="31"/>
        <v>#DIV/0!</v>
      </c>
      <c r="Q439" s="10" t="s">
        <v>8309</v>
      </c>
      <c r="R439" t="s">
        <v>8315</v>
      </c>
      <c r="S439" s="14" t="str">
        <f t="shared" si="32"/>
        <v>August</v>
      </c>
      <c r="T439" s="15">
        <f t="shared" si="33"/>
        <v>42650.985254629624</v>
      </c>
      <c r="U439" t="str">
        <f t="shared" si="34"/>
        <v>2016</v>
      </c>
    </row>
    <row r="440" spans="1:21" ht="45" x14ac:dyDescent="0.2">
      <c r="A440" s="6">
        <f t="shared" si="30"/>
        <v>9.3799999999999994E-2</v>
      </c>
      <c r="B440">
        <v>438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8">
        <f t="shared" si="31"/>
        <v>170.54545454545453</v>
      </c>
      <c r="Q440" s="10" t="s">
        <v>8309</v>
      </c>
      <c r="R440" t="s">
        <v>8315</v>
      </c>
      <c r="S440" s="14" t="str">
        <f t="shared" si="32"/>
        <v>October</v>
      </c>
      <c r="T440" s="15">
        <f t="shared" si="33"/>
        <v>42325.969421296293</v>
      </c>
      <c r="U440" t="str">
        <f t="shared" si="34"/>
        <v>2015</v>
      </c>
    </row>
    <row r="441" spans="1:21" ht="45" x14ac:dyDescent="0.2">
      <c r="A441" s="6">
        <f t="shared" si="30"/>
        <v>0</v>
      </c>
      <c r="B441">
        <v>439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8" t="e">
        <f t="shared" si="31"/>
        <v>#DIV/0!</v>
      </c>
      <c r="Q441" s="10" t="s">
        <v>8309</v>
      </c>
      <c r="R441" t="s">
        <v>8315</v>
      </c>
      <c r="S441" s="14" t="str">
        <f t="shared" si="32"/>
        <v>October</v>
      </c>
      <c r="T441" s="15">
        <f t="shared" si="33"/>
        <v>41929.428449074068</v>
      </c>
      <c r="U441" t="str">
        <f t="shared" si="34"/>
        <v>2014</v>
      </c>
    </row>
    <row r="442" spans="1:21" ht="30" x14ac:dyDescent="0.2">
      <c r="A442" s="6">
        <f t="shared" si="30"/>
        <v>1E-3</v>
      </c>
      <c r="B442">
        <v>440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8">
        <f t="shared" si="31"/>
        <v>5</v>
      </c>
      <c r="Q442" s="10" t="s">
        <v>8309</v>
      </c>
      <c r="R442" t="s">
        <v>8315</v>
      </c>
      <c r="S442" s="14" t="str">
        <f t="shared" si="32"/>
        <v>February</v>
      </c>
      <c r="T442" s="15">
        <f t="shared" si="33"/>
        <v>42453.610567129632</v>
      </c>
      <c r="U442" t="str">
        <f t="shared" si="34"/>
        <v>2016</v>
      </c>
    </row>
    <row r="443" spans="1:21" ht="45" x14ac:dyDescent="0.2">
      <c r="A443" s="6">
        <f t="shared" si="30"/>
        <v>0</v>
      </c>
      <c r="B443">
        <v>441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8" t="e">
        <f t="shared" si="31"/>
        <v>#DIV/0!</v>
      </c>
      <c r="Q443" s="10" t="s">
        <v>8309</v>
      </c>
      <c r="R443" t="s">
        <v>8315</v>
      </c>
      <c r="S443" s="14" t="str">
        <f t="shared" si="32"/>
        <v>October</v>
      </c>
      <c r="T443" s="15">
        <f t="shared" si="33"/>
        <v>41580.460601851846</v>
      </c>
      <c r="U443" t="str">
        <f t="shared" si="34"/>
        <v>2013</v>
      </c>
    </row>
    <row r="444" spans="1:21" x14ac:dyDescent="0.2">
      <c r="A444" s="6">
        <f t="shared" si="30"/>
        <v>0.39358823529411763</v>
      </c>
      <c r="B444">
        <v>442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8">
        <f t="shared" si="31"/>
        <v>393.58823529411762</v>
      </c>
      <c r="Q444" s="10" t="s">
        <v>8309</v>
      </c>
      <c r="R444" t="s">
        <v>8315</v>
      </c>
      <c r="S444" s="14" t="str">
        <f t="shared" si="32"/>
        <v>January</v>
      </c>
      <c r="T444" s="15">
        <f t="shared" si="33"/>
        <v>42054.555358796293</v>
      </c>
      <c r="U444" t="str">
        <f t="shared" si="34"/>
        <v>2015</v>
      </c>
    </row>
    <row r="445" spans="1:21" ht="45" x14ac:dyDescent="0.2">
      <c r="A445" s="6">
        <f t="shared" si="30"/>
        <v>1E-3</v>
      </c>
      <c r="B445">
        <v>443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8">
        <f t="shared" si="31"/>
        <v>5</v>
      </c>
      <c r="Q445" s="10" t="s">
        <v>8309</v>
      </c>
      <c r="R445" t="s">
        <v>8315</v>
      </c>
      <c r="S445" s="14" t="str">
        <f t="shared" si="32"/>
        <v>January</v>
      </c>
      <c r="T445" s="15">
        <f t="shared" si="33"/>
        <v>41679.681724537033</v>
      </c>
      <c r="U445" t="str">
        <f t="shared" si="34"/>
        <v>2014</v>
      </c>
    </row>
    <row r="446" spans="1:21" ht="30" x14ac:dyDescent="0.2">
      <c r="A446" s="6">
        <f t="shared" si="30"/>
        <v>0.05</v>
      </c>
      <c r="B446">
        <v>444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8">
        <f t="shared" si="31"/>
        <v>50</v>
      </c>
      <c r="Q446" s="10" t="s">
        <v>8309</v>
      </c>
      <c r="R446" t="s">
        <v>8315</v>
      </c>
      <c r="S446" s="14" t="str">
        <f t="shared" si="32"/>
        <v>December</v>
      </c>
      <c r="T446" s="15">
        <f t="shared" si="33"/>
        <v>40954.57362268518</v>
      </c>
      <c r="U446" t="str">
        <f t="shared" si="34"/>
        <v>2011</v>
      </c>
    </row>
    <row r="447" spans="1:21" ht="45" x14ac:dyDescent="0.2">
      <c r="A447" s="6">
        <f t="shared" si="30"/>
        <v>3.3333333333333335E-5</v>
      </c>
      <c r="B447">
        <v>445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8">
        <f t="shared" si="31"/>
        <v>1</v>
      </c>
      <c r="Q447" s="10" t="s">
        <v>8309</v>
      </c>
      <c r="R447" t="s">
        <v>8315</v>
      </c>
      <c r="S447" s="14" t="str">
        <f t="shared" si="32"/>
        <v>May</v>
      </c>
      <c r="T447" s="15">
        <f t="shared" si="33"/>
        <v>42145.002025462956</v>
      </c>
      <c r="U447" t="str">
        <f t="shared" si="34"/>
        <v>2015</v>
      </c>
    </row>
    <row r="448" spans="1:21" ht="45" x14ac:dyDescent="0.2">
      <c r="A448" s="6">
        <f t="shared" si="30"/>
        <v>7.2952380952380949E-2</v>
      </c>
      <c r="B448">
        <v>446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8">
        <f t="shared" si="31"/>
        <v>47.875</v>
      </c>
      <c r="Q448" s="10" t="s">
        <v>8309</v>
      </c>
      <c r="R448" t="s">
        <v>8315</v>
      </c>
      <c r="S448" s="14" t="str">
        <f t="shared" si="32"/>
        <v>February</v>
      </c>
      <c r="T448" s="15">
        <f t="shared" si="33"/>
        <v>42066.750231481477</v>
      </c>
      <c r="U448" t="str">
        <f t="shared" si="34"/>
        <v>2015</v>
      </c>
    </row>
    <row r="449" spans="1:21" ht="45" x14ac:dyDescent="0.2">
      <c r="A449" s="6">
        <f t="shared" si="30"/>
        <v>1.6666666666666666E-4</v>
      </c>
      <c r="B449">
        <v>447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8">
        <f t="shared" si="31"/>
        <v>5</v>
      </c>
      <c r="Q449" s="10" t="s">
        <v>8309</v>
      </c>
      <c r="R449" t="s">
        <v>8315</v>
      </c>
      <c r="S449" s="14" t="str">
        <f t="shared" si="32"/>
        <v>February</v>
      </c>
      <c r="T449" s="15">
        <f t="shared" si="33"/>
        <v>41356.180127314808</v>
      </c>
      <c r="U449" t="str">
        <f t="shared" si="34"/>
        <v>2013</v>
      </c>
    </row>
    <row r="450" spans="1:21" ht="45" x14ac:dyDescent="0.2">
      <c r="A450" s="6">
        <f t="shared" si="30"/>
        <v>3.2804E-2</v>
      </c>
      <c r="B450">
        <v>448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8">
        <f t="shared" si="31"/>
        <v>20.502500000000001</v>
      </c>
      <c r="Q450" s="10" t="s">
        <v>8309</v>
      </c>
      <c r="R450" t="s">
        <v>8315</v>
      </c>
      <c r="S450" s="14" t="str">
        <f t="shared" si="32"/>
        <v>April</v>
      </c>
      <c r="T450" s="15">
        <f t="shared" si="33"/>
        <v>41773.424710648142</v>
      </c>
      <c r="U450" t="str">
        <f t="shared" si="34"/>
        <v>2014</v>
      </c>
    </row>
    <row r="451" spans="1:21" ht="45" x14ac:dyDescent="0.2">
      <c r="A451" s="6">
        <f t="shared" ref="A451:A514" si="35">(F451/E451)</f>
        <v>2.2499999999999999E-2</v>
      </c>
      <c r="B451">
        <v>449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8">
        <f t="shared" ref="P451:P514" si="36">F451/M451</f>
        <v>9</v>
      </c>
      <c r="Q451" s="10" t="s">
        <v>8309</v>
      </c>
      <c r="R451" t="s">
        <v>8315</v>
      </c>
      <c r="S451" s="14" t="str">
        <f t="shared" ref="S451:S514" si="37">TEXT((((K451/60)/60)/24)+DATE(1970,1,1)+(-8/24),"MMMM")</f>
        <v>September</v>
      </c>
      <c r="T451" s="15">
        <f t="shared" ref="T451:T514" si="38">(((J451/60)/60/24)+DATE(1970,1,1)+(-8/24))</f>
        <v>41564.234780092593</v>
      </c>
      <c r="U451" t="str">
        <f t="shared" ref="U451:U514" si="39">TEXT((((K451/60)/60)/24)+DATE(1970,1,1)+(-8/24),"YYYY")</f>
        <v>2013</v>
      </c>
    </row>
    <row r="452" spans="1:21" ht="45" x14ac:dyDescent="0.2">
      <c r="A452" s="6">
        <f t="shared" si="35"/>
        <v>7.92E-3</v>
      </c>
      <c r="B452">
        <v>450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8">
        <f t="shared" si="36"/>
        <v>56.571428571428569</v>
      </c>
      <c r="Q452" s="10" t="s">
        <v>8309</v>
      </c>
      <c r="R452" t="s">
        <v>8315</v>
      </c>
      <c r="S452" s="14" t="str">
        <f t="shared" si="37"/>
        <v>January</v>
      </c>
      <c r="T452" s="15">
        <f t="shared" si="38"/>
        <v>41684.61342592592</v>
      </c>
      <c r="U452" t="str">
        <f t="shared" si="39"/>
        <v>2014</v>
      </c>
    </row>
    <row r="453" spans="1:21" ht="45" x14ac:dyDescent="0.2">
      <c r="A453" s="6">
        <f t="shared" si="35"/>
        <v>0</v>
      </c>
      <c r="B453">
        <v>451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8" t="e">
        <f t="shared" si="36"/>
        <v>#DIV/0!</v>
      </c>
      <c r="Q453" s="10" t="s">
        <v>8309</v>
      </c>
      <c r="R453" t="s">
        <v>8315</v>
      </c>
      <c r="S453" s="14" t="str">
        <f t="shared" si="37"/>
        <v>December</v>
      </c>
      <c r="T453" s="15">
        <f t="shared" si="38"/>
        <v>41664.381840277776</v>
      </c>
      <c r="U453" t="str">
        <f t="shared" si="39"/>
        <v>2013</v>
      </c>
    </row>
    <row r="454" spans="1:21" ht="30" x14ac:dyDescent="0.2">
      <c r="A454" s="6">
        <f t="shared" si="35"/>
        <v>0.64</v>
      </c>
      <c r="B454">
        <v>452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8">
        <f t="shared" si="36"/>
        <v>40</v>
      </c>
      <c r="Q454" s="10" t="s">
        <v>8309</v>
      </c>
      <c r="R454" t="s">
        <v>8315</v>
      </c>
      <c r="S454" s="14" t="str">
        <f t="shared" si="37"/>
        <v>April</v>
      </c>
      <c r="T454" s="15">
        <f t="shared" si="38"/>
        <v>42137.370543981473</v>
      </c>
      <c r="U454" t="str">
        <f t="shared" si="39"/>
        <v>2015</v>
      </c>
    </row>
    <row r="455" spans="1:21" ht="45" x14ac:dyDescent="0.2">
      <c r="A455" s="6">
        <f t="shared" si="35"/>
        <v>2.740447957839262E-4</v>
      </c>
      <c r="B455">
        <v>453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8">
        <f t="shared" si="36"/>
        <v>13</v>
      </c>
      <c r="Q455" s="10" t="s">
        <v>8309</v>
      </c>
      <c r="R455" t="s">
        <v>8315</v>
      </c>
      <c r="S455" s="14" t="str">
        <f t="shared" si="37"/>
        <v>February</v>
      </c>
      <c r="T455" s="15">
        <f t="shared" si="38"/>
        <v>42054.491655092592</v>
      </c>
      <c r="U455" t="str">
        <f t="shared" si="39"/>
        <v>2015</v>
      </c>
    </row>
    <row r="456" spans="1:21" ht="45" x14ac:dyDescent="0.2">
      <c r="A456" s="6">
        <f t="shared" si="35"/>
        <v>8.2000000000000007E-3</v>
      </c>
      <c r="B456">
        <v>454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8">
        <f t="shared" si="36"/>
        <v>16.399999999999999</v>
      </c>
      <c r="Q456" s="10" t="s">
        <v>8309</v>
      </c>
      <c r="R456" t="s">
        <v>8315</v>
      </c>
      <c r="S456" s="14" t="str">
        <f t="shared" si="37"/>
        <v>October</v>
      </c>
      <c r="T456" s="15">
        <f t="shared" si="38"/>
        <v>41969.218055555553</v>
      </c>
      <c r="U456" t="str">
        <f t="shared" si="39"/>
        <v>2014</v>
      </c>
    </row>
    <row r="457" spans="1:21" ht="45" x14ac:dyDescent="0.2">
      <c r="A457" s="6">
        <f t="shared" si="35"/>
        <v>6.9230769230769226E-4</v>
      </c>
      <c r="B457">
        <v>455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8">
        <f t="shared" si="36"/>
        <v>22.5</v>
      </c>
      <c r="Q457" s="10" t="s">
        <v>8309</v>
      </c>
      <c r="R457" t="s">
        <v>8315</v>
      </c>
      <c r="S457" s="14" t="str">
        <f t="shared" si="37"/>
        <v>March</v>
      </c>
      <c r="T457" s="15">
        <f t="shared" si="38"/>
        <v>41015.688194444439</v>
      </c>
      <c r="U457" t="str">
        <f t="shared" si="39"/>
        <v>2012</v>
      </c>
    </row>
    <row r="458" spans="1:21" ht="45" x14ac:dyDescent="0.2">
      <c r="A458" s="6">
        <f t="shared" si="35"/>
        <v>6.8631863186318634E-3</v>
      </c>
      <c r="B458">
        <v>456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8">
        <f t="shared" si="36"/>
        <v>20.333333333333332</v>
      </c>
      <c r="Q458" s="10" t="s">
        <v>8309</v>
      </c>
      <c r="R458" t="s">
        <v>8315</v>
      </c>
      <c r="S458" s="14" t="str">
        <f t="shared" si="37"/>
        <v>September</v>
      </c>
      <c r="T458" s="15">
        <f t="shared" si="38"/>
        <v>41568.832638888889</v>
      </c>
      <c r="U458" t="str">
        <f t="shared" si="39"/>
        <v>2013</v>
      </c>
    </row>
    <row r="459" spans="1:21" ht="45" x14ac:dyDescent="0.2">
      <c r="A459" s="6">
        <f t="shared" si="35"/>
        <v>0</v>
      </c>
      <c r="B459">
        <v>457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8" t="e">
        <f t="shared" si="36"/>
        <v>#DIV/0!</v>
      </c>
      <c r="Q459" s="10" t="s">
        <v>8309</v>
      </c>
      <c r="R459" t="s">
        <v>8315</v>
      </c>
      <c r="S459" s="14" t="str">
        <f t="shared" si="37"/>
        <v>July</v>
      </c>
      <c r="T459" s="15">
        <f t="shared" si="38"/>
        <v>41867.434166666666</v>
      </c>
      <c r="U459" t="str">
        <f t="shared" si="39"/>
        <v>2014</v>
      </c>
    </row>
    <row r="460" spans="1:21" ht="45" x14ac:dyDescent="0.2">
      <c r="A460" s="6">
        <f t="shared" si="35"/>
        <v>8.2100000000000006E-2</v>
      </c>
      <c r="B460">
        <v>458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8">
        <f t="shared" si="36"/>
        <v>16.755102040816325</v>
      </c>
      <c r="Q460" s="10" t="s">
        <v>8309</v>
      </c>
      <c r="R460" t="s">
        <v>8315</v>
      </c>
      <c r="S460" s="14" t="str">
        <f t="shared" si="37"/>
        <v>April</v>
      </c>
      <c r="T460" s="15">
        <f t="shared" si="38"/>
        <v>41408.366435185184</v>
      </c>
      <c r="U460" t="str">
        <f t="shared" si="39"/>
        <v>2013</v>
      </c>
    </row>
    <row r="461" spans="1:21" ht="45" x14ac:dyDescent="0.2">
      <c r="A461" s="6">
        <f t="shared" si="35"/>
        <v>6.4102564102564103E-4</v>
      </c>
      <c r="B461">
        <v>459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8">
        <f t="shared" si="36"/>
        <v>25</v>
      </c>
      <c r="Q461" s="10" t="s">
        <v>8309</v>
      </c>
      <c r="R461" t="s">
        <v>8315</v>
      </c>
      <c r="S461" s="14" t="str">
        <f t="shared" si="37"/>
        <v>September</v>
      </c>
      <c r="T461" s="15">
        <f t="shared" si="38"/>
        <v>40860.348692129628</v>
      </c>
      <c r="U461" t="str">
        <f t="shared" si="39"/>
        <v>2011</v>
      </c>
    </row>
    <row r="462" spans="1:21" ht="30" x14ac:dyDescent="0.2">
      <c r="A462" s="6">
        <f t="shared" si="35"/>
        <v>2.9411764705882353E-3</v>
      </c>
      <c r="B462">
        <v>460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8">
        <f t="shared" si="36"/>
        <v>12.5</v>
      </c>
      <c r="Q462" s="10" t="s">
        <v>8309</v>
      </c>
      <c r="R462" t="s">
        <v>8315</v>
      </c>
      <c r="S462" s="14" t="str">
        <f t="shared" si="37"/>
        <v>April</v>
      </c>
      <c r="T462" s="15">
        <f t="shared" si="38"/>
        <v>41790.833333333328</v>
      </c>
      <c r="U462" t="str">
        <f t="shared" si="39"/>
        <v>2014</v>
      </c>
    </row>
    <row r="463" spans="1:21" ht="45" x14ac:dyDescent="0.2">
      <c r="A463" s="6">
        <f t="shared" si="35"/>
        <v>0</v>
      </c>
      <c r="B463">
        <v>461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8" t="e">
        <f t="shared" si="36"/>
        <v>#DIV/0!</v>
      </c>
      <c r="Q463" s="10" t="s">
        <v>8309</v>
      </c>
      <c r="R463" t="s">
        <v>8315</v>
      </c>
      <c r="S463" s="14" t="str">
        <f t="shared" si="37"/>
        <v>May</v>
      </c>
      <c r="T463" s="15">
        <f t="shared" si="38"/>
        <v>41427.513506944444</v>
      </c>
      <c r="U463" t="str">
        <f t="shared" si="39"/>
        <v>2013</v>
      </c>
    </row>
    <row r="464" spans="1:21" ht="45" x14ac:dyDescent="0.2">
      <c r="A464" s="6">
        <f t="shared" si="35"/>
        <v>0</v>
      </c>
      <c r="B464">
        <v>462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8" t="e">
        <f t="shared" si="36"/>
        <v>#DIV/0!</v>
      </c>
      <c r="Q464" s="10" t="s">
        <v>8309</v>
      </c>
      <c r="R464" t="s">
        <v>8315</v>
      </c>
      <c r="S464" s="14" t="str">
        <f t="shared" si="37"/>
        <v>June</v>
      </c>
      <c r="T464" s="15">
        <f t="shared" si="38"/>
        <v>40764.793298611112</v>
      </c>
      <c r="U464" t="str">
        <f t="shared" si="39"/>
        <v>2011</v>
      </c>
    </row>
    <row r="465" spans="1:21" ht="45" x14ac:dyDescent="0.2">
      <c r="A465" s="6">
        <f t="shared" si="35"/>
        <v>2.2727272727272728E-2</v>
      </c>
      <c r="B465">
        <v>463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8">
        <f t="shared" si="36"/>
        <v>113.63636363636364</v>
      </c>
      <c r="Q465" s="10" t="s">
        <v>8309</v>
      </c>
      <c r="R465" t="s">
        <v>8315</v>
      </c>
      <c r="S465" s="14" t="str">
        <f t="shared" si="37"/>
        <v>July</v>
      </c>
      <c r="T465" s="15">
        <f t="shared" si="38"/>
        <v>40810.376770833333</v>
      </c>
      <c r="U465" t="str">
        <f t="shared" si="39"/>
        <v>2011</v>
      </c>
    </row>
    <row r="466" spans="1:21" ht="30" x14ac:dyDescent="0.2">
      <c r="A466" s="6">
        <f t="shared" si="35"/>
        <v>9.9009900990099011E-4</v>
      </c>
      <c r="B466">
        <v>464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8">
        <f t="shared" si="36"/>
        <v>1</v>
      </c>
      <c r="Q466" s="10" t="s">
        <v>8309</v>
      </c>
      <c r="R466" t="s">
        <v>8315</v>
      </c>
      <c r="S466" s="14" t="str">
        <f t="shared" si="37"/>
        <v>April</v>
      </c>
      <c r="T466" s="15">
        <f t="shared" si="38"/>
        <v>42508.515451388892</v>
      </c>
      <c r="U466" t="str">
        <f t="shared" si="39"/>
        <v>2016</v>
      </c>
    </row>
    <row r="467" spans="1:21" x14ac:dyDescent="0.2">
      <c r="A467" s="6">
        <f t="shared" si="35"/>
        <v>0.26953125</v>
      </c>
      <c r="B467">
        <v>465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8">
        <f t="shared" si="36"/>
        <v>17.25</v>
      </c>
      <c r="Q467" s="10" t="s">
        <v>8309</v>
      </c>
      <c r="R467" t="s">
        <v>8315</v>
      </c>
      <c r="S467" s="14" t="str">
        <f t="shared" si="37"/>
        <v>June</v>
      </c>
      <c r="T467" s="15">
        <f t="shared" si="38"/>
        <v>41816.786736111106</v>
      </c>
      <c r="U467" t="str">
        <f t="shared" si="39"/>
        <v>2014</v>
      </c>
    </row>
    <row r="468" spans="1:21" ht="45" x14ac:dyDescent="0.2">
      <c r="A468" s="6">
        <f t="shared" si="35"/>
        <v>7.6E-3</v>
      </c>
      <c r="B468">
        <v>466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8">
        <f t="shared" si="36"/>
        <v>15.2</v>
      </c>
      <c r="Q468" s="10" t="s">
        <v>8309</v>
      </c>
      <c r="R468" t="s">
        <v>8315</v>
      </c>
      <c r="S468" s="14" t="str">
        <f t="shared" si="37"/>
        <v>August</v>
      </c>
      <c r="T468" s="15">
        <f t="shared" si="38"/>
        <v>41159.609537037039</v>
      </c>
      <c r="U468" t="str">
        <f t="shared" si="39"/>
        <v>2012</v>
      </c>
    </row>
    <row r="469" spans="1:21" ht="45" x14ac:dyDescent="0.2">
      <c r="A469" s="6">
        <f t="shared" si="35"/>
        <v>0.21575</v>
      </c>
      <c r="B469">
        <v>467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8">
        <f t="shared" si="36"/>
        <v>110.64102564102564</v>
      </c>
      <c r="Q469" s="10" t="s">
        <v>8309</v>
      </c>
      <c r="R469" t="s">
        <v>8315</v>
      </c>
      <c r="S469" s="14" t="str">
        <f t="shared" si="37"/>
        <v>August</v>
      </c>
      <c r="T469" s="15">
        <f t="shared" si="38"/>
        <v>41180.346458333333</v>
      </c>
      <c r="U469" t="str">
        <f t="shared" si="39"/>
        <v>2012</v>
      </c>
    </row>
    <row r="470" spans="1:21" ht="45" x14ac:dyDescent="0.2">
      <c r="A470" s="6">
        <f t="shared" si="35"/>
        <v>0</v>
      </c>
      <c r="B470">
        <v>468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8" t="e">
        <f t="shared" si="36"/>
        <v>#DIV/0!</v>
      </c>
      <c r="Q470" s="10" t="s">
        <v>8309</v>
      </c>
      <c r="R470" t="s">
        <v>8315</v>
      </c>
      <c r="S470" s="14" t="str">
        <f t="shared" si="37"/>
        <v>May</v>
      </c>
      <c r="T470" s="15">
        <f t="shared" si="38"/>
        <v>41100.827141203699</v>
      </c>
      <c r="U470" t="str">
        <f t="shared" si="39"/>
        <v>2012</v>
      </c>
    </row>
    <row r="471" spans="1:21" ht="30" x14ac:dyDescent="0.2">
      <c r="A471" s="6">
        <f t="shared" si="35"/>
        <v>0</v>
      </c>
      <c r="B471">
        <v>469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8" t="e">
        <f t="shared" si="36"/>
        <v>#DIV/0!</v>
      </c>
      <c r="Q471" s="10" t="s">
        <v>8309</v>
      </c>
      <c r="R471" t="s">
        <v>8315</v>
      </c>
      <c r="S471" s="14" t="str">
        <f t="shared" si="37"/>
        <v>July</v>
      </c>
      <c r="T471" s="15">
        <f t="shared" si="38"/>
        <v>41887.656527777777</v>
      </c>
      <c r="U471" t="str">
        <f t="shared" si="39"/>
        <v>2014</v>
      </c>
    </row>
    <row r="472" spans="1:21" ht="45" x14ac:dyDescent="0.2">
      <c r="A472" s="6">
        <f t="shared" si="35"/>
        <v>1.0200000000000001E-2</v>
      </c>
      <c r="B472">
        <v>470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8">
        <f t="shared" si="36"/>
        <v>25.5</v>
      </c>
      <c r="Q472" s="10" t="s">
        <v>8309</v>
      </c>
      <c r="R472" t="s">
        <v>8315</v>
      </c>
      <c r="S472" s="14" t="str">
        <f t="shared" si="37"/>
        <v>November</v>
      </c>
      <c r="T472" s="15">
        <f t="shared" si="38"/>
        <v>41654.833333333328</v>
      </c>
      <c r="U472" t="str">
        <f t="shared" si="39"/>
        <v>2013</v>
      </c>
    </row>
    <row r="473" spans="1:21" ht="60" x14ac:dyDescent="0.2">
      <c r="A473" s="6">
        <f t="shared" si="35"/>
        <v>0.11892727272727273</v>
      </c>
      <c r="B473">
        <v>471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8">
        <f t="shared" si="36"/>
        <v>38.476470588235294</v>
      </c>
      <c r="Q473" s="10" t="s">
        <v>8309</v>
      </c>
      <c r="R473" t="s">
        <v>8315</v>
      </c>
      <c r="S473" s="14" t="str">
        <f t="shared" si="37"/>
        <v>March</v>
      </c>
      <c r="T473" s="15">
        <f t="shared" si="38"/>
        <v>41748.346979166665</v>
      </c>
      <c r="U473" t="str">
        <f t="shared" si="39"/>
        <v>2014</v>
      </c>
    </row>
    <row r="474" spans="1:21" ht="45" x14ac:dyDescent="0.2">
      <c r="A474" s="6">
        <f t="shared" si="35"/>
        <v>0.17624999999999999</v>
      </c>
      <c r="B474">
        <v>472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8">
        <f t="shared" si="36"/>
        <v>28.2</v>
      </c>
      <c r="Q474" s="10" t="s">
        <v>8309</v>
      </c>
      <c r="R474" t="s">
        <v>8315</v>
      </c>
      <c r="S474" s="14" t="str">
        <f t="shared" si="37"/>
        <v>July</v>
      </c>
      <c r="T474" s="15">
        <f t="shared" si="38"/>
        <v>41874.589328703703</v>
      </c>
      <c r="U474" t="str">
        <f t="shared" si="39"/>
        <v>2014</v>
      </c>
    </row>
    <row r="475" spans="1:21" ht="45" x14ac:dyDescent="0.2">
      <c r="A475" s="6">
        <f t="shared" si="35"/>
        <v>2.87E-2</v>
      </c>
      <c r="B475">
        <v>473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8">
        <f t="shared" si="36"/>
        <v>61.5</v>
      </c>
      <c r="Q475" s="10" t="s">
        <v>8309</v>
      </c>
      <c r="R475" t="s">
        <v>8315</v>
      </c>
      <c r="S475" s="14" t="str">
        <f t="shared" si="37"/>
        <v>August</v>
      </c>
      <c r="T475" s="15">
        <f t="shared" si="38"/>
        <v>41899.364803240736</v>
      </c>
      <c r="U475" t="str">
        <f t="shared" si="39"/>
        <v>2014</v>
      </c>
    </row>
    <row r="476" spans="1:21" ht="45" x14ac:dyDescent="0.2">
      <c r="A476" s="6">
        <f t="shared" si="35"/>
        <v>3.0303030303030303E-4</v>
      </c>
      <c r="B476">
        <v>474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8">
        <f t="shared" si="36"/>
        <v>1</v>
      </c>
      <c r="Q476" s="10" t="s">
        <v>8309</v>
      </c>
      <c r="R476" t="s">
        <v>8315</v>
      </c>
      <c r="S476" s="14" t="str">
        <f t="shared" si="37"/>
        <v>January</v>
      </c>
      <c r="T476" s="15">
        <f t="shared" si="38"/>
        <v>42782.995706018519</v>
      </c>
      <c r="U476" t="str">
        <f t="shared" si="39"/>
        <v>2017</v>
      </c>
    </row>
    <row r="477" spans="1:21" ht="45" x14ac:dyDescent="0.2">
      <c r="A477" s="6">
        <f t="shared" si="35"/>
        <v>0</v>
      </c>
      <c r="B477">
        <v>475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8" t="e">
        <f t="shared" si="36"/>
        <v>#DIV/0!</v>
      </c>
      <c r="Q477" s="10" t="s">
        <v>8309</v>
      </c>
      <c r="R477" t="s">
        <v>8315</v>
      </c>
      <c r="S477" s="14" t="str">
        <f t="shared" si="37"/>
        <v>April</v>
      </c>
      <c r="T477" s="15">
        <f t="shared" si="38"/>
        <v>42129.752812500003</v>
      </c>
      <c r="U477" t="str">
        <f t="shared" si="39"/>
        <v>2015</v>
      </c>
    </row>
    <row r="478" spans="1:21" x14ac:dyDescent="0.2">
      <c r="A478" s="6">
        <f t="shared" si="35"/>
        <v>2.2302681818181819E-2</v>
      </c>
      <c r="B478">
        <v>476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8">
        <f t="shared" si="36"/>
        <v>39.569274193548388</v>
      </c>
      <c r="Q478" s="10" t="s">
        <v>8309</v>
      </c>
      <c r="R478" t="s">
        <v>8315</v>
      </c>
      <c r="S478" s="14" t="str">
        <f t="shared" si="37"/>
        <v>April</v>
      </c>
      <c r="T478" s="15">
        <f t="shared" si="38"/>
        <v>41792.832638888889</v>
      </c>
      <c r="U478" t="str">
        <f t="shared" si="39"/>
        <v>2014</v>
      </c>
    </row>
    <row r="479" spans="1:21" ht="45" x14ac:dyDescent="0.2">
      <c r="A479" s="6">
        <f t="shared" si="35"/>
        <v>0</v>
      </c>
      <c r="B479">
        <v>477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8" t="e">
        <f t="shared" si="36"/>
        <v>#DIV/0!</v>
      </c>
      <c r="Q479" s="10" t="s">
        <v>8309</v>
      </c>
      <c r="R479" t="s">
        <v>8315</v>
      </c>
      <c r="S479" s="14" t="str">
        <f t="shared" si="37"/>
        <v>March</v>
      </c>
      <c r="T479" s="15">
        <f t="shared" si="38"/>
        <v>41047.501550925925</v>
      </c>
      <c r="U479" t="str">
        <f t="shared" si="39"/>
        <v>2012</v>
      </c>
    </row>
    <row r="480" spans="1:21" ht="45" x14ac:dyDescent="0.2">
      <c r="A480" s="6">
        <f t="shared" si="35"/>
        <v>0</v>
      </c>
      <c r="B480">
        <v>478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8" t="e">
        <f t="shared" si="36"/>
        <v>#DIV/0!</v>
      </c>
      <c r="Q480" s="10" t="s">
        <v>8309</v>
      </c>
      <c r="R480" t="s">
        <v>8315</v>
      </c>
      <c r="S480" s="14" t="str">
        <f t="shared" si="37"/>
        <v>March</v>
      </c>
      <c r="T480" s="15">
        <f t="shared" si="38"/>
        <v>42095.535983796297</v>
      </c>
      <c r="U480" t="str">
        <f t="shared" si="39"/>
        <v>2015</v>
      </c>
    </row>
    <row r="481" spans="1:21" ht="45" x14ac:dyDescent="0.2">
      <c r="A481" s="6">
        <f t="shared" si="35"/>
        <v>0.3256</v>
      </c>
      <c r="B481">
        <v>479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8">
        <f t="shared" si="36"/>
        <v>88.8</v>
      </c>
      <c r="Q481" s="10" t="s">
        <v>8309</v>
      </c>
      <c r="R481" t="s">
        <v>8315</v>
      </c>
      <c r="S481" s="14" t="str">
        <f t="shared" si="37"/>
        <v>September</v>
      </c>
      <c r="T481" s="15">
        <f t="shared" si="38"/>
        <v>41964.11614583333</v>
      </c>
      <c r="U481" t="str">
        <f t="shared" si="39"/>
        <v>2014</v>
      </c>
    </row>
    <row r="482" spans="1:21" ht="45" x14ac:dyDescent="0.2">
      <c r="A482" s="6">
        <f t="shared" si="35"/>
        <v>0.19409999999999999</v>
      </c>
      <c r="B482">
        <v>480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8">
        <f t="shared" si="36"/>
        <v>55.457142857142856</v>
      </c>
      <c r="Q482" s="10" t="s">
        <v>8309</v>
      </c>
      <c r="R482" t="s">
        <v>8315</v>
      </c>
      <c r="S482" s="14" t="str">
        <f t="shared" si="37"/>
        <v>July</v>
      </c>
      <c r="T482" s="15">
        <f t="shared" si="38"/>
        <v>41495.166840277772</v>
      </c>
      <c r="U482" t="str">
        <f t="shared" si="39"/>
        <v>2013</v>
      </c>
    </row>
    <row r="483" spans="1:21" ht="45" x14ac:dyDescent="0.2">
      <c r="A483" s="6">
        <f t="shared" si="35"/>
        <v>6.0999999999999999E-2</v>
      </c>
      <c r="B483">
        <v>481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8">
        <f t="shared" si="36"/>
        <v>87.142857142857139</v>
      </c>
      <c r="Q483" s="10" t="s">
        <v>8309</v>
      </c>
      <c r="R483" t="s">
        <v>8315</v>
      </c>
      <c r="S483" s="14" t="str">
        <f t="shared" si="37"/>
        <v>September</v>
      </c>
      <c r="T483" s="15">
        <f t="shared" si="38"/>
        <v>41192.33899305555</v>
      </c>
      <c r="U483" t="str">
        <f t="shared" si="39"/>
        <v>2012</v>
      </c>
    </row>
    <row r="484" spans="1:21" ht="45" x14ac:dyDescent="0.2">
      <c r="A484" s="6">
        <f t="shared" si="35"/>
        <v>1E-3</v>
      </c>
      <c r="B484">
        <v>482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8">
        <f t="shared" si="36"/>
        <v>10</v>
      </c>
      <c r="Q484" s="10" t="s">
        <v>8309</v>
      </c>
      <c r="R484" t="s">
        <v>8315</v>
      </c>
      <c r="S484" s="14" t="str">
        <f t="shared" si="37"/>
        <v>March</v>
      </c>
      <c r="T484" s="15">
        <f t="shared" si="38"/>
        <v>42474.273611111108</v>
      </c>
      <c r="U484" t="str">
        <f t="shared" si="39"/>
        <v>2016</v>
      </c>
    </row>
    <row r="485" spans="1:21" ht="45" x14ac:dyDescent="0.2">
      <c r="A485" s="6">
        <f t="shared" si="35"/>
        <v>0.502</v>
      </c>
      <c r="B485">
        <v>483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8">
        <f t="shared" si="36"/>
        <v>51.224489795918366</v>
      </c>
      <c r="Q485" s="10" t="s">
        <v>8309</v>
      </c>
      <c r="R485" t="s">
        <v>8315</v>
      </c>
      <c r="S485" s="14" t="str">
        <f t="shared" si="37"/>
        <v>November</v>
      </c>
      <c r="T485" s="15">
        <f t="shared" si="38"/>
        <v>41302.864259259259</v>
      </c>
      <c r="U485" t="str">
        <f t="shared" si="39"/>
        <v>2012</v>
      </c>
    </row>
    <row r="486" spans="1:21" ht="60" x14ac:dyDescent="0.2">
      <c r="A486" s="6">
        <f t="shared" si="35"/>
        <v>1.8625E-3</v>
      </c>
      <c r="B486">
        <v>484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8">
        <f t="shared" si="36"/>
        <v>13.545454545454545</v>
      </c>
      <c r="Q486" s="10" t="s">
        <v>8309</v>
      </c>
      <c r="R486" t="s">
        <v>8315</v>
      </c>
      <c r="S486" s="14" t="str">
        <f t="shared" si="37"/>
        <v>September</v>
      </c>
      <c r="T486" s="15">
        <f t="shared" si="38"/>
        <v>42313.647824074076</v>
      </c>
      <c r="U486" t="str">
        <f t="shared" si="39"/>
        <v>2015</v>
      </c>
    </row>
    <row r="487" spans="1:21" ht="30" x14ac:dyDescent="0.2">
      <c r="A487" s="6">
        <f t="shared" si="35"/>
        <v>0.21906971229845085</v>
      </c>
      <c r="B487">
        <v>485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8">
        <f t="shared" si="36"/>
        <v>66.520080000000007</v>
      </c>
      <c r="Q487" s="10" t="s">
        <v>8309</v>
      </c>
      <c r="R487" t="s">
        <v>8315</v>
      </c>
      <c r="S487" s="14" t="str">
        <f t="shared" si="37"/>
        <v>April</v>
      </c>
      <c r="T487" s="15">
        <f t="shared" si="38"/>
        <v>41411.172442129624</v>
      </c>
      <c r="U487" t="str">
        <f t="shared" si="39"/>
        <v>2013</v>
      </c>
    </row>
    <row r="488" spans="1:21" ht="45" x14ac:dyDescent="0.2">
      <c r="A488" s="6">
        <f t="shared" si="35"/>
        <v>9.0909090909090904E-5</v>
      </c>
      <c r="B488">
        <v>486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8">
        <f t="shared" si="36"/>
        <v>50</v>
      </c>
      <c r="Q488" s="10" t="s">
        <v>8309</v>
      </c>
      <c r="R488" t="s">
        <v>8315</v>
      </c>
      <c r="S488" s="14" t="str">
        <f t="shared" si="37"/>
        <v>May</v>
      </c>
      <c r="T488" s="15">
        <f t="shared" si="38"/>
        <v>41791.609247685185</v>
      </c>
      <c r="U488" t="str">
        <f t="shared" si="39"/>
        <v>2014</v>
      </c>
    </row>
    <row r="489" spans="1:21" ht="45" x14ac:dyDescent="0.2">
      <c r="A489" s="6">
        <f t="shared" si="35"/>
        <v>0</v>
      </c>
      <c r="B489">
        <v>487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8" t="e">
        <f t="shared" si="36"/>
        <v>#DIV/0!</v>
      </c>
      <c r="Q489" s="10" t="s">
        <v>8309</v>
      </c>
      <c r="R489" t="s">
        <v>8315</v>
      </c>
      <c r="S489" s="14" t="str">
        <f t="shared" si="37"/>
        <v>October</v>
      </c>
      <c r="T489" s="15">
        <f t="shared" si="38"/>
        <v>42729.303171296291</v>
      </c>
      <c r="U489" t="str">
        <f t="shared" si="39"/>
        <v>2016</v>
      </c>
    </row>
    <row r="490" spans="1:21" ht="30" x14ac:dyDescent="0.2">
      <c r="A490" s="6">
        <f t="shared" si="35"/>
        <v>0</v>
      </c>
      <c r="B490">
        <v>488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8" t="e">
        <f t="shared" si="36"/>
        <v>#DIV/0!</v>
      </c>
      <c r="Q490" s="10" t="s">
        <v>8309</v>
      </c>
      <c r="R490" t="s">
        <v>8315</v>
      </c>
      <c r="S490" s="14" t="str">
        <f t="shared" si="37"/>
        <v>December</v>
      </c>
      <c r="T490" s="15">
        <f t="shared" si="38"/>
        <v>42743.72106481481</v>
      </c>
      <c r="U490" t="str">
        <f t="shared" si="39"/>
        <v>2016</v>
      </c>
    </row>
    <row r="491" spans="1:21" ht="45" x14ac:dyDescent="0.2">
      <c r="A491" s="6">
        <f t="shared" si="35"/>
        <v>2.8667813379201833E-3</v>
      </c>
      <c r="B491">
        <v>489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8">
        <f t="shared" si="36"/>
        <v>71.666666666666671</v>
      </c>
      <c r="Q491" s="10" t="s">
        <v>8309</v>
      </c>
      <c r="R491" t="s">
        <v>8315</v>
      </c>
      <c r="S491" s="14" t="str">
        <f t="shared" si="37"/>
        <v>December</v>
      </c>
      <c r="T491" s="15">
        <f t="shared" si="38"/>
        <v>40913.147916666661</v>
      </c>
      <c r="U491" t="str">
        <f t="shared" si="39"/>
        <v>2011</v>
      </c>
    </row>
    <row r="492" spans="1:21" x14ac:dyDescent="0.2">
      <c r="A492" s="6">
        <f t="shared" si="35"/>
        <v>0</v>
      </c>
      <c r="B492">
        <v>490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8" t="e">
        <f t="shared" si="36"/>
        <v>#DIV/0!</v>
      </c>
      <c r="Q492" s="10" t="s">
        <v>8309</v>
      </c>
      <c r="R492" t="s">
        <v>8315</v>
      </c>
      <c r="S492" s="14" t="str">
        <f t="shared" si="37"/>
        <v>July</v>
      </c>
      <c r="T492" s="15">
        <f t="shared" si="38"/>
        <v>41143.635243055556</v>
      </c>
      <c r="U492" t="str">
        <f t="shared" si="39"/>
        <v>2012</v>
      </c>
    </row>
    <row r="493" spans="1:21" ht="45" x14ac:dyDescent="0.2">
      <c r="A493" s="6">
        <f t="shared" si="35"/>
        <v>0</v>
      </c>
      <c r="B493">
        <v>491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8" t="e">
        <f t="shared" si="36"/>
        <v>#DIV/0!</v>
      </c>
      <c r="Q493" s="10" t="s">
        <v>8309</v>
      </c>
      <c r="R493" t="s">
        <v>8315</v>
      </c>
      <c r="S493" s="14" t="str">
        <f t="shared" si="37"/>
        <v>December</v>
      </c>
      <c r="T493" s="15">
        <f t="shared" si="38"/>
        <v>42396.649293981485</v>
      </c>
      <c r="U493" t="str">
        <f t="shared" si="39"/>
        <v>2015</v>
      </c>
    </row>
    <row r="494" spans="1:21" ht="45" x14ac:dyDescent="0.2">
      <c r="A494" s="6">
        <f t="shared" si="35"/>
        <v>0</v>
      </c>
      <c r="B494">
        <v>492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8" t="e">
        <f t="shared" si="36"/>
        <v>#DIV/0!</v>
      </c>
      <c r="Q494" s="10" t="s">
        <v>8309</v>
      </c>
      <c r="R494" t="s">
        <v>8315</v>
      </c>
      <c r="S494" s="14" t="str">
        <f t="shared" si="37"/>
        <v>August</v>
      </c>
      <c r="T494" s="15">
        <f t="shared" si="38"/>
        <v>42655.701736111114</v>
      </c>
      <c r="U494" t="str">
        <f t="shared" si="39"/>
        <v>2016</v>
      </c>
    </row>
    <row r="495" spans="1:21" ht="45" x14ac:dyDescent="0.2">
      <c r="A495" s="6">
        <f t="shared" si="35"/>
        <v>0</v>
      </c>
      <c r="B495">
        <v>493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8" t="e">
        <f t="shared" si="36"/>
        <v>#DIV/0!</v>
      </c>
      <c r="Q495" s="10" t="s">
        <v>8309</v>
      </c>
      <c r="R495" t="s">
        <v>8315</v>
      </c>
      <c r="S495" s="14" t="str">
        <f t="shared" si="37"/>
        <v>April</v>
      </c>
      <c r="T495" s="15">
        <f t="shared" si="38"/>
        <v>42144.392800925918</v>
      </c>
      <c r="U495" t="str">
        <f t="shared" si="39"/>
        <v>2015</v>
      </c>
    </row>
    <row r="496" spans="1:21" ht="45" x14ac:dyDescent="0.2">
      <c r="A496" s="6">
        <f t="shared" si="35"/>
        <v>1.5499999999999999E-3</v>
      </c>
      <c r="B496">
        <v>494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8">
        <f t="shared" si="36"/>
        <v>10.333333333333334</v>
      </c>
      <c r="Q496" s="10" t="s">
        <v>8309</v>
      </c>
      <c r="R496" t="s">
        <v>8315</v>
      </c>
      <c r="S496" s="14" t="str">
        <f t="shared" si="37"/>
        <v>June</v>
      </c>
      <c r="T496" s="15">
        <f t="shared" si="38"/>
        <v>41822.791666666664</v>
      </c>
      <c r="U496" t="str">
        <f t="shared" si="39"/>
        <v>2014</v>
      </c>
    </row>
    <row r="497" spans="1:21" ht="45" x14ac:dyDescent="0.2">
      <c r="A497" s="6">
        <f t="shared" si="35"/>
        <v>0</v>
      </c>
      <c r="B497">
        <v>495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8" t="e">
        <f t="shared" si="36"/>
        <v>#DIV/0!</v>
      </c>
      <c r="Q497" s="10" t="s">
        <v>8309</v>
      </c>
      <c r="R497" t="s">
        <v>8315</v>
      </c>
      <c r="S497" s="14" t="str">
        <f t="shared" si="37"/>
        <v>June</v>
      </c>
      <c r="T497" s="15">
        <f t="shared" si="38"/>
        <v>42201.494270833333</v>
      </c>
      <c r="U497" t="str">
        <f t="shared" si="39"/>
        <v>2015</v>
      </c>
    </row>
    <row r="498" spans="1:21" ht="30" x14ac:dyDescent="0.2">
      <c r="A498" s="6">
        <f t="shared" si="35"/>
        <v>1.6666666666666667E-5</v>
      </c>
      <c r="B498">
        <v>496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8">
        <f t="shared" si="36"/>
        <v>1</v>
      </c>
      <c r="Q498" s="10" t="s">
        <v>8309</v>
      </c>
      <c r="R498" t="s">
        <v>8315</v>
      </c>
      <c r="S498" s="14" t="str">
        <f t="shared" si="37"/>
        <v>December</v>
      </c>
      <c r="T498" s="15">
        <f t="shared" si="38"/>
        <v>41680.598078703704</v>
      </c>
      <c r="U498" t="str">
        <f t="shared" si="39"/>
        <v>2013</v>
      </c>
    </row>
    <row r="499" spans="1:21" x14ac:dyDescent="0.2">
      <c r="A499" s="6">
        <f t="shared" si="35"/>
        <v>6.6964285714285711E-3</v>
      </c>
      <c r="B499">
        <v>497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8">
        <f t="shared" si="36"/>
        <v>10</v>
      </c>
      <c r="Q499" s="10" t="s">
        <v>8309</v>
      </c>
      <c r="R499" t="s">
        <v>8315</v>
      </c>
      <c r="S499" s="14" t="str">
        <f t="shared" si="37"/>
        <v>November</v>
      </c>
      <c r="T499" s="15">
        <f t="shared" si="38"/>
        <v>41997.874999999993</v>
      </c>
      <c r="U499" t="str">
        <f t="shared" si="39"/>
        <v>2014</v>
      </c>
    </row>
    <row r="500" spans="1:21" ht="45" x14ac:dyDescent="0.2">
      <c r="A500" s="6">
        <f t="shared" si="35"/>
        <v>4.5985132395404561E-2</v>
      </c>
      <c r="B500">
        <v>498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8">
        <f t="shared" si="36"/>
        <v>136.09090909090909</v>
      </c>
      <c r="Q500" s="10" t="s">
        <v>8309</v>
      </c>
      <c r="R500" t="s">
        <v>8315</v>
      </c>
      <c r="S500" s="14" t="str">
        <f t="shared" si="37"/>
        <v>November</v>
      </c>
      <c r="T500" s="15">
        <f t="shared" si="38"/>
        <v>40900.428807870368</v>
      </c>
      <c r="U500" t="str">
        <f t="shared" si="39"/>
        <v>2011</v>
      </c>
    </row>
    <row r="501" spans="1:21" ht="75" x14ac:dyDescent="0.2">
      <c r="A501" s="6">
        <f t="shared" si="35"/>
        <v>9.5500000000000002E-2</v>
      </c>
      <c r="B501">
        <v>499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8">
        <f t="shared" si="36"/>
        <v>73.461538461538467</v>
      </c>
      <c r="Q501" s="10" t="s">
        <v>8309</v>
      </c>
      <c r="R501" t="s">
        <v>8315</v>
      </c>
      <c r="S501" s="14" t="str">
        <f t="shared" si="37"/>
        <v>August</v>
      </c>
      <c r="T501" s="15">
        <f t="shared" si="38"/>
        <v>40098.540972222218</v>
      </c>
      <c r="U501" t="str">
        <f t="shared" si="39"/>
        <v>2009</v>
      </c>
    </row>
    <row r="502" spans="1:21" ht="45" x14ac:dyDescent="0.2">
      <c r="A502" s="6">
        <f t="shared" si="35"/>
        <v>3.307692307692308E-2</v>
      </c>
      <c r="B502">
        <v>500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8">
        <f t="shared" si="36"/>
        <v>53.75</v>
      </c>
      <c r="Q502" s="10" t="s">
        <v>8309</v>
      </c>
      <c r="R502" t="s">
        <v>8315</v>
      </c>
      <c r="S502" s="14" t="str">
        <f t="shared" si="37"/>
        <v>March</v>
      </c>
      <c r="T502" s="15">
        <f t="shared" si="38"/>
        <v>40306.594444444439</v>
      </c>
      <c r="U502" t="str">
        <f t="shared" si="39"/>
        <v>2010</v>
      </c>
    </row>
    <row r="503" spans="1:21" ht="45" x14ac:dyDescent="0.2">
      <c r="A503" s="6">
        <f t="shared" si="35"/>
        <v>0</v>
      </c>
      <c r="B503">
        <v>501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8" t="e">
        <f t="shared" si="36"/>
        <v>#DIV/0!</v>
      </c>
      <c r="Q503" s="10" t="s">
        <v>8309</v>
      </c>
      <c r="R503" t="s">
        <v>8315</v>
      </c>
      <c r="S503" s="14" t="str">
        <f t="shared" si="37"/>
        <v>June</v>
      </c>
      <c r="T503" s="15">
        <f t="shared" si="38"/>
        <v>40732.901053240741</v>
      </c>
      <c r="U503" t="str">
        <f t="shared" si="39"/>
        <v>2011</v>
      </c>
    </row>
    <row r="504" spans="1:21" ht="45" x14ac:dyDescent="0.2">
      <c r="A504" s="6">
        <f t="shared" si="35"/>
        <v>1.15E-2</v>
      </c>
      <c r="B504">
        <v>502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8">
        <f t="shared" si="36"/>
        <v>57.5</v>
      </c>
      <c r="Q504" s="10" t="s">
        <v>8309</v>
      </c>
      <c r="R504" t="s">
        <v>8315</v>
      </c>
      <c r="S504" s="14" t="str">
        <f t="shared" si="37"/>
        <v>February</v>
      </c>
      <c r="T504" s="15">
        <f t="shared" si="38"/>
        <v>40986.178530092591</v>
      </c>
      <c r="U504" t="str">
        <f t="shared" si="39"/>
        <v>2012</v>
      </c>
    </row>
    <row r="505" spans="1:21" ht="45" x14ac:dyDescent="0.2">
      <c r="A505" s="6">
        <f t="shared" si="35"/>
        <v>1.7538461538461537E-2</v>
      </c>
      <c r="B505">
        <v>503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8">
        <f t="shared" si="36"/>
        <v>12.666666666666666</v>
      </c>
      <c r="Q505" s="10" t="s">
        <v>8309</v>
      </c>
      <c r="R505" t="s">
        <v>8315</v>
      </c>
      <c r="S505" s="14" t="str">
        <f t="shared" si="37"/>
        <v>December</v>
      </c>
      <c r="T505" s="15">
        <f t="shared" si="38"/>
        <v>42021.193321759252</v>
      </c>
      <c r="U505" t="str">
        <f t="shared" si="39"/>
        <v>2014</v>
      </c>
    </row>
    <row r="506" spans="1:21" ht="45" x14ac:dyDescent="0.2">
      <c r="A506" s="6">
        <f t="shared" si="35"/>
        <v>1.3673469387755101E-2</v>
      </c>
      <c r="B506">
        <v>504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8">
        <f t="shared" si="36"/>
        <v>67</v>
      </c>
      <c r="Q506" s="10" t="s">
        <v>8309</v>
      </c>
      <c r="R506" t="s">
        <v>8315</v>
      </c>
      <c r="S506" s="14" t="str">
        <f t="shared" si="37"/>
        <v>February</v>
      </c>
      <c r="T506" s="15">
        <f t="shared" si="38"/>
        <v>41009.60864583333</v>
      </c>
      <c r="U506" t="str">
        <f t="shared" si="39"/>
        <v>2012</v>
      </c>
    </row>
    <row r="507" spans="1:21" ht="45" x14ac:dyDescent="0.2">
      <c r="A507" s="6">
        <f t="shared" si="35"/>
        <v>4.3333333333333331E-3</v>
      </c>
      <c r="B507">
        <v>505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8">
        <f t="shared" si="36"/>
        <v>3.7142857142857144</v>
      </c>
      <c r="Q507" s="10" t="s">
        <v>8309</v>
      </c>
      <c r="R507" t="s">
        <v>8315</v>
      </c>
      <c r="S507" s="14" t="str">
        <f t="shared" si="37"/>
        <v>November</v>
      </c>
      <c r="T507" s="15">
        <f t="shared" si="38"/>
        <v>42362.764884259253</v>
      </c>
      <c r="U507" t="str">
        <f t="shared" si="39"/>
        <v>2015</v>
      </c>
    </row>
    <row r="508" spans="1:21" ht="45" x14ac:dyDescent="0.2">
      <c r="A508" s="6">
        <f t="shared" si="35"/>
        <v>1.25E-3</v>
      </c>
      <c r="B508">
        <v>506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8">
        <f t="shared" si="36"/>
        <v>250</v>
      </c>
      <c r="Q508" s="10" t="s">
        <v>8309</v>
      </c>
      <c r="R508" t="s">
        <v>8315</v>
      </c>
      <c r="S508" s="14" t="str">
        <f t="shared" si="37"/>
        <v>July</v>
      </c>
      <c r="T508" s="15">
        <f t="shared" si="38"/>
        <v>41496.218981481477</v>
      </c>
      <c r="U508" t="str">
        <f t="shared" si="39"/>
        <v>2013</v>
      </c>
    </row>
    <row r="509" spans="1:21" ht="45" x14ac:dyDescent="0.2">
      <c r="A509" s="6">
        <f t="shared" si="35"/>
        <v>3.2000000000000001E-2</v>
      </c>
      <c r="B509">
        <v>507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8">
        <f t="shared" si="36"/>
        <v>64</v>
      </c>
      <c r="Q509" s="10" t="s">
        <v>8309</v>
      </c>
      <c r="R509" t="s">
        <v>8315</v>
      </c>
      <c r="S509" s="14" t="str">
        <f t="shared" si="37"/>
        <v>September</v>
      </c>
      <c r="T509" s="15">
        <f t="shared" si="38"/>
        <v>41201.625659722216</v>
      </c>
      <c r="U509" t="str">
        <f t="shared" si="39"/>
        <v>2012</v>
      </c>
    </row>
    <row r="510" spans="1:21" ht="45" x14ac:dyDescent="0.2">
      <c r="A510" s="6">
        <f t="shared" si="35"/>
        <v>8.0000000000000002E-3</v>
      </c>
      <c r="B510">
        <v>508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8">
        <f t="shared" si="36"/>
        <v>133.33333333333334</v>
      </c>
      <c r="Q510" s="10" t="s">
        <v>8309</v>
      </c>
      <c r="R510" t="s">
        <v>8315</v>
      </c>
      <c r="S510" s="14" t="str">
        <f t="shared" si="37"/>
        <v>March</v>
      </c>
      <c r="T510" s="15">
        <f t="shared" si="38"/>
        <v>41054.259722222218</v>
      </c>
      <c r="U510" t="str">
        <f t="shared" si="39"/>
        <v>2012</v>
      </c>
    </row>
    <row r="511" spans="1:21" ht="45" x14ac:dyDescent="0.2">
      <c r="A511" s="6">
        <f t="shared" si="35"/>
        <v>2E-3</v>
      </c>
      <c r="B511">
        <v>509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8">
        <f t="shared" si="36"/>
        <v>10</v>
      </c>
      <c r="Q511" s="10" t="s">
        <v>8309</v>
      </c>
      <c r="R511" t="s">
        <v>8315</v>
      </c>
      <c r="S511" s="14" t="str">
        <f t="shared" si="37"/>
        <v>May</v>
      </c>
      <c r="T511" s="15">
        <f t="shared" si="38"/>
        <v>42183.298263888886</v>
      </c>
      <c r="U511" t="str">
        <f t="shared" si="39"/>
        <v>2015</v>
      </c>
    </row>
    <row r="512" spans="1:21" ht="45" x14ac:dyDescent="0.2">
      <c r="A512" s="6">
        <f t="shared" si="35"/>
        <v>0</v>
      </c>
      <c r="B512">
        <v>510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8" t="e">
        <f t="shared" si="36"/>
        <v>#DIV/0!</v>
      </c>
      <c r="Q512" s="10" t="s">
        <v>8309</v>
      </c>
      <c r="R512" t="s">
        <v>8315</v>
      </c>
      <c r="S512" s="14" t="str">
        <f t="shared" si="37"/>
        <v>January</v>
      </c>
      <c r="T512" s="15">
        <f t="shared" si="38"/>
        <v>42429.843043981477</v>
      </c>
      <c r="U512" t="str">
        <f t="shared" si="39"/>
        <v>2016</v>
      </c>
    </row>
    <row r="513" spans="1:21" ht="45" x14ac:dyDescent="0.2">
      <c r="A513" s="6">
        <f t="shared" si="35"/>
        <v>0.03</v>
      </c>
      <c r="B513">
        <v>511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8">
        <f t="shared" si="36"/>
        <v>30</v>
      </c>
      <c r="Q513" s="10" t="s">
        <v>8309</v>
      </c>
      <c r="R513" t="s">
        <v>8315</v>
      </c>
      <c r="S513" s="14" t="str">
        <f t="shared" si="37"/>
        <v>March</v>
      </c>
      <c r="T513" s="15">
        <f t="shared" si="38"/>
        <v>41369.928032407406</v>
      </c>
      <c r="U513" t="str">
        <f t="shared" si="39"/>
        <v>2013</v>
      </c>
    </row>
    <row r="514" spans="1:21" ht="45" x14ac:dyDescent="0.2">
      <c r="A514" s="6">
        <f t="shared" si="35"/>
        <v>1.3749999999999999E-3</v>
      </c>
      <c r="B514">
        <v>512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8">
        <f t="shared" si="36"/>
        <v>5.5</v>
      </c>
      <c r="Q514" s="10" t="s">
        <v>8309</v>
      </c>
      <c r="R514" t="s">
        <v>8315</v>
      </c>
      <c r="S514" s="14" t="str">
        <f t="shared" si="37"/>
        <v>October</v>
      </c>
      <c r="T514" s="15">
        <f t="shared" si="38"/>
        <v>42694.450543981475</v>
      </c>
      <c r="U514" t="str">
        <f t="shared" si="39"/>
        <v>2016</v>
      </c>
    </row>
    <row r="515" spans="1:21" ht="30" x14ac:dyDescent="0.2">
      <c r="A515" s="6">
        <f t="shared" ref="A515:A578" si="40">(F515/E515)</f>
        <v>0.13924</v>
      </c>
      <c r="B515">
        <v>513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8">
        <f t="shared" ref="P515:P578" si="41">F515/M515</f>
        <v>102.38235294117646</v>
      </c>
      <c r="Q515" s="10" t="s">
        <v>8309</v>
      </c>
      <c r="R515" t="s">
        <v>8315</v>
      </c>
      <c r="S515" s="14" t="str">
        <f t="shared" ref="S515:S578" si="42">TEXT((((K515/60)/60)/24)+DATE(1970,1,1)+(-8/24),"MMMM")</f>
        <v>July</v>
      </c>
      <c r="T515" s="15">
        <f t="shared" ref="T515:T578" si="43">(((J515/60)/60/24)+DATE(1970,1,1)+(-8/24))</f>
        <v>42596.958333333336</v>
      </c>
      <c r="U515" t="str">
        <f t="shared" ref="U515:U578" si="44">TEXT((((K515/60)/60)/24)+DATE(1970,1,1)+(-8/24),"YYYY")</f>
        <v>2016</v>
      </c>
    </row>
    <row r="516" spans="1:21" ht="45" x14ac:dyDescent="0.2">
      <c r="A516" s="6">
        <f t="shared" si="40"/>
        <v>3.3333333333333333E-2</v>
      </c>
      <c r="B516">
        <v>514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8">
        <f t="shared" si="41"/>
        <v>16.666666666666668</v>
      </c>
      <c r="Q516" s="10" t="s">
        <v>8309</v>
      </c>
      <c r="R516" t="s">
        <v>8315</v>
      </c>
      <c r="S516" s="14" t="str">
        <f t="shared" si="42"/>
        <v>July</v>
      </c>
      <c r="T516" s="15">
        <f t="shared" si="43"/>
        <v>41860.280636574069</v>
      </c>
      <c r="U516" t="str">
        <f t="shared" si="44"/>
        <v>2014</v>
      </c>
    </row>
    <row r="517" spans="1:21" ht="45" x14ac:dyDescent="0.2">
      <c r="A517" s="6">
        <f t="shared" si="40"/>
        <v>0.25413402061855672</v>
      </c>
      <c r="B517">
        <v>515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8">
        <f t="shared" si="41"/>
        <v>725.02941176470586</v>
      </c>
      <c r="Q517" s="10" t="s">
        <v>8309</v>
      </c>
      <c r="R517" t="s">
        <v>8315</v>
      </c>
      <c r="S517" s="14" t="str">
        <f t="shared" si="42"/>
        <v>November</v>
      </c>
      <c r="T517" s="15">
        <f t="shared" si="43"/>
        <v>42367.157418981478</v>
      </c>
      <c r="U517" t="str">
        <f t="shared" si="44"/>
        <v>2015</v>
      </c>
    </row>
    <row r="518" spans="1:21" ht="30" x14ac:dyDescent="0.2">
      <c r="A518" s="6">
        <f t="shared" si="40"/>
        <v>0</v>
      </c>
      <c r="B518">
        <v>516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8" t="e">
        <f t="shared" si="41"/>
        <v>#DIV/0!</v>
      </c>
      <c r="Q518" s="10" t="s">
        <v>8309</v>
      </c>
      <c r="R518" t="s">
        <v>8315</v>
      </c>
      <c r="S518" s="14" t="str">
        <f t="shared" si="42"/>
        <v>March</v>
      </c>
      <c r="T518" s="15">
        <f t="shared" si="43"/>
        <v>42151.445370370369</v>
      </c>
      <c r="U518" t="str">
        <f t="shared" si="44"/>
        <v>2015</v>
      </c>
    </row>
    <row r="519" spans="1:21" ht="45" x14ac:dyDescent="0.2">
      <c r="A519" s="6">
        <f t="shared" si="40"/>
        <v>1.3666666666666667E-2</v>
      </c>
      <c r="B519">
        <v>517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8">
        <f t="shared" si="41"/>
        <v>68.333333333333329</v>
      </c>
      <c r="Q519" s="10" t="s">
        <v>8309</v>
      </c>
      <c r="R519" t="s">
        <v>8315</v>
      </c>
      <c r="S519" s="14" t="str">
        <f t="shared" si="42"/>
        <v>January</v>
      </c>
      <c r="T519" s="15">
        <f t="shared" si="43"/>
        <v>42768.281956018516</v>
      </c>
      <c r="U519" t="str">
        <f t="shared" si="44"/>
        <v>2017</v>
      </c>
    </row>
    <row r="520" spans="1:21" ht="45" x14ac:dyDescent="0.2">
      <c r="A520" s="6">
        <f t="shared" si="40"/>
        <v>0</v>
      </c>
      <c r="B520">
        <v>518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8" t="e">
        <f t="shared" si="41"/>
        <v>#DIV/0!</v>
      </c>
      <c r="Q520" s="10" t="s">
        <v>8309</v>
      </c>
      <c r="R520" t="s">
        <v>8315</v>
      </c>
      <c r="S520" s="14" t="str">
        <f t="shared" si="42"/>
        <v>August</v>
      </c>
      <c r="T520" s="15">
        <f t="shared" si="43"/>
        <v>42253.281944444439</v>
      </c>
      <c r="U520" t="str">
        <f t="shared" si="44"/>
        <v>2015</v>
      </c>
    </row>
    <row r="521" spans="1:21" ht="45" x14ac:dyDescent="0.2">
      <c r="A521" s="6">
        <f t="shared" si="40"/>
        <v>0.22881426547787684</v>
      </c>
      <c r="B521">
        <v>519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8">
        <f t="shared" si="41"/>
        <v>39.228571428571428</v>
      </c>
      <c r="Q521" s="10" t="s">
        <v>8309</v>
      </c>
      <c r="R521" t="s">
        <v>8315</v>
      </c>
      <c r="S521" s="14" t="str">
        <f t="shared" si="42"/>
        <v>November</v>
      </c>
      <c r="T521" s="15">
        <f t="shared" si="43"/>
        <v>41248.058113425926</v>
      </c>
      <c r="U521" t="str">
        <f t="shared" si="44"/>
        <v>2012</v>
      </c>
    </row>
    <row r="522" spans="1:21" ht="45" x14ac:dyDescent="0.2">
      <c r="A522" s="6">
        <f t="shared" si="40"/>
        <v>1.0209999999999999</v>
      </c>
      <c r="B522">
        <v>520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8">
        <f t="shared" si="41"/>
        <v>150.14705882352942</v>
      </c>
      <c r="Q522" s="10" t="s">
        <v>8316</v>
      </c>
      <c r="R522" t="s">
        <v>8317</v>
      </c>
      <c r="S522" s="14" t="str">
        <f t="shared" si="42"/>
        <v>November</v>
      </c>
      <c r="T522" s="15">
        <f t="shared" si="43"/>
        <v>42348.368761574071</v>
      </c>
      <c r="U522" t="str">
        <f t="shared" si="44"/>
        <v>2015</v>
      </c>
    </row>
    <row r="523" spans="1:21" ht="45" x14ac:dyDescent="0.2">
      <c r="A523" s="6">
        <f t="shared" si="40"/>
        <v>1.0464</v>
      </c>
      <c r="B523">
        <v>521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8">
        <f t="shared" si="41"/>
        <v>93.428571428571431</v>
      </c>
      <c r="Q523" s="10" t="s">
        <v>8316</v>
      </c>
      <c r="R523" t="s">
        <v>8317</v>
      </c>
      <c r="S523" s="14" t="str">
        <f t="shared" si="42"/>
        <v>October</v>
      </c>
      <c r="T523" s="15">
        <f t="shared" si="43"/>
        <v>42674.874305555553</v>
      </c>
      <c r="U523" t="str">
        <f t="shared" si="44"/>
        <v>2016</v>
      </c>
    </row>
    <row r="524" spans="1:21" ht="45" x14ac:dyDescent="0.2">
      <c r="A524" s="6">
        <f t="shared" si="40"/>
        <v>1.1466666666666667</v>
      </c>
      <c r="B524">
        <v>522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8">
        <f t="shared" si="41"/>
        <v>110.96774193548387</v>
      </c>
      <c r="Q524" s="10" t="s">
        <v>8316</v>
      </c>
      <c r="R524" t="s">
        <v>8317</v>
      </c>
      <c r="S524" s="14" t="str">
        <f t="shared" si="42"/>
        <v>February</v>
      </c>
      <c r="T524" s="15">
        <f t="shared" si="43"/>
        <v>42449.665798611109</v>
      </c>
      <c r="U524" t="str">
        <f t="shared" si="44"/>
        <v>2016</v>
      </c>
    </row>
    <row r="525" spans="1:21" ht="45" x14ac:dyDescent="0.2">
      <c r="A525" s="6">
        <f t="shared" si="40"/>
        <v>1.206</v>
      </c>
      <c r="B525">
        <v>523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8">
        <f t="shared" si="41"/>
        <v>71.785714285714292</v>
      </c>
      <c r="Q525" s="10" t="s">
        <v>8316</v>
      </c>
      <c r="R525" t="s">
        <v>8317</v>
      </c>
      <c r="S525" s="14" t="str">
        <f t="shared" si="42"/>
        <v>August</v>
      </c>
      <c r="T525" s="15">
        <f t="shared" si="43"/>
        <v>42267.799490740734</v>
      </c>
      <c r="U525" t="str">
        <f t="shared" si="44"/>
        <v>2015</v>
      </c>
    </row>
    <row r="526" spans="1:21" ht="45" x14ac:dyDescent="0.2">
      <c r="A526" s="6">
        <f t="shared" si="40"/>
        <v>1.0867285714285715</v>
      </c>
      <c r="B526">
        <v>524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8">
        <f t="shared" si="41"/>
        <v>29.258076923076924</v>
      </c>
      <c r="Q526" s="10" t="s">
        <v>8316</v>
      </c>
      <c r="R526" t="s">
        <v>8317</v>
      </c>
      <c r="S526" s="14" t="str">
        <f t="shared" si="42"/>
        <v>May</v>
      </c>
      <c r="T526" s="15">
        <f t="shared" si="43"/>
        <v>42522.383900462963</v>
      </c>
      <c r="U526" t="str">
        <f t="shared" si="44"/>
        <v>2016</v>
      </c>
    </row>
    <row r="527" spans="1:21" ht="45" x14ac:dyDescent="0.2">
      <c r="A527" s="6">
        <f t="shared" si="40"/>
        <v>1</v>
      </c>
      <c r="B527">
        <v>525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8">
        <f t="shared" si="41"/>
        <v>1000</v>
      </c>
      <c r="Q527" s="10" t="s">
        <v>8316</v>
      </c>
      <c r="R527" t="s">
        <v>8317</v>
      </c>
      <c r="S527" s="14" t="str">
        <f t="shared" si="42"/>
        <v>July</v>
      </c>
      <c r="T527" s="15">
        <f t="shared" si="43"/>
        <v>41895.067604166667</v>
      </c>
      <c r="U527" t="str">
        <f t="shared" si="44"/>
        <v>2014</v>
      </c>
    </row>
    <row r="528" spans="1:21" ht="45" x14ac:dyDescent="0.2">
      <c r="A528" s="6">
        <f t="shared" si="40"/>
        <v>1.1399999999999999</v>
      </c>
      <c r="B528">
        <v>526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8">
        <f t="shared" si="41"/>
        <v>74.347826086956516</v>
      </c>
      <c r="Q528" s="10" t="s">
        <v>8316</v>
      </c>
      <c r="R528" t="s">
        <v>8317</v>
      </c>
      <c r="S528" s="14" t="str">
        <f t="shared" si="42"/>
        <v>July</v>
      </c>
      <c r="T528" s="15">
        <f t="shared" si="43"/>
        <v>42223.374999999993</v>
      </c>
      <c r="U528" t="str">
        <f t="shared" si="44"/>
        <v>2015</v>
      </c>
    </row>
    <row r="529" spans="1:21" ht="45" x14ac:dyDescent="0.2">
      <c r="A529" s="6">
        <f t="shared" si="40"/>
        <v>1.0085</v>
      </c>
      <c r="B529">
        <v>527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8">
        <f t="shared" si="41"/>
        <v>63.829113924050631</v>
      </c>
      <c r="Q529" s="10" t="s">
        <v>8316</v>
      </c>
      <c r="R529" t="s">
        <v>8317</v>
      </c>
      <c r="S529" s="14" t="str">
        <f t="shared" si="42"/>
        <v>January</v>
      </c>
      <c r="T529" s="15">
        <f t="shared" si="43"/>
        <v>42783.336805555555</v>
      </c>
      <c r="U529" t="str">
        <f t="shared" si="44"/>
        <v>2017</v>
      </c>
    </row>
    <row r="530" spans="1:21" x14ac:dyDescent="0.2">
      <c r="A530" s="6">
        <f t="shared" si="40"/>
        <v>1.1565217391304348</v>
      </c>
      <c r="B530">
        <v>528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8">
        <f t="shared" si="41"/>
        <v>44.333333333333336</v>
      </c>
      <c r="Q530" s="10" t="s">
        <v>8316</v>
      </c>
      <c r="R530" t="s">
        <v>8317</v>
      </c>
      <c r="S530" s="14" t="str">
        <f t="shared" si="42"/>
        <v>May</v>
      </c>
      <c r="T530" s="15">
        <f t="shared" si="43"/>
        <v>42176.555555555555</v>
      </c>
      <c r="U530" t="str">
        <f t="shared" si="44"/>
        <v>2015</v>
      </c>
    </row>
    <row r="531" spans="1:21" ht="45" x14ac:dyDescent="0.2">
      <c r="A531" s="6">
        <f t="shared" si="40"/>
        <v>1.3041666666666667</v>
      </c>
      <c r="B531">
        <v>529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8">
        <f t="shared" si="41"/>
        <v>86.944444444444443</v>
      </c>
      <c r="Q531" s="10" t="s">
        <v>8316</v>
      </c>
      <c r="R531" t="s">
        <v>8317</v>
      </c>
      <c r="S531" s="14" t="str">
        <f t="shared" si="42"/>
        <v>December</v>
      </c>
      <c r="T531" s="15">
        <f t="shared" si="43"/>
        <v>42745.874999999993</v>
      </c>
      <c r="U531" t="str">
        <f t="shared" si="44"/>
        <v>2016</v>
      </c>
    </row>
    <row r="532" spans="1:21" ht="45" x14ac:dyDescent="0.2">
      <c r="A532" s="6">
        <f t="shared" si="40"/>
        <v>1.0778267254038179</v>
      </c>
      <c r="B532">
        <v>530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8">
        <f t="shared" si="41"/>
        <v>126.55172413793103</v>
      </c>
      <c r="Q532" s="10" t="s">
        <v>8316</v>
      </c>
      <c r="R532" t="s">
        <v>8317</v>
      </c>
      <c r="S532" s="14" t="str">
        <f t="shared" si="42"/>
        <v>June</v>
      </c>
      <c r="T532" s="15">
        <f t="shared" si="43"/>
        <v>42178.749999999993</v>
      </c>
      <c r="U532" t="str">
        <f t="shared" si="44"/>
        <v>2015</v>
      </c>
    </row>
    <row r="533" spans="1:21" ht="45" x14ac:dyDescent="0.2">
      <c r="A533" s="6">
        <f t="shared" si="40"/>
        <v>1</v>
      </c>
      <c r="B533">
        <v>531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8">
        <f t="shared" si="41"/>
        <v>129.03225806451613</v>
      </c>
      <c r="Q533" s="10" t="s">
        <v>8316</v>
      </c>
      <c r="R533" t="s">
        <v>8317</v>
      </c>
      <c r="S533" s="14" t="str">
        <f t="shared" si="42"/>
        <v>November</v>
      </c>
      <c r="T533" s="15">
        <f t="shared" si="43"/>
        <v>42720.957638888889</v>
      </c>
      <c r="U533" t="str">
        <f t="shared" si="44"/>
        <v>2016</v>
      </c>
    </row>
    <row r="534" spans="1:21" ht="45" x14ac:dyDescent="0.2">
      <c r="A534" s="6">
        <f t="shared" si="40"/>
        <v>1.2324999999999999</v>
      </c>
      <c r="B534">
        <v>532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8">
        <f t="shared" si="41"/>
        <v>71.242774566473983</v>
      </c>
      <c r="Q534" s="10" t="s">
        <v>8316</v>
      </c>
      <c r="R534" t="s">
        <v>8317</v>
      </c>
      <c r="S534" s="14" t="str">
        <f t="shared" si="42"/>
        <v>April</v>
      </c>
      <c r="T534" s="15">
        <f t="shared" si="43"/>
        <v>42502.673703703702</v>
      </c>
      <c r="U534" t="str">
        <f t="shared" si="44"/>
        <v>2016</v>
      </c>
    </row>
    <row r="535" spans="1:21" ht="45" x14ac:dyDescent="0.2">
      <c r="A535" s="6">
        <f t="shared" si="40"/>
        <v>1.002</v>
      </c>
      <c r="B535">
        <v>533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8">
        <f t="shared" si="41"/>
        <v>117.88235294117646</v>
      </c>
      <c r="Q535" s="10" t="s">
        <v>8316</v>
      </c>
      <c r="R535" t="s">
        <v>8317</v>
      </c>
      <c r="S535" s="14" t="str">
        <f t="shared" si="42"/>
        <v>April</v>
      </c>
      <c r="T535" s="15">
        <f t="shared" si="43"/>
        <v>42506.101446759254</v>
      </c>
      <c r="U535" t="str">
        <f t="shared" si="44"/>
        <v>2016</v>
      </c>
    </row>
    <row r="536" spans="1:21" ht="45" x14ac:dyDescent="0.2">
      <c r="A536" s="6">
        <f t="shared" si="40"/>
        <v>1.0466666666666666</v>
      </c>
      <c r="B536">
        <v>534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8">
        <f t="shared" si="41"/>
        <v>327.08333333333331</v>
      </c>
      <c r="Q536" s="10" t="s">
        <v>8316</v>
      </c>
      <c r="R536" t="s">
        <v>8317</v>
      </c>
      <c r="S536" s="14" t="str">
        <f t="shared" si="42"/>
        <v>September</v>
      </c>
      <c r="T536" s="15">
        <f t="shared" si="43"/>
        <v>42309.624999999993</v>
      </c>
      <c r="U536" t="str">
        <f t="shared" si="44"/>
        <v>2015</v>
      </c>
    </row>
    <row r="537" spans="1:21" ht="30" x14ac:dyDescent="0.2">
      <c r="A537" s="6">
        <f t="shared" si="40"/>
        <v>1.0249999999999999</v>
      </c>
      <c r="B537">
        <v>535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8">
        <f t="shared" si="41"/>
        <v>34.745762711864408</v>
      </c>
      <c r="Q537" s="10" t="s">
        <v>8316</v>
      </c>
      <c r="R537" t="s">
        <v>8317</v>
      </c>
      <c r="S537" s="14" t="str">
        <f t="shared" si="42"/>
        <v>December</v>
      </c>
      <c r="T537" s="15">
        <f t="shared" si="43"/>
        <v>42741.211863425917</v>
      </c>
      <c r="U537" t="str">
        <f t="shared" si="44"/>
        <v>2016</v>
      </c>
    </row>
    <row r="538" spans="1:21" ht="45" x14ac:dyDescent="0.2">
      <c r="A538" s="6">
        <f t="shared" si="40"/>
        <v>1.1825757575757576</v>
      </c>
      <c r="B538">
        <v>536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8">
        <f t="shared" si="41"/>
        <v>100.06410256410257</v>
      </c>
      <c r="Q538" s="10" t="s">
        <v>8316</v>
      </c>
      <c r="R538" t="s">
        <v>8317</v>
      </c>
      <c r="S538" s="14" t="str">
        <f t="shared" si="42"/>
        <v>June</v>
      </c>
      <c r="T538" s="15">
        <f t="shared" si="43"/>
        <v>42219.416666666664</v>
      </c>
      <c r="U538" t="str">
        <f t="shared" si="44"/>
        <v>2015</v>
      </c>
    </row>
    <row r="539" spans="1:21" ht="45" x14ac:dyDescent="0.2">
      <c r="A539" s="6">
        <f t="shared" si="40"/>
        <v>1.2050000000000001</v>
      </c>
      <c r="B539">
        <v>537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8">
        <f t="shared" si="41"/>
        <v>40.847457627118644</v>
      </c>
      <c r="Q539" s="10" t="s">
        <v>8316</v>
      </c>
      <c r="R539" t="s">
        <v>8317</v>
      </c>
      <c r="S539" s="14" t="str">
        <f t="shared" si="42"/>
        <v>October</v>
      </c>
      <c r="T539" s="15">
        <f t="shared" si="43"/>
        <v>42312.476747685178</v>
      </c>
      <c r="U539" t="str">
        <f t="shared" si="44"/>
        <v>2015</v>
      </c>
    </row>
    <row r="540" spans="1:21" ht="45" x14ac:dyDescent="0.2">
      <c r="A540" s="6">
        <f t="shared" si="40"/>
        <v>3.0242</v>
      </c>
      <c r="B540">
        <v>538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8">
        <f t="shared" si="41"/>
        <v>252.01666666666668</v>
      </c>
      <c r="Q540" s="10" t="s">
        <v>8316</v>
      </c>
      <c r="R540" t="s">
        <v>8317</v>
      </c>
      <c r="S540" s="14" t="str">
        <f t="shared" si="42"/>
        <v>April</v>
      </c>
      <c r="T540" s="15">
        <f t="shared" si="43"/>
        <v>42503.461377314808</v>
      </c>
      <c r="U540" t="str">
        <f t="shared" si="44"/>
        <v>2016</v>
      </c>
    </row>
    <row r="541" spans="1:21" ht="45" x14ac:dyDescent="0.2">
      <c r="A541" s="6">
        <f t="shared" si="40"/>
        <v>1.00644</v>
      </c>
      <c r="B541">
        <v>539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8">
        <f t="shared" si="41"/>
        <v>25.161000000000001</v>
      </c>
      <c r="Q541" s="10" t="s">
        <v>8316</v>
      </c>
      <c r="R541" t="s">
        <v>8317</v>
      </c>
      <c r="S541" s="14" t="str">
        <f t="shared" si="42"/>
        <v>June</v>
      </c>
      <c r="T541" s="15">
        <f t="shared" si="43"/>
        <v>42555.716516203705</v>
      </c>
      <c r="U541" t="str">
        <f t="shared" si="44"/>
        <v>2016</v>
      </c>
    </row>
    <row r="542" spans="1:21" ht="60" x14ac:dyDescent="0.2">
      <c r="A542" s="6">
        <f t="shared" si="40"/>
        <v>6.666666666666667E-5</v>
      </c>
      <c r="B542">
        <v>540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8">
        <f t="shared" si="41"/>
        <v>1</v>
      </c>
      <c r="Q542" s="10" t="s">
        <v>8318</v>
      </c>
      <c r="R542" t="s">
        <v>8319</v>
      </c>
      <c r="S542" s="14" t="str">
        <f t="shared" si="42"/>
        <v>January</v>
      </c>
      <c r="T542" s="15">
        <f t="shared" si="43"/>
        <v>42039.483865740738</v>
      </c>
      <c r="U542" t="str">
        <f t="shared" si="44"/>
        <v>2015</v>
      </c>
    </row>
    <row r="543" spans="1:21" ht="45" x14ac:dyDescent="0.2">
      <c r="A543" s="6">
        <f t="shared" si="40"/>
        <v>5.5555555555555558E-3</v>
      </c>
      <c r="B543">
        <v>541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8">
        <f t="shared" si="41"/>
        <v>25</v>
      </c>
      <c r="Q543" s="10" t="s">
        <v>8318</v>
      </c>
      <c r="R543" t="s">
        <v>8319</v>
      </c>
      <c r="S543" s="14" t="str">
        <f t="shared" si="42"/>
        <v>September</v>
      </c>
      <c r="T543" s="15">
        <f t="shared" si="43"/>
        <v>42305.713356481479</v>
      </c>
      <c r="U543" t="str">
        <f t="shared" si="44"/>
        <v>2015</v>
      </c>
    </row>
    <row r="544" spans="1:21" ht="45" x14ac:dyDescent="0.2">
      <c r="A544" s="6">
        <f t="shared" si="40"/>
        <v>3.9999999999999998E-6</v>
      </c>
      <c r="B544">
        <v>542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8">
        <f t="shared" si="41"/>
        <v>1</v>
      </c>
      <c r="Q544" s="10" t="s">
        <v>8318</v>
      </c>
      <c r="R544" t="s">
        <v>8319</v>
      </c>
      <c r="S544" s="14" t="str">
        <f t="shared" si="42"/>
        <v>March</v>
      </c>
      <c r="T544" s="15">
        <f t="shared" si="43"/>
        <v>42493.362453703703</v>
      </c>
      <c r="U544" t="str">
        <f t="shared" si="44"/>
        <v>2016</v>
      </c>
    </row>
    <row r="545" spans="1:21" ht="45" x14ac:dyDescent="0.2">
      <c r="A545" s="6">
        <f t="shared" si="40"/>
        <v>3.1818181818181819E-3</v>
      </c>
      <c r="B545">
        <v>543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8">
        <f t="shared" si="41"/>
        <v>35</v>
      </c>
      <c r="Q545" s="10" t="s">
        <v>8318</v>
      </c>
      <c r="R545" t="s">
        <v>8319</v>
      </c>
      <c r="S545" s="14" t="str">
        <f t="shared" si="42"/>
        <v>October</v>
      </c>
      <c r="T545" s="15">
        <f t="shared" si="43"/>
        <v>41943.75881944444</v>
      </c>
      <c r="U545" t="str">
        <f t="shared" si="44"/>
        <v>2014</v>
      </c>
    </row>
    <row r="546" spans="1:21" ht="45" x14ac:dyDescent="0.2">
      <c r="A546" s="6">
        <f t="shared" si="40"/>
        <v>1.2E-2</v>
      </c>
      <c r="B546">
        <v>544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8">
        <f t="shared" si="41"/>
        <v>3</v>
      </c>
      <c r="Q546" s="10" t="s">
        <v>8318</v>
      </c>
      <c r="R546" t="s">
        <v>8319</v>
      </c>
      <c r="S546" s="14" t="str">
        <f t="shared" si="42"/>
        <v>June</v>
      </c>
      <c r="T546" s="15">
        <f t="shared" si="43"/>
        <v>42555.323611111111</v>
      </c>
      <c r="U546" t="str">
        <f t="shared" si="44"/>
        <v>2016</v>
      </c>
    </row>
    <row r="547" spans="1:21" ht="45" x14ac:dyDescent="0.2">
      <c r="A547" s="6">
        <f t="shared" si="40"/>
        <v>0.27383999999999997</v>
      </c>
      <c r="B547">
        <v>545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8">
        <f t="shared" si="41"/>
        <v>402.70588235294116</v>
      </c>
      <c r="Q547" s="10" t="s">
        <v>8318</v>
      </c>
      <c r="R547" t="s">
        <v>8319</v>
      </c>
      <c r="S547" s="14" t="str">
        <f t="shared" si="42"/>
        <v>October</v>
      </c>
      <c r="T547" s="15">
        <f t="shared" si="43"/>
        <v>42323.300798611112</v>
      </c>
      <c r="U547" t="str">
        <f t="shared" si="44"/>
        <v>2015</v>
      </c>
    </row>
    <row r="548" spans="1:21" ht="45" x14ac:dyDescent="0.2">
      <c r="A548" s="6">
        <f t="shared" si="40"/>
        <v>8.6666666666666663E-4</v>
      </c>
      <c r="B548">
        <v>546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8">
        <f t="shared" si="41"/>
        <v>26</v>
      </c>
      <c r="Q548" s="10" t="s">
        <v>8318</v>
      </c>
      <c r="R548" t="s">
        <v>8319</v>
      </c>
      <c r="S548" s="14" t="str">
        <f t="shared" si="42"/>
        <v>September</v>
      </c>
      <c r="T548" s="15">
        <f t="shared" si="43"/>
        <v>42294.334664351853</v>
      </c>
      <c r="U548" t="str">
        <f t="shared" si="44"/>
        <v>2015</v>
      </c>
    </row>
    <row r="549" spans="1:21" ht="45" x14ac:dyDescent="0.2">
      <c r="A549" s="6">
        <f t="shared" si="40"/>
        <v>0</v>
      </c>
      <c r="B549">
        <v>547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8" t="e">
        <f t="shared" si="41"/>
        <v>#DIV/0!</v>
      </c>
      <c r="Q549" s="10" t="s">
        <v>8318</v>
      </c>
      <c r="R549" t="s">
        <v>8319</v>
      </c>
      <c r="S549" s="14" t="str">
        <f t="shared" si="42"/>
        <v>January</v>
      </c>
      <c r="T549" s="15">
        <f t="shared" si="43"/>
        <v>42410.363009259258</v>
      </c>
      <c r="U549" t="str">
        <f t="shared" si="44"/>
        <v>2016</v>
      </c>
    </row>
    <row r="550" spans="1:21" ht="45" x14ac:dyDescent="0.2">
      <c r="A550" s="6">
        <f t="shared" si="40"/>
        <v>8.9999999999999998E-4</v>
      </c>
      <c r="B550">
        <v>548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8">
        <f t="shared" si="41"/>
        <v>9</v>
      </c>
      <c r="Q550" s="10" t="s">
        <v>8318</v>
      </c>
      <c r="R550" t="s">
        <v>8319</v>
      </c>
      <c r="S550" s="14" t="str">
        <f t="shared" si="42"/>
        <v>September</v>
      </c>
      <c r="T550" s="15">
        <f t="shared" si="43"/>
        <v>42306.57</v>
      </c>
      <c r="U550" t="str">
        <f t="shared" si="44"/>
        <v>2015</v>
      </c>
    </row>
    <row r="551" spans="1:21" ht="45" x14ac:dyDescent="0.2">
      <c r="A551" s="6">
        <f t="shared" si="40"/>
        <v>2.7199999999999998E-2</v>
      </c>
      <c r="B551">
        <v>549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8">
        <f t="shared" si="41"/>
        <v>8.5</v>
      </c>
      <c r="Q551" s="10" t="s">
        <v>8318</v>
      </c>
      <c r="R551" t="s">
        <v>8319</v>
      </c>
      <c r="S551" s="14" t="str">
        <f t="shared" si="42"/>
        <v>June</v>
      </c>
      <c r="T551" s="15">
        <f t="shared" si="43"/>
        <v>42193.303495370368</v>
      </c>
      <c r="U551" t="str">
        <f t="shared" si="44"/>
        <v>2015</v>
      </c>
    </row>
    <row r="552" spans="1:21" ht="45" x14ac:dyDescent="0.2">
      <c r="A552" s="6">
        <f t="shared" si="40"/>
        <v>7.0000000000000001E-3</v>
      </c>
      <c r="B552">
        <v>550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8">
        <f t="shared" si="41"/>
        <v>8.75</v>
      </c>
      <c r="Q552" s="10" t="s">
        <v>8318</v>
      </c>
      <c r="R552" t="s">
        <v>8319</v>
      </c>
      <c r="S552" s="14" t="str">
        <f t="shared" si="42"/>
        <v>January</v>
      </c>
      <c r="T552" s="15">
        <f t="shared" si="43"/>
        <v>42765.874999999993</v>
      </c>
      <c r="U552" t="str">
        <f t="shared" si="44"/>
        <v>2017</v>
      </c>
    </row>
    <row r="553" spans="1:21" ht="45" x14ac:dyDescent="0.2">
      <c r="A553" s="6">
        <f t="shared" si="40"/>
        <v>5.0413333333333331E-2</v>
      </c>
      <c r="B553">
        <v>551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8">
        <f t="shared" si="41"/>
        <v>135.03571428571428</v>
      </c>
      <c r="Q553" s="10" t="s">
        <v>8318</v>
      </c>
      <c r="R553" t="s">
        <v>8319</v>
      </c>
      <c r="S553" s="14" t="str">
        <f t="shared" si="42"/>
        <v>June</v>
      </c>
      <c r="T553" s="15">
        <f t="shared" si="43"/>
        <v>42217.411805555552</v>
      </c>
      <c r="U553" t="str">
        <f t="shared" si="44"/>
        <v>2015</v>
      </c>
    </row>
    <row r="554" spans="1:21" ht="45" x14ac:dyDescent="0.2">
      <c r="A554" s="6">
        <f t="shared" si="40"/>
        <v>0</v>
      </c>
      <c r="B554">
        <v>552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8" t="e">
        <f t="shared" si="41"/>
        <v>#DIV/0!</v>
      </c>
      <c r="Q554" s="10" t="s">
        <v>8318</v>
      </c>
      <c r="R554" t="s">
        <v>8319</v>
      </c>
      <c r="S554" s="14" t="str">
        <f t="shared" si="42"/>
        <v>November</v>
      </c>
      <c r="T554" s="15">
        <f t="shared" si="43"/>
        <v>42378.283518518518</v>
      </c>
      <c r="U554" t="str">
        <f t="shared" si="44"/>
        <v>2015</v>
      </c>
    </row>
    <row r="555" spans="1:21" ht="45" x14ac:dyDescent="0.2">
      <c r="A555" s="6">
        <f t="shared" si="40"/>
        <v>4.9199999999999999E-3</v>
      </c>
      <c r="B555">
        <v>553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8">
        <f t="shared" si="41"/>
        <v>20.5</v>
      </c>
      <c r="Q555" s="10" t="s">
        <v>8318</v>
      </c>
      <c r="R555" t="s">
        <v>8319</v>
      </c>
      <c r="S555" s="14" t="str">
        <f t="shared" si="42"/>
        <v>October</v>
      </c>
      <c r="T555" s="15">
        <f t="shared" si="43"/>
        <v>41957.428136574068</v>
      </c>
      <c r="U555" t="str">
        <f t="shared" si="44"/>
        <v>2014</v>
      </c>
    </row>
    <row r="556" spans="1:21" ht="45" x14ac:dyDescent="0.2">
      <c r="A556" s="6">
        <f t="shared" si="40"/>
        <v>0.36589147286821705</v>
      </c>
      <c r="B556">
        <v>554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8">
        <f t="shared" si="41"/>
        <v>64.36363636363636</v>
      </c>
      <c r="Q556" s="10" t="s">
        <v>8318</v>
      </c>
      <c r="R556" t="s">
        <v>8319</v>
      </c>
      <c r="S556" s="14" t="str">
        <f t="shared" si="42"/>
        <v>September</v>
      </c>
      <c r="T556" s="15">
        <f t="shared" si="43"/>
        <v>41931.351527777777</v>
      </c>
      <c r="U556" t="str">
        <f t="shared" si="44"/>
        <v>2014</v>
      </c>
    </row>
    <row r="557" spans="1:21" ht="45" x14ac:dyDescent="0.2">
      <c r="A557" s="6">
        <f t="shared" si="40"/>
        <v>0</v>
      </c>
      <c r="B557">
        <v>555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8" t="e">
        <f t="shared" si="41"/>
        <v>#DIV/0!</v>
      </c>
      <c r="Q557" s="10" t="s">
        <v>8318</v>
      </c>
      <c r="R557" t="s">
        <v>8319</v>
      </c>
      <c r="S557" s="14" t="str">
        <f t="shared" si="42"/>
        <v>May</v>
      </c>
      <c r="T557" s="15">
        <f t="shared" si="43"/>
        <v>42533.020173611112</v>
      </c>
      <c r="U557" t="str">
        <f t="shared" si="44"/>
        <v>2016</v>
      </c>
    </row>
    <row r="558" spans="1:21" ht="30" x14ac:dyDescent="0.2">
      <c r="A558" s="6">
        <f t="shared" si="40"/>
        <v>2.5000000000000001E-2</v>
      </c>
      <c r="B558">
        <v>556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8">
        <f t="shared" si="41"/>
        <v>200</v>
      </c>
      <c r="Q558" s="10" t="s">
        <v>8318</v>
      </c>
      <c r="R558" t="s">
        <v>8319</v>
      </c>
      <c r="S558" s="14" t="str">
        <f t="shared" si="42"/>
        <v>December</v>
      </c>
      <c r="T558" s="15">
        <f t="shared" si="43"/>
        <v>42375.526817129627</v>
      </c>
      <c r="U558" t="str">
        <f t="shared" si="44"/>
        <v>2015</v>
      </c>
    </row>
    <row r="559" spans="1:21" ht="45" x14ac:dyDescent="0.2">
      <c r="A559" s="6">
        <f t="shared" si="40"/>
        <v>9.1066666666666674E-3</v>
      </c>
      <c r="B559">
        <v>557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8">
        <f t="shared" si="41"/>
        <v>68.3</v>
      </c>
      <c r="Q559" s="10" t="s">
        <v>8318</v>
      </c>
      <c r="R559" t="s">
        <v>8319</v>
      </c>
      <c r="S559" s="14" t="str">
        <f t="shared" si="42"/>
        <v>November</v>
      </c>
      <c r="T559" s="15">
        <f t="shared" si="43"/>
        <v>42706.650497685179</v>
      </c>
      <c r="U559" t="str">
        <f t="shared" si="44"/>
        <v>2016</v>
      </c>
    </row>
    <row r="560" spans="1:21" ht="45" x14ac:dyDescent="0.2">
      <c r="A560" s="6">
        <f t="shared" si="40"/>
        <v>0</v>
      </c>
      <c r="B560">
        <v>558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8" t="e">
        <f t="shared" si="41"/>
        <v>#DIV/0!</v>
      </c>
      <c r="Q560" s="10" t="s">
        <v>8318</v>
      </c>
      <c r="R560" t="s">
        <v>8319</v>
      </c>
      <c r="S560" s="14" t="str">
        <f t="shared" si="42"/>
        <v>February</v>
      </c>
      <c r="T560" s="15">
        <f t="shared" si="43"/>
        <v>42087.508159722223</v>
      </c>
      <c r="U560" t="str">
        <f t="shared" si="44"/>
        <v>2015</v>
      </c>
    </row>
    <row r="561" spans="1:21" ht="45" x14ac:dyDescent="0.2">
      <c r="A561" s="6">
        <f t="shared" si="40"/>
        <v>2.0833333333333335E-4</v>
      </c>
      <c r="B561">
        <v>559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8">
        <f t="shared" si="41"/>
        <v>50</v>
      </c>
      <c r="Q561" s="10" t="s">
        <v>8318</v>
      </c>
      <c r="R561" t="s">
        <v>8319</v>
      </c>
      <c r="S561" s="14" t="str">
        <f t="shared" si="42"/>
        <v>November</v>
      </c>
      <c r="T561" s="15">
        <f t="shared" si="43"/>
        <v>42350.949768518512</v>
      </c>
      <c r="U561" t="str">
        <f t="shared" si="44"/>
        <v>2015</v>
      </c>
    </row>
    <row r="562" spans="1:21" ht="45" x14ac:dyDescent="0.2">
      <c r="A562" s="6">
        <f t="shared" si="40"/>
        <v>1.2E-4</v>
      </c>
      <c r="B562">
        <v>560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8">
        <f t="shared" si="41"/>
        <v>4</v>
      </c>
      <c r="Q562" s="10" t="s">
        <v>8318</v>
      </c>
      <c r="R562" t="s">
        <v>8319</v>
      </c>
      <c r="S562" s="14" t="str">
        <f t="shared" si="42"/>
        <v>November</v>
      </c>
      <c r="T562" s="15">
        <f t="shared" si="43"/>
        <v>41990.438020833331</v>
      </c>
      <c r="U562" t="str">
        <f t="shared" si="44"/>
        <v>2014</v>
      </c>
    </row>
    <row r="563" spans="1:21" ht="45" x14ac:dyDescent="0.2">
      <c r="A563" s="6">
        <f t="shared" si="40"/>
        <v>3.6666666666666666E-3</v>
      </c>
      <c r="B563">
        <v>561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8">
        <f t="shared" si="41"/>
        <v>27.5</v>
      </c>
      <c r="Q563" s="10" t="s">
        <v>8318</v>
      </c>
      <c r="R563" t="s">
        <v>8319</v>
      </c>
      <c r="S563" s="14" t="str">
        <f t="shared" si="42"/>
        <v>September</v>
      </c>
      <c r="T563" s="15">
        <f t="shared" si="43"/>
        <v>42303.325381944444</v>
      </c>
      <c r="U563" t="str">
        <f t="shared" si="44"/>
        <v>2015</v>
      </c>
    </row>
    <row r="564" spans="1:21" ht="45" x14ac:dyDescent="0.2">
      <c r="A564" s="6">
        <f t="shared" si="40"/>
        <v>0</v>
      </c>
      <c r="B564">
        <v>562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8" t="e">
        <f t="shared" si="41"/>
        <v>#DIV/0!</v>
      </c>
      <c r="Q564" s="10" t="s">
        <v>8318</v>
      </c>
      <c r="R564" t="s">
        <v>8319</v>
      </c>
      <c r="S564" s="14" t="str">
        <f t="shared" si="42"/>
        <v>November</v>
      </c>
      <c r="T564" s="15">
        <f t="shared" si="43"/>
        <v>42722.05572916667</v>
      </c>
      <c r="U564" t="str">
        <f t="shared" si="44"/>
        <v>2016</v>
      </c>
    </row>
    <row r="565" spans="1:21" ht="45" x14ac:dyDescent="0.2">
      <c r="A565" s="6">
        <f t="shared" si="40"/>
        <v>9.0666666666666662E-4</v>
      </c>
      <c r="B565">
        <v>563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8">
        <f t="shared" si="41"/>
        <v>34</v>
      </c>
      <c r="Q565" s="10" t="s">
        <v>8318</v>
      </c>
      <c r="R565" t="s">
        <v>8319</v>
      </c>
      <c r="S565" s="14" t="str">
        <f t="shared" si="42"/>
        <v>January</v>
      </c>
      <c r="T565" s="15">
        <f t="shared" si="43"/>
        <v>42051.736655092587</v>
      </c>
      <c r="U565" t="str">
        <f t="shared" si="44"/>
        <v>2015</v>
      </c>
    </row>
    <row r="566" spans="1:21" ht="45" x14ac:dyDescent="0.2">
      <c r="A566" s="6">
        <f t="shared" si="40"/>
        <v>5.5555555555555558E-5</v>
      </c>
      <c r="B566">
        <v>564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8">
        <f t="shared" si="41"/>
        <v>1</v>
      </c>
      <c r="Q566" s="10" t="s">
        <v>8318</v>
      </c>
      <c r="R566" t="s">
        <v>8319</v>
      </c>
      <c r="S566" s="14" t="str">
        <f t="shared" si="42"/>
        <v>February</v>
      </c>
      <c r="T566" s="15">
        <f t="shared" si="43"/>
        <v>42441.609664351847</v>
      </c>
      <c r="U566" t="str">
        <f t="shared" si="44"/>
        <v>2016</v>
      </c>
    </row>
    <row r="567" spans="1:21" ht="45" x14ac:dyDescent="0.2">
      <c r="A567" s="6">
        <f t="shared" si="40"/>
        <v>0</v>
      </c>
      <c r="B567">
        <v>565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8" t="e">
        <f t="shared" si="41"/>
        <v>#DIV/0!</v>
      </c>
      <c r="Q567" s="10" t="s">
        <v>8318</v>
      </c>
      <c r="R567" t="s">
        <v>8319</v>
      </c>
      <c r="S567" s="14" t="str">
        <f t="shared" si="42"/>
        <v>June</v>
      </c>
      <c r="T567" s="15">
        <f t="shared" si="43"/>
        <v>42195.451956018522</v>
      </c>
      <c r="U567" t="str">
        <f t="shared" si="44"/>
        <v>2015</v>
      </c>
    </row>
    <row r="568" spans="1:21" ht="45" x14ac:dyDescent="0.2">
      <c r="A568" s="6">
        <f t="shared" si="40"/>
        <v>2.0000000000000001E-4</v>
      </c>
      <c r="B568">
        <v>566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8">
        <f t="shared" si="41"/>
        <v>1</v>
      </c>
      <c r="Q568" s="10" t="s">
        <v>8318</v>
      </c>
      <c r="R568" t="s">
        <v>8319</v>
      </c>
      <c r="S568" s="14" t="str">
        <f t="shared" si="42"/>
        <v>June</v>
      </c>
      <c r="T568" s="15">
        <f t="shared" si="43"/>
        <v>42565.351076388884</v>
      </c>
      <c r="U568" t="str">
        <f t="shared" si="44"/>
        <v>2016</v>
      </c>
    </row>
    <row r="569" spans="1:21" ht="45" x14ac:dyDescent="0.2">
      <c r="A569" s="6">
        <f t="shared" si="40"/>
        <v>0</v>
      </c>
      <c r="B569">
        <v>567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8" t="e">
        <f t="shared" si="41"/>
        <v>#DIV/0!</v>
      </c>
      <c r="Q569" s="10" t="s">
        <v>8318</v>
      </c>
      <c r="R569" t="s">
        <v>8319</v>
      </c>
      <c r="S569" s="14" t="str">
        <f t="shared" si="42"/>
        <v>December</v>
      </c>
      <c r="T569" s="15">
        <f t="shared" si="43"/>
        <v>42005.509189814817</v>
      </c>
      <c r="U569" t="str">
        <f t="shared" si="44"/>
        <v>2014</v>
      </c>
    </row>
    <row r="570" spans="1:21" ht="60" x14ac:dyDescent="0.2">
      <c r="A570" s="6">
        <f t="shared" si="40"/>
        <v>0.01</v>
      </c>
      <c r="B570">
        <v>568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8">
        <f t="shared" si="41"/>
        <v>49</v>
      </c>
      <c r="Q570" s="10" t="s">
        <v>8318</v>
      </c>
      <c r="R570" t="s">
        <v>8319</v>
      </c>
      <c r="S570" s="14" t="str">
        <f t="shared" si="42"/>
        <v>December</v>
      </c>
      <c r="T570" s="15">
        <f t="shared" si="43"/>
        <v>42385.124999999993</v>
      </c>
      <c r="U570" t="str">
        <f t="shared" si="44"/>
        <v>2015</v>
      </c>
    </row>
    <row r="571" spans="1:21" ht="45" x14ac:dyDescent="0.2">
      <c r="A571" s="6">
        <f t="shared" si="40"/>
        <v>8.0000000000000002E-3</v>
      </c>
      <c r="B571">
        <v>569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8">
        <f t="shared" si="41"/>
        <v>20</v>
      </c>
      <c r="Q571" s="10" t="s">
        <v>8318</v>
      </c>
      <c r="R571" t="s">
        <v>8319</v>
      </c>
      <c r="S571" s="14" t="str">
        <f t="shared" si="42"/>
        <v>December</v>
      </c>
      <c r="T571" s="15">
        <f t="shared" si="43"/>
        <v>42370.514027777775</v>
      </c>
      <c r="U571" t="str">
        <f t="shared" si="44"/>
        <v>2015</v>
      </c>
    </row>
    <row r="572" spans="1:21" ht="30" x14ac:dyDescent="0.2">
      <c r="A572" s="6">
        <f t="shared" si="40"/>
        <v>1.6705882352941177E-3</v>
      </c>
      <c r="B572">
        <v>570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8">
        <f t="shared" si="41"/>
        <v>142</v>
      </c>
      <c r="Q572" s="10" t="s">
        <v>8318</v>
      </c>
      <c r="R572" t="s">
        <v>8319</v>
      </c>
      <c r="S572" s="14" t="str">
        <f t="shared" si="42"/>
        <v>January</v>
      </c>
      <c r="T572" s="15">
        <f t="shared" si="43"/>
        <v>42418.464918981481</v>
      </c>
      <c r="U572" t="str">
        <f t="shared" si="44"/>
        <v>2016</v>
      </c>
    </row>
    <row r="573" spans="1:21" ht="45" x14ac:dyDescent="0.2">
      <c r="A573" s="6">
        <f t="shared" si="40"/>
        <v>4.2399999999999998E-3</v>
      </c>
      <c r="B573">
        <v>571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8">
        <f t="shared" si="41"/>
        <v>53</v>
      </c>
      <c r="Q573" s="10" t="s">
        <v>8318</v>
      </c>
      <c r="R573" t="s">
        <v>8319</v>
      </c>
      <c r="S573" s="14" t="str">
        <f t="shared" si="42"/>
        <v>July</v>
      </c>
      <c r="T573" s="15">
        <f t="shared" si="43"/>
        <v>42211.832638888889</v>
      </c>
      <c r="U573" t="str">
        <f t="shared" si="44"/>
        <v>2015</v>
      </c>
    </row>
    <row r="574" spans="1:21" ht="45" x14ac:dyDescent="0.2">
      <c r="A574" s="6">
        <f t="shared" si="40"/>
        <v>0</v>
      </c>
      <c r="B574">
        <v>572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8" t="e">
        <f t="shared" si="41"/>
        <v>#DIV/0!</v>
      </c>
      <c r="Q574" s="10" t="s">
        <v>8318</v>
      </c>
      <c r="R574" t="s">
        <v>8319</v>
      </c>
      <c r="S574" s="14" t="str">
        <f t="shared" si="42"/>
        <v>October</v>
      </c>
      <c r="T574" s="15">
        <f t="shared" si="43"/>
        <v>42312.424629629626</v>
      </c>
      <c r="U574" t="str">
        <f t="shared" si="44"/>
        <v>2015</v>
      </c>
    </row>
    <row r="575" spans="1:21" ht="45" x14ac:dyDescent="0.2">
      <c r="A575" s="6">
        <f t="shared" si="40"/>
        <v>3.892538925389254E-3</v>
      </c>
      <c r="B575">
        <v>573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8">
        <f t="shared" si="41"/>
        <v>38.444444444444443</v>
      </c>
      <c r="Q575" s="10" t="s">
        <v>8318</v>
      </c>
      <c r="R575" t="s">
        <v>8319</v>
      </c>
      <c r="S575" s="14" t="str">
        <f t="shared" si="42"/>
        <v>November</v>
      </c>
      <c r="T575" s="15">
        <f t="shared" si="43"/>
        <v>42021.716666666667</v>
      </c>
      <c r="U575" t="str">
        <f t="shared" si="44"/>
        <v>2014</v>
      </c>
    </row>
    <row r="576" spans="1:21" ht="45" x14ac:dyDescent="0.2">
      <c r="A576" s="6">
        <f t="shared" si="40"/>
        <v>7.1556350626118068E-3</v>
      </c>
      <c r="B576">
        <v>574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8">
        <f t="shared" si="41"/>
        <v>20</v>
      </c>
      <c r="Q576" s="10" t="s">
        <v>8318</v>
      </c>
      <c r="R576" t="s">
        <v>8319</v>
      </c>
      <c r="S576" s="14" t="str">
        <f t="shared" si="42"/>
        <v>September</v>
      </c>
      <c r="T576" s="15">
        <f t="shared" si="43"/>
        <v>42662.110034722216</v>
      </c>
      <c r="U576" t="str">
        <f t="shared" si="44"/>
        <v>2016</v>
      </c>
    </row>
    <row r="577" spans="1:21" ht="45" x14ac:dyDescent="0.2">
      <c r="A577" s="6">
        <f t="shared" si="40"/>
        <v>4.3166666666666666E-3</v>
      </c>
      <c r="B577">
        <v>575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8">
        <f t="shared" si="41"/>
        <v>64.75</v>
      </c>
      <c r="Q577" s="10" t="s">
        <v>8318</v>
      </c>
      <c r="R577" t="s">
        <v>8319</v>
      </c>
      <c r="S577" s="14" t="str">
        <f t="shared" si="42"/>
        <v>May</v>
      </c>
      <c r="T577" s="15">
        <f t="shared" si="43"/>
        <v>42168.359293981477</v>
      </c>
      <c r="U577" t="str">
        <f t="shared" si="44"/>
        <v>2015</v>
      </c>
    </row>
    <row r="578" spans="1:21" ht="45" x14ac:dyDescent="0.2">
      <c r="A578" s="6">
        <f t="shared" si="40"/>
        <v>1.2500000000000001E-5</v>
      </c>
      <c r="B578">
        <v>576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8">
        <f t="shared" si="41"/>
        <v>1</v>
      </c>
      <c r="Q578" s="10" t="s">
        <v>8318</v>
      </c>
      <c r="R578" t="s">
        <v>8319</v>
      </c>
      <c r="S578" s="14" t="str">
        <f t="shared" si="42"/>
        <v>January</v>
      </c>
      <c r="T578" s="15">
        <f t="shared" si="43"/>
        <v>42091.096666666665</v>
      </c>
      <c r="U578" t="str">
        <f t="shared" si="44"/>
        <v>2015</v>
      </c>
    </row>
    <row r="579" spans="1:21" ht="45" x14ac:dyDescent="0.2">
      <c r="A579" s="6">
        <f t="shared" ref="A579:A642" si="45">(F579/E579)</f>
        <v>2E-3</v>
      </c>
      <c r="B579">
        <v>577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8">
        <f t="shared" ref="P579:P642" si="46">F579/M579</f>
        <v>10</v>
      </c>
      <c r="Q579" s="10" t="s">
        <v>8318</v>
      </c>
      <c r="R579" t="s">
        <v>8319</v>
      </c>
      <c r="S579" s="14" t="str">
        <f t="shared" ref="S579:S642" si="47">TEXT((((K579/60)/60)/24)+DATE(1970,1,1)+(-8/24),"MMMM")</f>
        <v>March</v>
      </c>
      <c r="T579" s="15">
        <f t="shared" ref="T579:T642" si="48">(((J579/60)/60/24)+DATE(1970,1,1)+(-8/24))</f>
        <v>42510.255810185183</v>
      </c>
      <c r="U579" t="str">
        <f t="shared" ref="U579:U642" si="49">TEXT((((K579/60)/60)/24)+DATE(1970,1,1)+(-8/24),"YYYY")</f>
        <v>2016</v>
      </c>
    </row>
    <row r="580" spans="1:21" ht="30" x14ac:dyDescent="0.2">
      <c r="A580" s="6">
        <f t="shared" si="45"/>
        <v>1.12E-4</v>
      </c>
      <c r="B580">
        <v>578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8">
        <f t="shared" si="46"/>
        <v>2</v>
      </c>
      <c r="Q580" s="10" t="s">
        <v>8318</v>
      </c>
      <c r="R580" t="s">
        <v>8319</v>
      </c>
      <c r="S580" s="14" t="str">
        <f t="shared" si="47"/>
        <v>August</v>
      </c>
      <c r="T580" s="15">
        <f t="shared" si="48"/>
        <v>42254.245289351849</v>
      </c>
      <c r="U580" t="str">
        <f t="shared" si="49"/>
        <v>2015</v>
      </c>
    </row>
    <row r="581" spans="1:21" ht="30" x14ac:dyDescent="0.2">
      <c r="A581" s="6">
        <f t="shared" si="45"/>
        <v>1.4583333333333334E-2</v>
      </c>
      <c r="B581">
        <v>579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8">
        <f t="shared" si="46"/>
        <v>35</v>
      </c>
      <c r="Q581" s="10" t="s">
        <v>8318</v>
      </c>
      <c r="R581" t="s">
        <v>8319</v>
      </c>
      <c r="S581" s="14" t="str">
        <f t="shared" si="47"/>
        <v>November</v>
      </c>
      <c r="T581" s="15">
        <f t="shared" si="48"/>
        <v>41998.518784722219</v>
      </c>
      <c r="U581" t="str">
        <f t="shared" si="49"/>
        <v>2014</v>
      </c>
    </row>
    <row r="582" spans="1:21" ht="45" x14ac:dyDescent="0.2">
      <c r="A582" s="6">
        <f t="shared" si="45"/>
        <v>3.3333333333333332E-4</v>
      </c>
      <c r="B582">
        <v>580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8">
        <f t="shared" si="46"/>
        <v>1</v>
      </c>
      <c r="Q582" s="10" t="s">
        <v>8318</v>
      </c>
      <c r="R582" t="s">
        <v>8319</v>
      </c>
      <c r="S582" s="14" t="str">
        <f t="shared" si="47"/>
        <v>August</v>
      </c>
      <c r="T582" s="15">
        <f t="shared" si="48"/>
        <v>42635.574849537035</v>
      </c>
      <c r="U582" t="str">
        <f t="shared" si="49"/>
        <v>2016</v>
      </c>
    </row>
    <row r="583" spans="1:21" ht="45" x14ac:dyDescent="0.2">
      <c r="A583" s="6">
        <f t="shared" si="45"/>
        <v>0</v>
      </c>
      <c r="B583">
        <v>581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8" t="e">
        <f t="shared" si="46"/>
        <v>#DIV/0!</v>
      </c>
      <c r="Q583" s="10" t="s">
        <v>8318</v>
      </c>
      <c r="R583" t="s">
        <v>8319</v>
      </c>
      <c r="S583" s="14" t="str">
        <f t="shared" si="47"/>
        <v>July</v>
      </c>
      <c r="T583" s="15">
        <f t="shared" si="48"/>
        <v>42217.679444444446</v>
      </c>
      <c r="U583" t="str">
        <f t="shared" si="49"/>
        <v>2015</v>
      </c>
    </row>
    <row r="584" spans="1:21" ht="45" x14ac:dyDescent="0.2">
      <c r="A584" s="6">
        <f t="shared" si="45"/>
        <v>0</v>
      </c>
      <c r="B584">
        <v>582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8" t="e">
        <f t="shared" si="46"/>
        <v>#DIV/0!</v>
      </c>
      <c r="Q584" s="10" t="s">
        <v>8318</v>
      </c>
      <c r="R584" t="s">
        <v>8319</v>
      </c>
      <c r="S584" s="14" t="str">
        <f t="shared" si="47"/>
        <v>February</v>
      </c>
      <c r="T584" s="15">
        <f t="shared" si="48"/>
        <v>42078.416666666664</v>
      </c>
      <c r="U584" t="str">
        <f t="shared" si="49"/>
        <v>2015</v>
      </c>
    </row>
    <row r="585" spans="1:21" ht="30" x14ac:dyDescent="0.2">
      <c r="A585" s="6">
        <f t="shared" si="45"/>
        <v>1.1111111111111112E-4</v>
      </c>
      <c r="B585">
        <v>583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8">
        <f t="shared" si="46"/>
        <v>1</v>
      </c>
      <c r="Q585" s="10" t="s">
        <v>8318</v>
      </c>
      <c r="R585" t="s">
        <v>8319</v>
      </c>
      <c r="S585" s="14" t="str">
        <f t="shared" si="47"/>
        <v>February</v>
      </c>
      <c r="T585" s="15">
        <f t="shared" si="48"/>
        <v>42082.563506944447</v>
      </c>
      <c r="U585" t="str">
        <f t="shared" si="49"/>
        <v>2015</v>
      </c>
    </row>
    <row r="586" spans="1:21" ht="30" x14ac:dyDescent="0.2">
      <c r="A586" s="6">
        <f t="shared" si="45"/>
        <v>0.01</v>
      </c>
      <c r="B586">
        <v>584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8">
        <f t="shared" si="46"/>
        <v>5</v>
      </c>
      <c r="Q586" s="10" t="s">
        <v>8318</v>
      </c>
      <c r="R586" t="s">
        <v>8319</v>
      </c>
      <c r="S586" s="14" t="str">
        <f t="shared" si="47"/>
        <v>February</v>
      </c>
      <c r="T586" s="15">
        <f t="shared" si="48"/>
        <v>42079.341620370367</v>
      </c>
      <c r="U586" t="str">
        <f t="shared" si="49"/>
        <v>2015</v>
      </c>
    </row>
    <row r="587" spans="1:21" ht="45" x14ac:dyDescent="0.2">
      <c r="A587" s="6">
        <f t="shared" si="45"/>
        <v>0</v>
      </c>
      <c r="B587">
        <v>585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8" t="e">
        <f t="shared" si="46"/>
        <v>#DIV/0!</v>
      </c>
      <c r="Q587" s="10" t="s">
        <v>8318</v>
      </c>
      <c r="R587" t="s">
        <v>8319</v>
      </c>
      <c r="S587" s="14" t="str">
        <f t="shared" si="47"/>
        <v>October</v>
      </c>
      <c r="T587" s="15">
        <f t="shared" si="48"/>
        <v>42338.666666666664</v>
      </c>
      <c r="U587" t="str">
        <f t="shared" si="49"/>
        <v>2015</v>
      </c>
    </row>
    <row r="588" spans="1:21" ht="30" x14ac:dyDescent="0.2">
      <c r="A588" s="6">
        <f t="shared" si="45"/>
        <v>5.5999999999999999E-3</v>
      </c>
      <c r="B588">
        <v>586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8">
        <f t="shared" si="46"/>
        <v>14</v>
      </c>
      <c r="Q588" s="10" t="s">
        <v>8318</v>
      </c>
      <c r="R588" t="s">
        <v>8319</v>
      </c>
      <c r="S588" s="14" t="str">
        <f t="shared" si="47"/>
        <v>January</v>
      </c>
      <c r="T588" s="15">
        <f t="shared" si="48"/>
        <v>42050.520914351851</v>
      </c>
      <c r="U588" t="str">
        <f t="shared" si="49"/>
        <v>2015</v>
      </c>
    </row>
    <row r="589" spans="1:21" ht="75" x14ac:dyDescent="0.2">
      <c r="A589" s="6">
        <f t="shared" si="45"/>
        <v>9.0833333333333335E-2</v>
      </c>
      <c r="B589">
        <v>587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8">
        <f t="shared" si="46"/>
        <v>389.28571428571428</v>
      </c>
      <c r="Q589" s="10" t="s">
        <v>8318</v>
      </c>
      <c r="R589" t="s">
        <v>8319</v>
      </c>
      <c r="S589" s="14" t="str">
        <f t="shared" si="47"/>
        <v>March</v>
      </c>
      <c r="T589" s="15">
        <f t="shared" si="48"/>
        <v>42110.423993055556</v>
      </c>
      <c r="U589" t="str">
        <f t="shared" si="49"/>
        <v>2015</v>
      </c>
    </row>
    <row r="590" spans="1:21" ht="45" x14ac:dyDescent="0.2">
      <c r="A590" s="6">
        <f t="shared" si="45"/>
        <v>3.3444444444444443E-2</v>
      </c>
      <c r="B590">
        <v>588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8">
        <f t="shared" si="46"/>
        <v>150.5</v>
      </c>
      <c r="Q590" s="10" t="s">
        <v>8318</v>
      </c>
      <c r="R590" t="s">
        <v>8319</v>
      </c>
      <c r="S590" s="14" t="str">
        <f t="shared" si="47"/>
        <v>September</v>
      </c>
      <c r="T590" s="15">
        <f t="shared" si="48"/>
        <v>42691.477847222217</v>
      </c>
      <c r="U590" t="str">
        <f t="shared" si="49"/>
        <v>2016</v>
      </c>
    </row>
    <row r="591" spans="1:21" x14ac:dyDescent="0.2">
      <c r="A591" s="6">
        <f t="shared" si="45"/>
        <v>1.3333333333333334E-4</v>
      </c>
      <c r="B591">
        <v>589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8">
        <f t="shared" si="46"/>
        <v>1</v>
      </c>
      <c r="Q591" s="10" t="s">
        <v>8318</v>
      </c>
      <c r="R591" t="s">
        <v>8319</v>
      </c>
      <c r="S591" s="14" t="str">
        <f t="shared" si="47"/>
        <v>June</v>
      </c>
      <c r="T591" s="15">
        <f t="shared" si="48"/>
        <v>42193.281238425923</v>
      </c>
      <c r="U591" t="str">
        <f t="shared" si="49"/>
        <v>2015</v>
      </c>
    </row>
    <row r="592" spans="1:21" ht="45" x14ac:dyDescent="0.2">
      <c r="A592" s="6">
        <f t="shared" si="45"/>
        <v>4.4600000000000001E-2</v>
      </c>
      <c r="B592">
        <v>590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8">
        <f t="shared" si="46"/>
        <v>24.777777777777779</v>
      </c>
      <c r="Q592" s="10" t="s">
        <v>8318</v>
      </c>
      <c r="R592" t="s">
        <v>8319</v>
      </c>
      <c r="S592" s="14" t="str">
        <f t="shared" si="47"/>
        <v>January</v>
      </c>
      <c r="T592" s="15">
        <f t="shared" si="48"/>
        <v>42408.209027777775</v>
      </c>
      <c r="U592" t="str">
        <f t="shared" si="49"/>
        <v>2016</v>
      </c>
    </row>
    <row r="593" spans="1:21" ht="45" x14ac:dyDescent="0.2">
      <c r="A593" s="6">
        <f t="shared" si="45"/>
        <v>6.0999999999999997E-4</v>
      </c>
      <c r="B593">
        <v>591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8">
        <f t="shared" si="46"/>
        <v>30.5</v>
      </c>
      <c r="Q593" s="10" t="s">
        <v>8318</v>
      </c>
      <c r="R593" t="s">
        <v>8319</v>
      </c>
      <c r="S593" s="14" t="str">
        <f t="shared" si="47"/>
        <v>June</v>
      </c>
      <c r="T593" s="15">
        <f t="shared" si="48"/>
        <v>42207.209837962961</v>
      </c>
      <c r="U593" t="str">
        <f t="shared" si="49"/>
        <v>2015</v>
      </c>
    </row>
    <row r="594" spans="1:21" ht="45" x14ac:dyDescent="0.2">
      <c r="A594" s="6">
        <f t="shared" si="45"/>
        <v>3.3333333333333333E-2</v>
      </c>
      <c r="B594">
        <v>592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8">
        <f t="shared" si="46"/>
        <v>250</v>
      </c>
      <c r="Q594" s="10" t="s">
        <v>8318</v>
      </c>
      <c r="R594" t="s">
        <v>8319</v>
      </c>
      <c r="S594" s="14" t="str">
        <f t="shared" si="47"/>
        <v>November</v>
      </c>
      <c r="T594" s="15">
        <f t="shared" si="48"/>
        <v>41975.898842592585</v>
      </c>
      <c r="U594" t="str">
        <f t="shared" si="49"/>
        <v>2014</v>
      </c>
    </row>
    <row r="595" spans="1:21" ht="45" x14ac:dyDescent="0.2">
      <c r="A595" s="6">
        <f t="shared" si="45"/>
        <v>0.23</v>
      </c>
      <c r="B595">
        <v>593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8">
        <f t="shared" si="46"/>
        <v>16.428571428571427</v>
      </c>
      <c r="Q595" s="10" t="s">
        <v>8318</v>
      </c>
      <c r="R595" t="s">
        <v>8319</v>
      </c>
      <c r="S595" s="14" t="str">
        <f t="shared" si="47"/>
        <v>March</v>
      </c>
      <c r="T595" s="15">
        <f t="shared" si="48"/>
        <v>42100.302604166667</v>
      </c>
      <c r="U595" t="str">
        <f t="shared" si="49"/>
        <v>2015</v>
      </c>
    </row>
    <row r="596" spans="1:21" ht="30" x14ac:dyDescent="0.2">
      <c r="A596" s="6">
        <f t="shared" si="45"/>
        <v>1.0399999999999999E-3</v>
      </c>
      <c r="B596">
        <v>594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8">
        <f t="shared" si="46"/>
        <v>13</v>
      </c>
      <c r="Q596" s="10" t="s">
        <v>8318</v>
      </c>
      <c r="R596" t="s">
        <v>8319</v>
      </c>
      <c r="S596" s="14" t="str">
        <f t="shared" si="47"/>
        <v>March</v>
      </c>
      <c r="T596" s="15">
        <f t="shared" si="48"/>
        <v>42476.446828703702</v>
      </c>
      <c r="U596" t="str">
        <f t="shared" si="49"/>
        <v>2016</v>
      </c>
    </row>
    <row r="597" spans="1:21" ht="45" x14ac:dyDescent="0.2">
      <c r="A597" s="6">
        <f t="shared" si="45"/>
        <v>4.2599999999999999E-3</v>
      </c>
      <c r="B597">
        <v>595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8">
        <f t="shared" si="46"/>
        <v>53.25</v>
      </c>
      <c r="Q597" s="10" t="s">
        <v>8318</v>
      </c>
      <c r="R597" t="s">
        <v>8319</v>
      </c>
      <c r="S597" s="14" t="str">
        <f t="shared" si="47"/>
        <v>March</v>
      </c>
      <c r="T597" s="15">
        <f t="shared" si="48"/>
        <v>42127.736550925918</v>
      </c>
      <c r="U597" t="str">
        <f t="shared" si="49"/>
        <v>2015</v>
      </c>
    </row>
    <row r="598" spans="1:21" ht="30" x14ac:dyDescent="0.2">
      <c r="A598" s="6">
        <f t="shared" si="45"/>
        <v>2.9999999999999997E-4</v>
      </c>
      <c r="B598">
        <v>596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8">
        <f t="shared" si="46"/>
        <v>3</v>
      </c>
      <c r="Q598" s="10" t="s">
        <v>8318</v>
      </c>
      <c r="R598" t="s">
        <v>8319</v>
      </c>
      <c r="S598" s="14" t="str">
        <f t="shared" si="47"/>
        <v>October</v>
      </c>
      <c r="T598" s="15">
        <f t="shared" si="48"/>
        <v>42676.563564814809</v>
      </c>
      <c r="U598" t="str">
        <f t="shared" si="49"/>
        <v>2016</v>
      </c>
    </row>
    <row r="599" spans="1:21" ht="45" x14ac:dyDescent="0.2">
      <c r="A599" s="6">
        <f t="shared" si="45"/>
        <v>2.6666666666666666E-3</v>
      </c>
      <c r="B599">
        <v>597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8">
        <f t="shared" si="46"/>
        <v>10</v>
      </c>
      <c r="Q599" s="10" t="s">
        <v>8318</v>
      </c>
      <c r="R599" t="s">
        <v>8319</v>
      </c>
      <c r="S599" s="14" t="str">
        <f t="shared" si="47"/>
        <v>June</v>
      </c>
      <c r="T599" s="15">
        <f t="shared" si="48"/>
        <v>42582.333333333336</v>
      </c>
      <c r="U599" t="str">
        <f t="shared" si="49"/>
        <v>2016</v>
      </c>
    </row>
    <row r="600" spans="1:21" ht="30" x14ac:dyDescent="0.2">
      <c r="A600" s="6">
        <f t="shared" si="45"/>
        <v>0.34</v>
      </c>
      <c r="B600">
        <v>598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8">
        <f t="shared" si="46"/>
        <v>121.42857142857143</v>
      </c>
      <c r="Q600" s="10" t="s">
        <v>8318</v>
      </c>
      <c r="R600" t="s">
        <v>8319</v>
      </c>
      <c r="S600" s="14" t="str">
        <f t="shared" si="47"/>
        <v>November</v>
      </c>
      <c r="T600" s="15">
        <f t="shared" si="48"/>
        <v>41977.668761574074</v>
      </c>
      <c r="U600" t="str">
        <f t="shared" si="49"/>
        <v>2014</v>
      </c>
    </row>
    <row r="601" spans="1:21" ht="45" x14ac:dyDescent="0.2">
      <c r="A601" s="6">
        <f t="shared" si="45"/>
        <v>6.2E-4</v>
      </c>
      <c r="B601">
        <v>599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8">
        <f t="shared" si="46"/>
        <v>15.5</v>
      </c>
      <c r="Q601" s="10" t="s">
        <v>8318</v>
      </c>
      <c r="R601" t="s">
        <v>8319</v>
      </c>
      <c r="S601" s="14" t="str">
        <f t="shared" si="47"/>
        <v>February</v>
      </c>
      <c r="T601" s="15">
        <f t="shared" si="48"/>
        <v>42071.302777777775</v>
      </c>
      <c r="U601" t="str">
        <f t="shared" si="49"/>
        <v>2015</v>
      </c>
    </row>
    <row r="602" spans="1:21" ht="30" x14ac:dyDescent="0.2">
      <c r="A602" s="6">
        <f t="shared" si="45"/>
        <v>0.02</v>
      </c>
      <c r="B602">
        <v>600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8">
        <f t="shared" si="46"/>
        <v>100</v>
      </c>
      <c r="Q602" s="10" t="s">
        <v>8318</v>
      </c>
      <c r="R602" t="s">
        <v>8319</v>
      </c>
      <c r="S602" s="14" t="str">
        <f t="shared" si="47"/>
        <v>March</v>
      </c>
      <c r="T602" s="15">
        <f t="shared" si="48"/>
        <v>42133.464837962958</v>
      </c>
      <c r="U602" t="str">
        <f t="shared" si="49"/>
        <v>2015</v>
      </c>
    </row>
    <row r="603" spans="1:21" ht="45" x14ac:dyDescent="0.2">
      <c r="A603" s="6">
        <f t="shared" si="45"/>
        <v>1.4E-2</v>
      </c>
      <c r="B603">
        <v>601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8">
        <f t="shared" si="46"/>
        <v>23.333333333333332</v>
      </c>
      <c r="Q603" s="10" t="s">
        <v>8318</v>
      </c>
      <c r="R603" t="s">
        <v>8319</v>
      </c>
      <c r="S603" s="14" t="str">
        <f t="shared" si="47"/>
        <v>November</v>
      </c>
      <c r="T603" s="15">
        <f t="shared" si="48"/>
        <v>41999.52475694444</v>
      </c>
      <c r="U603" t="str">
        <f t="shared" si="49"/>
        <v>2014</v>
      </c>
    </row>
    <row r="604" spans="1:21" ht="45" x14ac:dyDescent="0.2">
      <c r="A604" s="6">
        <f t="shared" si="45"/>
        <v>0</v>
      </c>
      <c r="B604">
        <v>602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8" t="e">
        <f t="shared" si="46"/>
        <v>#DIV/0!</v>
      </c>
      <c r="Q604" s="10" t="s">
        <v>8318</v>
      </c>
      <c r="R604" t="s">
        <v>8319</v>
      </c>
      <c r="S604" s="14" t="str">
        <f t="shared" si="47"/>
        <v>May</v>
      </c>
      <c r="T604" s="15">
        <f t="shared" si="48"/>
        <v>42173.460821759254</v>
      </c>
      <c r="U604" t="str">
        <f t="shared" si="49"/>
        <v>2015</v>
      </c>
    </row>
    <row r="605" spans="1:21" ht="45" x14ac:dyDescent="0.2">
      <c r="A605" s="6">
        <f t="shared" si="45"/>
        <v>3.9334666666666664E-2</v>
      </c>
      <c r="B605">
        <v>603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8">
        <f t="shared" si="46"/>
        <v>45.386153846153846</v>
      </c>
      <c r="Q605" s="10" t="s">
        <v>8318</v>
      </c>
      <c r="R605" t="s">
        <v>8319</v>
      </c>
      <c r="S605" s="14" t="str">
        <f t="shared" si="47"/>
        <v>July</v>
      </c>
      <c r="T605" s="15">
        <f t="shared" si="48"/>
        <v>41865.305821759255</v>
      </c>
      <c r="U605" t="str">
        <f t="shared" si="49"/>
        <v>2014</v>
      </c>
    </row>
    <row r="606" spans="1:21" ht="45" x14ac:dyDescent="0.2">
      <c r="A606" s="6">
        <f t="shared" si="45"/>
        <v>0</v>
      </c>
      <c r="B606">
        <v>604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8" t="e">
        <f t="shared" si="46"/>
        <v>#DIV/0!</v>
      </c>
      <c r="Q606" s="10" t="s">
        <v>8318</v>
      </c>
      <c r="R606" t="s">
        <v>8319</v>
      </c>
      <c r="S606" s="14" t="str">
        <f t="shared" si="47"/>
        <v>July</v>
      </c>
      <c r="T606" s="15">
        <f t="shared" si="48"/>
        <v>41878.702037037037</v>
      </c>
      <c r="U606" t="str">
        <f t="shared" si="49"/>
        <v>2014</v>
      </c>
    </row>
    <row r="607" spans="1:21" ht="30" x14ac:dyDescent="0.2">
      <c r="A607" s="6">
        <f t="shared" si="45"/>
        <v>2.6200000000000001E-2</v>
      </c>
      <c r="B607">
        <v>605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8">
        <f t="shared" si="46"/>
        <v>16.375</v>
      </c>
      <c r="Q607" s="10" t="s">
        <v>8318</v>
      </c>
      <c r="R607" t="s">
        <v>8319</v>
      </c>
      <c r="S607" s="14" t="str">
        <f t="shared" si="47"/>
        <v>July</v>
      </c>
      <c r="T607" s="15">
        <f t="shared" si="48"/>
        <v>42239.02439814814</v>
      </c>
      <c r="U607" t="str">
        <f t="shared" si="49"/>
        <v>2015</v>
      </c>
    </row>
    <row r="608" spans="1:21" ht="45" x14ac:dyDescent="0.2">
      <c r="A608" s="6">
        <f t="shared" si="45"/>
        <v>2E-3</v>
      </c>
      <c r="B608">
        <v>606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8">
        <f t="shared" si="46"/>
        <v>10</v>
      </c>
      <c r="Q608" s="10" t="s">
        <v>8318</v>
      </c>
      <c r="R608" t="s">
        <v>8319</v>
      </c>
      <c r="S608" s="14" t="str">
        <f t="shared" si="47"/>
        <v>April</v>
      </c>
      <c r="T608" s="15">
        <f t="shared" si="48"/>
        <v>42148.291666666664</v>
      </c>
      <c r="U608" t="str">
        <f t="shared" si="49"/>
        <v>2015</v>
      </c>
    </row>
    <row r="609" spans="1:21" ht="45" x14ac:dyDescent="0.2">
      <c r="A609" s="6">
        <f t="shared" si="45"/>
        <v>0</v>
      </c>
      <c r="B609">
        <v>607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8" t="e">
        <f t="shared" si="46"/>
        <v>#DIV/0!</v>
      </c>
      <c r="Q609" s="10" t="s">
        <v>8318</v>
      </c>
      <c r="R609" t="s">
        <v>8319</v>
      </c>
      <c r="S609" s="14" t="str">
        <f t="shared" si="47"/>
        <v>October</v>
      </c>
      <c r="T609" s="15">
        <f t="shared" si="48"/>
        <v>42330.53398148148</v>
      </c>
      <c r="U609" t="str">
        <f t="shared" si="49"/>
        <v>2015</v>
      </c>
    </row>
    <row r="610" spans="1:21" ht="45" x14ac:dyDescent="0.2">
      <c r="A610" s="6">
        <f t="shared" si="45"/>
        <v>9.7400000000000004E-3</v>
      </c>
      <c r="B610">
        <v>608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8">
        <f t="shared" si="46"/>
        <v>292.2</v>
      </c>
      <c r="Q610" s="10" t="s">
        <v>8318</v>
      </c>
      <c r="R610" t="s">
        <v>8319</v>
      </c>
      <c r="S610" s="14" t="str">
        <f t="shared" si="47"/>
        <v>May</v>
      </c>
      <c r="T610" s="15">
        <f t="shared" si="48"/>
        <v>42170.587731481479</v>
      </c>
      <c r="U610" t="str">
        <f t="shared" si="49"/>
        <v>2015</v>
      </c>
    </row>
    <row r="611" spans="1:21" ht="45" x14ac:dyDescent="0.2">
      <c r="A611" s="6">
        <f t="shared" si="45"/>
        <v>6.41025641025641E-3</v>
      </c>
      <c r="B611">
        <v>609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8">
        <f t="shared" si="46"/>
        <v>5</v>
      </c>
      <c r="Q611" s="10" t="s">
        <v>8318</v>
      </c>
      <c r="R611" t="s">
        <v>8319</v>
      </c>
      <c r="S611" s="14" t="str">
        <f t="shared" si="47"/>
        <v>October</v>
      </c>
      <c r="T611" s="15">
        <f t="shared" si="48"/>
        <v>42336.742407407401</v>
      </c>
      <c r="U611" t="str">
        <f t="shared" si="49"/>
        <v>2015</v>
      </c>
    </row>
    <row r="612" spans="1:21" ht="45" x14ac:dyDescent="0.2">
      <c r="A612" s="6">
        <f t="shared" si="45"/>
        <v>0</v>
      </c>
      <c r="B612">
        <v>610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8" t="e">
        <f t="shared" si="46"/>
        <v>#DIV/0!</v>
      </c>
      <c r="Q612" s="10" t="s">
        <v>8318</v>
      </c>
      <c r="R612" t="s">
        <v>8319</v>
      </c>
      <c r="S612" s="14" t="str">
        <f t="shared" si="47"/>
        <v>March</v>
      </c>
      <c r="T612" s="15">
        <f t="shared" si="48"/>
        <v>42116.497523148144</v>
      </c>
      <c r="U612" t="str">
        <f t="shared" si="49"/>
        <v>2015</v>
      </c>
    </row>
    <row r="613" spans="1:21" ht="45" x14ac:dyDescent="0.2">
      <c r="A613" s="6">
        <f t="shared" si="45"/>
        <v>0</v>
      </c>
      <c r="B613">
        <v>611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8" t="e">
        <f t="shared" si="46"/>
        <v>#DIV/0!</v>
      </c>
      <c r="Q613" s="10" t="s">
        <v>8318</v>
      </c>
      <c r="R613" t="s">
        <v>8319</v>
      </c>
      <c r="S613" s="14" t="str">
        <f t="shared" si="47"/>
        <v>November</v>
      </c>
      <c r="T613" s="15">
        <f t="shared" si="48"/>
        <v>42388.227280092593</v>
      </c>
      <c r="U613" t="str">
        <f t="shared" si="49"/>
        <v>2015</v>
      </c>
    </row>
    <row r="614" spans="1:21" ht="30" x14ac:dyDescent="0.2">
      <c r="A614" s="6">
        <f t="shared" si="45"/>
        <v>0</v>
      </c>
      <c r="B614">
        <v>612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8" t="e">
        <f t="shared" si="46"/>
        <v>#DIV/0!</v>
      </c>
      <c r="Q614" s="10" t="s">
        <v>8318</v>
      </c>
      <c r="R614" t="s">
        <v>8319</v>
      </c>
      <c r="S614" s="14" t="str">
        <f t="shared" si="47"/>
        <v>August</v>
      </c>
      <c r="T614" s="15">
        <f t="shared" si="48"/>
        <v>42614.698449074065</v>
      </c>
      <c r="U614" t="str">
        <f t="shared" si="49"/>
        <v>2016</v>
      </c>
    </row>
    <row r="615" spans="1:21" ht="45" x14ac:dyDescent="0.2">
      <c r="A615" s="6">
        <f t="shared" si="45"/>
        <v>0.21363333333333334</v>
      </c>
      <c r="B615">
        <v>613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8">
        <f t="shared" si="46"/>
        <v>105.93388429752066</v>
      </c>
      <c r="Q615" s="10" t="s">
        <v>8318</v>
      </c>
      <c r="R615" t="s">
        <v>8319</v>
      </c>
      <c r="S615" s="14" t="str">
        <f t="shared" si="47"/>
        <v>August</v>
      </c>
      <c r="T615" s="15">
        <f t="shared" si="48"/>
        <v>42277.874305555553</v>
      </c>
      <c r="U615" t="str">
        <f t="shared" si="49"/>
        <v>2015</v>
      </c>
    </row>
    <row r="616" spans="1:21" ht="45" x14ac:dyDescent="0.2">
      <c r="A616" s="6">
        <f t="shared" si="45"/>
        <v>0</v>
      </c>
      <c r="B616">
        <v>614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8" t="e">
        <f t="shared" si="46"/>
        <v>#DIV/0!</v>
      </c>
      <c r="Q616" s="10" t="s">
        <v>8318</v>
      </c>
      <c r="R616" t="s">
        <v>8319</v>
      </c>
      <c r="S616" s="14" t="str">
        <f t="shared" si="47"/>
        <v>May</v>
      </c>
      <c r="T616" s="15">
        <f t="shared" si="48"/>
        <v>42544.728472222218</v>
      </c>
      <c r="U616" t="str">
        <f t="shared" si="49"/>
        <v>2016</v>
      </c>
    </row>
    <row r="617" spans="1:21" ht="45" x14ac:dyDescent="0.2">
      <c r="A617" s="6">
        <f t="shared" si="45"/>
        <v>0</v>
      </c>
      <c r="B617">
        <v>615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8" t="e">
        <f t="shared" si="46"/>
        <v>#DIV/0!</v>
      </c>
      <c r="Q617" s="10" t="s">
        <v>8318</v>
      </c>
      <c r="R617" t="s">
        <v>8319</v>
      </c>
      <c r="S617" s="14" t="str">
        <f t="shared" si="47"/>
        <v>August</v>
      </c>
      <c r="T617" s="15">
        <f t="shared" si="48"/>
        <v>42271.788877314808</v>
      </c>
      <c r="U617" t="str">
        <f t="shared" si="49"/>
        <v>2015</v>
      </c>
    </row>
    <row r="618" spans="1:21" ht="45" x14ac:dyDescent="0.2">
      <c r="A618" s="6">
        <f t="shared" si="45"/>
        <v>0</v>
      </c>
      <c r="B618">
        <v>616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8" t="e">
        <f t="shared" si="46"/>
        <v>#DIV/0!</v>
      </c>
      <c r="Q618" s="10" t="s">
        <v>8318</v>
      </c>
      <c r="R618" t="s">
        <v>8319</v>
      </c>
      <c r="S618" s="14" t="str">
        <f t="shared" si="47"/>
        <v>January</v>
      </c>
      <c r="T618" s="15">
        <f t="shared" si="48"/>
        <v>42791.042905092596</v>
      </c>
      <c r="U618" t="str">
        <f t="shared" si="49"/>
        <v>2017</v>
      </c>
    </row>
    <row r="619" spans="1:21" ht="45" x14ac:dyDescent="0.2">
      <c r="A619" s="6">
        <f t="shared" si="45"/>
        <v>0.03</v>
      </c>
      <c r="B619">
        <v>617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8">
        <f t="shared" si="46"/>
        <v>20</v>
      </c>
      <c r="Q619" s="10" t="s">
        <v>8318</v>
      </c>
      <c r="R619" t="s">
        <v>8319</v>
      </c>
      <c r="S619" s="14" t="str">
        <f t="shared" si="47"/>
        <v>March</v>
      </c>
      <c r="T619" s="15">
        <f t="shared" si="48"/>
        <v>42132.009756944441</v>
      </c>
      <c r="U619" t="str">
        <f t="shared" si="49"/>
        <v>2015</v>
      </c>
    </row>
    <row r="620" spans="1:21" ht="45" x14ac:dyDescent="0.2">
      <c r="A620" s="6">
        <f t="shared" si="45"/>
        <v>0</v>
      </c>
      <c r="B620">
        <v>618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8" t="e">
        <f t="shared" si="46"/>
        <v>#DIV/0!</v>
      </c>
      <c r="Q620" s="10" t="s">
        <v>8318</v>
      </c>
      <c r="R620" t="s">
        <v>8319</v>
      </c>
      <c r="S620" s="14" t="str">
        <f t="shared" si="47"/>
        <v>November</v>
      </c>
      <c r="T620" s="15">
        <f t="shared" si="48"/>
        <v>42347.47688657407</v>
      </c>
      <c r="U620" t="str">
        <f t="shared" si="49"/>
        <v>2015</v>
      </c>
    </row>
    <row r="621" spans="1:21" ht="30" x14ac:dyDescent="0.2">
      <c r="A621" s="6">
        <f t="shared" si="45"/>
        <v>3.9999999999999998E-7</v>
      </c>
      <c r="B621">
        <v>619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8">
        <f t="shared" si="46"/>
        <v>1</v>
      </c>
      <c r="Q621" s="10" t="s">
        <v>8318</v>
      </c>
      <c r="R621" t="s">
        <v>8319</v>
      </c>
      <c r="S621" s="14" t="str">
        <f t="shared" si="47"/>
        <v>September</v>
      </c>
      <c r="T621" s="15">
        <f t="shared" si="48"/>
        <v>41968.358680555553</v>
      </c>
      <c r="U621" t="str">
        <f t="shared" si="49"/>
        <v>2014</v>
      </c>
    </row>
    <row r="622" spans="1:21" ht="45" x14ac:dyDescent="0.2">
      <c r="A622" s="6">
        <f t="shared" si="45"/>
        <v>0.01</v>
      </c>
      <c r="B622">
        <v>620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8">
        <f t="shared" si="46"/>
        <v>300</v>
      </c>
      <c r="Q622" s="10" t="s">
        <v>8318</v>
      </c>
      <c r="R622" t="s">
        <v>8319</v>
      </c>
      <c r="S622" s="14" t="str">
        <f t="shared" si="47"/>
        <v>July</v>
      </c>
      <c r="T622" s="15">
        <f t="shared" si="48"/>
        <v>41876.383541666662</v>
      </c>
      <c r="U622" t="str">
        <f t="shared" si="49"/>
        <v>2014</v>
      </c>
    </row>
    <row r="623" spans="1:21" ht="45" x14ac:dyDescent="0.2">
      <c r="A623" s="6">
        <f t="shared" si="45"/>
        <v>1.044E-2</v>
      </c>
      <c r="B623">
        <v>621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8">
        <f t="shared" si="46"/>
        <v>87</v>
      </c>
      <c r="Q623" s="10" t="s">
        <v>8318</v>
      </c>
      <c r="R623" t="s">
        <v>8319</v>
      </c>
      <c r="S623" s="14" t="str">
        <f t="shared" si="47"/>
        <v>June</v>
      </c>
      <c r="T623" s="15">
        <f t="shared" si="48"/>
        <v>42558.654363425921</v>
      </c>
      <c r="U623" t="str">
        <f t="shared" si="49"/>
        <v>2016</v>
      </c>
    </row>
    <row r="624" spans="1:21" ht="45" x14ac:dyDescent="0.2">
      <c r="A624" s="6">
        <f t="shared" si="45"/>
        <v>5.6833333333333333E-2</v>
      </c>
      <c r="B624">
        <v>622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8">
        <f t="shared" si="46"/>
        <v>37.888888888888886</v>
      </c>
      <c r="Q624" s="10" t="s">
        <v>8318</v>
      </c>
      <c r="R624" t="s">
        <v>8319</v>
      </c>
      <c r="S624" s="14" t="str">
        <f t="shared" si="47"/>
        <v>June</v>
      </c>
      <c r="T624" s="15">
        <f t="shared" si="48"/>
        <v>42552.441412037035</v>
      </c>
      <c r="U624" t="str">
        <f t="shared" si="49"/>
        <v>2016</v>
      </c>
    </row>
    <row r="625" spans="1:21" ht="45" x14ac:dyDescent="0.2">
      <c r="A625" s="6">
        <f t="shared" si="45"/>
        <v>0</v>
      </c>
      <c r="B625">
        <v>623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8" t="e">
        <f t="shared" si="46"/>
        <v>#DIV/0!</v>
      </c>
      <c r="Q625" s="10" t="s">
        <v>8318</v>
      </c>
      <c r="R625" t="s">
        <v>8319</v>
      </c>
      <c r="S625" s="14" t="str">
        <f t="shared" si="47"/>
        <v>April</v>
      </c>
      <c r="T625" s="15">
        <f t="shared" si="48"/>
        <v>42151.675891203697</v>
      </c>
      <c r="U625" t="str">
        <f t="shared" si="49"/>
        <v>2015</v>
      </c>
    </row>
    <row r="626" spans="1:21" ht="45" x14ac:dyDescent="0.2">
      <c r="A626" s="6">
        <f t="shared" si="45"/>
        <v>0</v>
      </c>
      <c r="B626">
        <v>624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8" t="e">
        <f t="shared" si="46"/>
        <v>#DIV/0!</v>
      </c>
      <c r="Q626" s="10" t="s">
        <v>8318</v>
      </c>
      <c r="R626" t="s">
        <v>8319</v>
      </c>
      <c r="S626" s="14" t="str">
        <f t="shared" si="47"/>
        <v>April</v>
      </c>
      <c r="T626" s="15">
        <f t="shared" si="48"/>
        <v>42138.65556712963</v>
      </c>
      <c r="U626" t="str">
        <f t="shared" si="49"/>
        <v>2015</v>
      </c>
    </row>
    <row r="627" spans="1:21" ht="45" x14ac:dyDescent="0.2">
      <c r="A627" s="6">
        <f t="shared" si="45"/>
        <v>0</v>
      </c>
      <c r="B627">
        <v>625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8" t="e">
        <f t="shared" si="46"/>
        <v>#DIV/0!</v>
      </c>
      <c r="Q627" s="10" t="s">
        <v>8318</v>
      </c>
      <c r="R627" t="s">
        <v>8319</v>
      </c>
      <c r="S627" s="14" t="str">
        <f t="shared" si="47"/>
        <v>February</v>
      </c>
      <c r="T627" s="15">
        <f t="shared" si="48"/>
        <v>42820.520567129628</v>
      </c>
      <c r="U627" t="str">
        <f t="shared" si="49"/>
        <v>2017</v>
      </c>
    </row>
    <row r="628" spans="1:21" ht="45" x14ac:dyDescent="0.2">
      <c r="A628" s="6">
        <f t="shared" si="45"/>
        <v>0.17380000000000001</v>
      </c>
      <c r="B628">
        <v>626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8">
        <f t="shared" si="46"/>
        <v>111.41025641025641</v>
      </c>
      <c r="Q628" s="10" t="s">
        <v>8318</v>
      </c>
      <c r="R628" t="s">
        <v>8319</v>
      </c>
      <c r="S628" s="14" t="str">
        <f t="shared" si="47"/>
        <v>July</v>
      </c>
      <c r="T628" s="15">
        <f t="shared" si="48"/>
        <v>42231.223611111105</v>
      </c>
      <c r="U628" t="str">
        <f t="shared" si="49"/>
        <v>2015</v>
      </c>
    </row>
    <row r="629" spans="1:21" ht="45" x14ac:dyDescent="0.2">
      <c r="A629" s="6">
        <f t="shared" si="45"/>
        <v>2.0000000000000001E-4</v>
      </c>
      <c r="B629">
        <v>627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8">
        <f t="shared" si="46"/>
        <v>90</v>
      </c>
      <c r="Q629" s="10" t="s">
        <v>8318</v>
      </c>
      <c r="R629" t="s">
        <v>8319</v>
      </c>
      <c r="S629" s="14" t="str">
        <f t="shared" si="47"/>
        <v>January</v>
      </c>
      <c r="T629" s="15">
        <f t="shared" si="48"/>
        <v>42443.624999999993</v>
      </c>
      <c r="U629" t="str">
        <f t="shared" si="49"/>
        <v>2016</v>
      </c>
    </row>
    <row r="630" spans="1:21" ht="45" x14ac:dyDescent="0.2">
      <c r="A630" s="6">
        <f t="shared" si="45"/>
        <v>0</v>
      </c>
      <c r="B630">
        <v>628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8" t="e">
        <f t="shared" si="46"/>
        <v>#DIV/0!</v>
      </c>
      <c r="Q630" s="10" t="s">
        <v>8318</v>
      </c>
      <c r="R630" t="s">
        <v>8319</v>
      </c>
      <c r="S630" s="14" t="str">
        <f t="shared" si="47"/>
        <v>June</v>
      </c>
      <c r="T630" s="15">
        <f t="shared" si="48"/>
        <v>41833.359456018516</v>
      </c>
      <c r="U630" t="str">
        <f t="shared" si="49"/>
        <v>2014</v>
      </c>
    </row>
    <row r="631" spans="1:21" ht="45" x14ac:dyDescent="0.2">
      <c r="A631" s="6">
        <f t="shared" si="45"/>
        <v>1.75E-3</v>
      </c>
      <c r="B631">
        <v>629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8">
        <f t="shared" si="46"/>
        <v>116.66666666666667</v>
      </c>
      <c r="Q631" s="10" t="s">
        <v>8318</v>
      </c>
      <c r="R631" t="s">
        <v>8319</v>
      </c>
      <c r="S631" s="14" t="str">
        <f t="shared" si="47"/>
        <v>April</v>
      </c>
      <c r="T631" s="15">
        <f t="shared" si="48"/>
        <v>42504.304490740738</v>
      </c>
      <c r="U631" t="str">
        <f t="shared" si="49"/>
        <v>2016</v>
      </c>
    </row>
    <row r="632" spans="1:21" ht="45" x14ac:dyDescent="0.2">
      <c r="A632" s="6">
        <f t="shared" si="45"/>
        <v>8.3340278356529708E-4</v>
      </c>
      <c r="B632">
        <v>630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8">
        <f t="shared" si="46"/>
        <v>10</v>
      </c>
      <c r="Q632" s="10" t="s">
        <v>8318</v>
      </c>
      <c r="R632" t="s">
        <v>8319</v>
      </c>
      <c r="S632" s="14" t="str">
        <f t="shared" si="47"/>
        <v>August</v>
      </c>
      <c r="T632" s="15">
        <f t="shared" si="48"/>
        <v>42252.881944444445</v>
      </c>
      <c r="U632" t="str">
        <f t="shared" si="49"/>
        <v>2015</v>
      </c>
    </row>
    <row r="633" spans="1:21" ht="30" x14ac:dyDescent="0.2">
      <c r="A633" s="6">
        <f t="shared" si="45"/>
        <v>1.38E-2</v>
      </c>
      <c r="B633">
        <v>631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8">
        <f t="shared" si="46"/>
        <v>76.666666666666671</v>
      </c>
      <c r="Q633" s="10" t="s">
        <v>8318</v>
      </c>
      <c r="R633" t="s">
        <v>8319</v>
      </c>
      <c r="S633" s="14" t="str">
        <f t="shared" si="47"/>
        <v>April</v>
      </c>
      <c r="T633" s="15">
        <f t="shared" si="48"/>
        <v>42518.438993055555</v>
      </c>
      <c r="U633" t="str">
        <f t="shared" si="49"/>
        <v>2016</v>
      </c>
    </row>
    <row r="634" spans="1:21" ht="30" x14ac:dyDescent="0.2">
      <c r="A634" s="6">
        <f t="shared" si="45"/>
        <v>0</v>
      </c>
      <c r="B634">
        <v>632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8" t="e">
        <f t="shared" si="46"/>
        <v>#DIV/0!</v>
      </c>
      <c r="Q634" s="10" t="s">
        <v>8318</v>
      </c>
      <c r="R634" t="s">
        <v>8319</v>
      </c>
      <c r="S634" s="14" t="str">
        <f t="shared" si="47"/>
        <v>October</v>
      </c>
      <c r="T634" s="15">
        <f t="shared" si="48"/>
        <v>42333.367650462962</v>
      </c>
      <c r="U634" t="str">
        <f t="shared" si="49"/>
        <v>2015</v>
      </c>
    </row>
    <row r="635" spans="1:21" ht="45" x14ac:dyDescent="0.2">
      <c r="A635" s="6">
        <f t="shared" si="45"/>
        <v>0.1245</v>
      </c>
      <c r="B635">
        <v>633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8">
        <f t="shared" si="46"/>
        <v>49.8</v>
      </c>
      <c r="Q635" s="10" t="s">
        <v>8318</v>
      </c>
      <c r="R635" t="s">
        <v>8319</v>
      </c>
      <c r="S635" s="14" t="str">
        <f t="shared" si="47"/>
        <v>May</v>
      </c>
      <c r="T635" s="15">
        <f t="shared" si="48"/>
        <v>42538.624999999993</v>
      </c>
      <c r="U635" t="str">
        <f t="shared" si="49"/>
        <v>2016</v>
      </c>
    </row>
    <row r="636" spans="1:21" ht="30" x14ac:dyDescent="0.2">
      <c r="A636" s="6">
        <f t="shared" si="45"/>
        <v>2.0000000000000001E-4</v>
      </c>
      <c r="B636">
        <v>634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8">
        <f t="shared" si="46"/>
        <v>1</v>
      </c>
      <c r="Q636" s="10" t="s">
        <v>8318</v>
      </c>
      <c r="R636" t="s">
        <v>8319</v>
      </c>
      <c r="S636" s="14" t="str">
        <f t="shared" si="47"/>
        <v>January</v>
      </c>
      <c r="T636" s="15">
        <f t="shared" si="48"/>
        <v>42061.595243055555</v>
      </c>
      <c r="U636" t="str">
        <f t="shared" si="49"/>
        <v>2015</v>
      </c>
    </row>
    <row r="637" spans="1:21" ht="30" x14ac:dyDescent="0.2">
      <c r="A637" s="6">
        <f t="shared" si="45"/>
        <v>8.0000000000000007E-5</v>
      </c>
      <c r="B637">
        <v>635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8">
        <f t="shared" si="46"/>
        <v>2</v>
      </c>
      <c r="Q637" s="10" t="s">
        <v>8318</v>
      </c>
      <c r="R637" t="s">
        <v>8319</v>
      </c>
      <c r="S637" s="14" t="str">
        <f t="shared" si="47"/>
        <v>March</v>
      </c>
      <c r="T637" s="15">
        <f t="shared" si="48"/>
        <v>42105.758819444447</v>
      </c>
      <c r="U637" t="str">
        <f t="shared" si="49"/>
        <v>2015</v>
      </c>
    </row>
    <row r="638" spans="1:21" ht="30" x14ac:dyDescent="0.2">
      <c r="A638" s="6">
        <f t="shared" si="45"/>
        <v>2E-3</v>
      </c>
      <c r="B638">
        <v>636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8">
        <f t="shared" si="46"/>
        <v>4</v>
      </c>
      <c r="Q638" s="10" t="s">
        <v>8318</v>
      </c>
      <c r="R638" t="s">
        <v>8319</v>
      </c>
      <c r="S638" s="14" t="str">
        <f t="shared" si="47"/>
        <v>May</v>
      </c>
      <c r="T638" s="15">
        <f t="shared" si="48"/>
        <v>42161.115972222215</v>
      </c>
      <c r="U638" t="str">
        <f t="shared" si="49"/>
        <v>2015</v>
      </c>
    </row>
    <row r="639" spans="1:21" ht="45" x14ac:dyDescent="0.2">
      <c r="A639" s="6">
        <f t="shared" si="45"/>
        <v>0</v>
      </c>
      <c r="B639">
        <v>637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8" t="e">
        <f t="shared" si="46"/>
        <v>#DIV/0!</v>
      </c>
      <c r="Q639" s="10" t="s">
        <v>8318</v>
      </c>
      <c r="R639" t="s">
        <v>8319</v>
      </c>
      <c r="S639" s="14" t="str">
        <f t="shared" si="47"/>
        <v>January</v>
      </c>
      <c r="T639" s="15">
        <f t="shared" si="48"/>
        <v>42791.62777777778</v>
      </c>
      <c r="U639" t="str">
        <f t="shared" si="49"/>
        <v>2017</v>
      </c>
    </row>
    <row r="640" spans="1:21" x14ac:dyDescent="0.2">
      <c r="A640" s="6">
        <f t="shared" si="45"/>
        <v>9.0000000000000006E-5</v>
      </c>
      <c r="B640">
        <v>638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8">
        <f t="shared" si="46"/>
        <v>3</v>
      </c>
      <c r="Q640" s="10" t="s">
        <v>8318</v>
      </c>
      <c r="R640" t="s">
        <v>8319</v>
      </c>
      <c r="S640" s="14" t="str">
        <f t="shared" si="47"/>
        <v>January</v>
      </c>
      <c r="T640" s="15">
        <f t="shared" si="48"/>
        <v>42819.218310185184</v>
      </c>
      <c r="U640" t="str">
        <f t="shared" si="49"/>
        <v>2017</v>
      </c>
    </row>
    <row r="641" spans="1:21" ht="30" x14ac:dyDescent="0.2">
      <c r="A641" s="6">
        <f t="shared" si="45"/>
        <v>9.9999999999999995E-7</v>
      </c>
      <c r="B641">
        <v>639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8">
        <f t="shared" si="46"/>
        <v>1</v>
      </c>
      <c r="Q641" s="10" t="s">
        <v>8318</v>
      </c>
      <c r="R641" t="s">
        <v>8319</v>
      </c>
      <c r="S641" s="14" t="str">
        <f t="shared" si="47"/>
        <v>August</v>
      </c>
      <c r="T641" s="15">
        <f t="shared" si="48"/>
        <v>41925.249942129631</v>
      </c>
      <c r="U641" t="str">
        <f t="shared" si="49"/>
        <v>2014</v>
      </c>
    </row>
    <row r="642" spans="1:21" ht="45" x14ac:dyDescent="0.2">
      <c r="A642" s="6">
        <f t="shared" si="45"/>
        <v>1.4428571428571428</v>
      </c>
      <c r="B642">
        <v>640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8">
        <f t="shared" si="46"/>
        <v>50.5</v>
      </c>
      <c r="Q642" s="10" t="s">
        <v>8318</v>
      </c>
      <c r="R642" t="s">
        <v>8320</v>
      </c>
      <c r="S642" s="14" t="str">
        <f t="shared" si="47"/>
        <v>November</v>
      </c>
      <c r="T642" s="15">
        <f t="shared" si="48"/>
        <v>42698.624999999993</v>
      </c>
      <c r="U642" t="str">
        <f t="shared" si="49"/>
        <v>2016</v>
      </c>
    </row>
    <row r="643" spans="1:21" ht="45" x14ac:dyDescent="0.2">
      <c r="A643" s="6">
        <f t="shared" ref="A643:A706" si="50">(F643/E643)</f>
        <v>1.1916249999999999</v>
      </c>
      <c r="B643">
        <v>641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8">
        <f t="shared" ref="P643:P706" si="51">F643/M643</f>
        <v>151.31746031746033</v>
      </c>
      <c r="Q643" s="10" t="s">
        <v>8318</v>
      </c>
      <c r="R643" t="s">
        <v>8320</v>
      </c>
      <c r="S643" s="14" t="str">
        <f t="shared" ref="S643:S706" si="52">TEXT((((K643/60)/60)/24)+DATE(1970,1,1)+(-8/24),"MMMM")</f>
        <v>July</v>
      </c>
      <c r="T643" s="15">
        <f t="shared" ref="T643:T706" si="53">(((J643/60)/60/24)+DATE(1970,1,1)+(-8/24))</f>
        <v>42229.236666666664</v>
      </c>
      <c r="U643" t="str">
        <f t="shared" ref="U643:U706" si="54">TEXT((((K643/60)/60)/24)+DATE(1970,1,1)+(-8/24),"YYYY")</f>
        <v>2015</v>
      </c>
    </row>
    <row r="644" spans="1:21" ht="45" x14ac:dyDescent="0.2">
      <c r="A644" s="6">
        <f t="shared" si="50"/>
        <v>14.604850000000001</v>
      </c>
      <c r="B644">
        <v>642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8">
        <f t="shared" si="51"/>
        <v>134.3592456301748</v>
      </c>
      <c r="Q644" s="10" t="s">
        <v>8318</v>
      </c>
      <c r="R644" t="s">
        <v>8320</v>
      </c>
      <c r="S644" s="14" t="str">
        <f t="shared" si="52"/>
        <v>July</v>
      </c>
      <c r="T644" s="15">
        <f t="shared" si="53"/>
        <v>42235.317986111106</v>
      </c>
      <c r="U644" t="str">
        <f t="shared" si="54"/>
        <v>2015</v>
      </c>
    </row>
    <row r="645" spans="1:21" ht="30" x14ac:dyDescent="0.2">
      <c r="A645" s="6">
        <f t="shared" si="50"/>
        <v>1.0580799999999999</v>
      </c>
      <c r="B645">
        <v>643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8">
        <f t="shared" si="51"/>
        <v>174.02631578947367</v>
      </c>
      <c r="Q645" s="10" t="s">
        <v>8318</v>
      </c>
      <c r="R645" t="s">
        <v>8320</v>
      </c>
      <c r="S645" s="14" t="str">
        <f t="shared" si="52"/>
        <v>April</v>
      </c>
      <c r="T645" s="15">
        <f t="shared" si="53"/>
        <v>42155.30873842592</v>
      </c>
      <c r="U645" t="str">
        <f t="shared" si="54"/>
        <v>2015</v>
      </c>
    </row>
    <row r="646" spans="1:21" ht="45" x14ac:dyDescent="0.2">
      <c r="A646" s="6">
        <f t="shared" si="50"/>
        <v>3.0011791999999997</v>
      </c>
      <c r="B646">
        <v>644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8">
        <f t="shared" si="51"/>
        <v>73.486268364348675</v>
      </c>
      <c r="Q646" s="10" t="s">
        <v>8318</v>
      </c>
      <c r="R646" t="s">
        <v>8320</v>
      </c>
      <c r="S646" s="14" t="str">
        <f t="shared" si="52"/>
        <v>September</v>
      </c>
      <c r="T646" s="15">
        <f t="shared" si="53"/>
        <v>41940.708333333328</v>
      </c>
      <c r="U646" t="str">
        <f t="shared" si="54"/>
        <v>2014</v>
      </c>
    </row>
    <row r="647" spans="1:21" ht="30" x14ac:dyDescent="0.2">
      <c r="A647" s="6">
        <f t="shared" si="50"/>
        <v>2.7869999999999999</v>
      </c>
      <c r="B647">
        <v>645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8">
        <f t="shared" si="51"/>
        <v>23.518987341772153</v>
      </c>
      <c r="Q647" s="10" t="s">
        <v>8318</v>
      </c>
      <c r="R647" t="s">
        <v>8320</v>
      </c>
      <c r="S647" s="14" t="str">
        <f t="shared" si="52"/>
        <v>July</v>
      </c>
      <c r="T647" s="15">
        <f t="shared" si="53"/>
        <v>42593.692986111106</v>
      </c>
      <c r="U647" t="str">
        <f t="shared" si="54"/>
        <v>2016</v>
      </c>
    </row>
    <row r="648" spans="1:21" ht="45" x14ac:dyDescent="0.2">
      <c r="A648" s="6">
        <f t="shared" si="50"/>
        <v>1.3187625000000001</v>
      </c>
      <c r="B648">
        <v>646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8">
        <f t="shared" si="51"/>
        <v>39.074444444444445</v>
      </c>
      <c r="Q648" s="10" t="s">
        <v>8318</v>
      </c>
      <c r="R648" t="s">
        <v>8320</v>
      </c>
      <c r="S648" s="14" t="str">
        <f t="shared" si="52"/>
        <v>July</v>
      </c>
      <c r="T648" s="15">
        <f t="shared" si="53"/>
        <v>41862.519293981481</v>
      </c>
      <c r="U648" t="str">
        <f t="shared" si="54"/>
        <v>2014</v>
      </c>
    </row>
    <row r="649" spans="1:21" ht="45" x14ac:dyDescent="0.2">
      <c r="A649" s="6">
        <f t="shared" si="50"/>
        <v>1.0705</v>
      </c>
      <c r="B649">
        <v>647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8">
        <f t="shared" si="51"/>
        <v>125.94117647058823</v>
      </c>
      <c r="Q649" s="10" t="s">
        <v>8318</v>
      </c>
      <c r="R649" t="s">
        <v>8320</v>
      </c>
      <c r="S649" s="14" t="str">
        <f t="shared" si="52"/>
        <v>February</v>
      </c>
      <c r="T649" s="15">
        <f t="shared" si="53"/>
        <v>42446.392928240741</v>
      </c>
      <c r="U649" t="str">
        <f t="shared" si="54"/>
        <v>2016</v>
      </c>
    </row>
    <row r="650" spans="1:21" ht="30" x14ac:dyDescent="0.2">
      <c r="A650" s="6">
        <f t="shared" si="50"/>
        <v>1.2682285714285715</v>
      </c>
      <c r="B650">
        <v>648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8">
        <f t="shared" si="51"/>
        <v>1644</v>
      </c>
      <c r="Q650" s="10" t="s">
        <v>8318</v>
      </c>
      <c r="R650" t="s">
        <v>8320</v>
      </c>
      <c r="S650" s="14" t="str">
        <f t="shared" si="52"/>
        <v>September</v>
      </c>
      <c r="T650" s="15">
        <f t="shared" si="53"/>
        <v>41926.360046296293</v>
      </c>
      <c r="U650" t="str">
        <f t="shared" si="54"/>
        <v>2014</v>
      </c>
    </row>
    <row r="651" spans="1:21" ht="45" x14ac:dyDescent="0.2">
      <c r="A651" s="6">
        <f t="shared" si="50"/>
        <v>1.3996</v>
      </c>
      <c r="B651">
        <v>649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8">
        <f t="shared" si="51"/>
        <v>42.670731707317074</v>
      </c>
      <c r="Q651" s="10" t="s">
        <v>8318</v>
      </c>
      <c r="R651" t="s">
        <v>8320</v>
      </c>
      <c r="S651" s="14" t="str">
        <f t="shared" si="52"/>
        <v>August</v>
      </c>
      <c r="T651" s="15">
        <f t="shared" si="53"/>
        <v>41898.578854166662</v>
      </c>
      <c r="U651" t="str">
        <f t="shared" si="54"/>
        <v>2014</v>
      </c>
    </row>
    <row r="652" spans="1:21" ht="45" x14ac:dyDescent="0.2">
      <c r="A652" s="6">
        <f t="shared" si="50"/>
        <v>1.1240000000000001</v>
      </c>
      <c r="B652">
        <v>650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8">
        <f t="shared" si="51"/>
        <v>35.125</v>
      </c>
      <c r="Q652" s="10" t="s">
        <v>8318</v>
      </c>
      <c r="R652" t="s">
        <v>8320</v>
      </c>
      <c r="S652" s="14" t="str">
        <f t="shared" si="52"/>
        <v>October</v>
      </c>
      <c r="T652" s="15">
        <f t="shared" si="53"/>
        <v>41991.745185185187</v>
      </c>
      <c r="U652" t="str">
        <f t="shared" si="54"/>
        <v>2014</v>
      </c>
    </row>
    <row r="653" spans="1:21" ht="45" x14ac:dyDescent="0.2">
      <c r="A653" s="6">
        <f t="shared" si="50"/>
        <v>1.00528</v>
      </c>
      <c r="B653">
        <v>651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8">
        <f t="shared" si="51"/>
        <v>239.35238095238094</v>
      </c>
      <c r="Q653" s="10" t="s">
        <v>8318</v>
      </c>
      <c r="R653" t="s">
        <v>8320</v>
      </c>
      <c r="S653" s="14" t="str">
        <f t="shared" si="52"/>
        <v>November</v>
      </c>
      <c r="T653" s="15">
        <f t="shared" si="53"/>
        <v>41985.684155092589</v>
      </c>
      <c r="U653" t="str">
        <f t="shared" si="54"/>
        <v>2014</v>
      </c>
    </row>
    <row r="654" spans="1:21" ht="45" x14ac:dyDescent="0.2">
      <c r="A654" s="6">
        <f t="shared" si="50"/>
        <v>1.0046666666666666</v>
      </c>
      <c r="B654">
        <v>652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8">
        <f t="shared" si="51"/>
        <v>107.64285714285714</v>
      </c>
      <c r="Q654" s="10" t="s">
        <v>8318</v>
      </c>
      <c r="R654" t="s">
        <v>8320</v>
      </c>
      <c r="S654" s="14" t="str">
        <f t="shared" si="52"/>
        <v>November</v>
      </c>
      <c r="T654" s="15">
        <f t="shared" si="53"/>
        <v>42705.398726851847</v>
      </c>
      <c r="U654" t="str">
        <f t="shared" si="54"/>
        <v>2016</v>
      </c>
    </row>
    <row r="655" spans="1:21" ht="45" x14ac:dyDescent="0.2">
      <c r="A655" s="6">
        <f t="shared" si="50"/>
        <v>1.4144600000000001</v>
      </c>
      <c r="B655">
        <v>653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8">
        <f t="shared" si="51"/>
        <v>95.830623306233065</v>
      </c>
      <c r="Q655" s="10" t="s">
        <v>8318</v>
      </c>
      <c r="R655" t="s">
        <v>8320</v>
      </c>
      <c r="S655" s="14" t="str">
        <f t="shared" si="52"/>
        <v>July</v>
      </c>
      <c r="T655" s="15">
        <f t="shared" si="53"/>
        <v>42236.285185185181</v>
      </c>
      <c r="U655" t="str">
        <f t="shared" si="54"/>
        <v>2015</v>
      </c>
    </row>
    <row r="656" spans="1:21" ht="45" x14ac:dyDescent="0.2">
      <c r="A656" s="6">
        <f t="shared" si="50"/>
        <v>2.6729166666666666</v>
      </c>
      <c r="B656">
        <v>654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8">
        <f t="shared" si="51"/>
        <v>31.663376110562684</v>
      </c>
      <c r="Q656" s="10" t="s">
        <v>8318</v>
      </c>
      <c r="R656" t="s">
        <v>8320</v>
      </c>
      <c r="S656" s="14" t="str">
        <f t="shared" si="52"/>
        <v>June</v>
      </c>
      <c r="T656" s="15">
        <f t="shared" si="53"/>
        <v>42193.623993055553</v>
      </c>
      <c r="U656" t="str">
        <f t="shared" si="54"/>
        <v>2015</v>
      </c>
    </row>
    <row r="657" spans="1:21" ht="45" x14ac:dyDescent="0.2">
      <c r="A657" s="6">
        <f t="shared" si="50"/>
        <v>1.4688749999999999</v>
      </c>
      <c r="B657">
        <v>655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8">
        <f t="shared" si="51"/>
        <v>42.886861313868614</v>
      </c>
      <c r="Q657" s="10" t="s">
        <v>8318</v>
      </c>
      <c r="R657" t="s">
        <v>8320</v>
      </c>
      <c r="S657" s="14" t="str">
        <f t="shared" si="52"/>
        <v>February</v>
      </c>
      <c r="T657" s="15">
        <f t="shared" si="53"/>
        <v>42075.582314814812</v>
      </c>
      <c r="U657" t="str">
        <f t="shared" si="54"/>
        <v>2015</v>
      </c>
    </row>
    <row r="658" spans="1:21" ht="45" x14ac:dyDescent="0.2">
      <c r="A658" s="6">
        <f t="shared" si="50"/>
        <v>2.1356000000000002</v>
      </c>
      <c r="B658">
        <v>656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8">
        <f t="shared" si="51"/>
        <v>122.73563218390805</v>
      </c>
      <c r="Q658" s="10" t="s">
        <v>8318</v>
      </c>
      <c r="R658" t="s">
        <v>8320</v>
      </c>
      <c r="S658" s="14" t="str">
        <f t="shared" si="52"/>
        <v>February</v>
      </c>
      <c r="T658" s="15">
        <f t="shared" si="53"/>
        <v>42477.429618055547</v>
      </c>
      <c r="U658" t="str">
        <f t="shared" si="54"/>
        <v>2016</v>
      </c>
    </row>
    <row r="659" spans="1:21" ht="45" x14ac:dyDescent="0.2">
      <c r="A659" s="6">
        <f t="shared" si="50"/>
        <v>1.2569999999999999</v>
      </c>
      <c r="B659">
        <v>657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8">
        <f t="shared" si="51"/>
        <v>190.45454545454547</v>
      </c>
      <c r="Q659" s="10" t="s">
        <v>8318</v>
      </c>
      <c r="R659" t="s">
        <v>8320</v>
      </c>
      <c r="S659" s="14" t="str">
        <f t="shared" si="52"/>
        <v>November</v>
      </c>
      <c r="T659" s="15">
        <f t="shared" si="53"/>
        <v>42361.512407407405</v>
      </c>
      <c r="U659" t="str">
        <f t="shared" si="54"/>
        <v>2015</v>
      </c>
    </row>
    <row r="660" spans="1:21" ht="45" x14ac:dyDescent="0.2">
      <c r="A660" s="6">
        <f t="shared" si="50"/>
        <v>1.0446206037108834</v>
      </c>
      <c r="B660">
        <v>658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8">
        <f t="shared" si="51"/>
        <v>109.33695652173913</v>
      </c>
      <c r="Q660" s="10" t="s">
        <v>8318</v>
      </c>
      <c r="R660" t="s">
        <v>8320</v>
      </c>
      <c r="S660" s="14" t="str">
        <f t="shared" si="52"/>
        <v>June</v>
      </c>
      <c r="T660" s="15">
        <f t="shared" si="53"/>
        <v>42211.416666666664</v>
      </c>
      <c r="U660" t="str">
        <f t="shared" si="54"/>
        <v>2015</v>
      </c>
    </row>
    <row r="661" spans="1:21" x14ac:dyDescent="0.2">
      <c r="A661" s="6">
        <f t="shared" si="50"/>
        <v>1.0056666666666667</v>
      </c>
      <c r="B661">
        <v>659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8">
        <f t="shared" si="51"/>
        <v>143.66666666666666</v>
      </c>
      <c r="Q661" s="10" t="s">
        <v>8318</v>
      </c>
      <c r="R661" t="s">
        <v>8320</v>
      </c>
      <c r="S661" s="14" t="str">
        <f t="shared" si="52"/>
        <v>July</v>
      </c>
      <c r="T661" s="15">
        <f t="shared" si="53"/>
        <v>42239.260358796295</v>
      </c>
      <c r="U661" t="str">
        <f t="shared" si="54"/>
        <v>2015</v>
      </c>
    </row>
    <row r="662" spans="1:21" ht="45" x14ac:dyDescent="0.2">
      <c r="A662" s="6">
        <f t="shared" si="50"/>
        <v>3.058E-2</v>
      </c>
      <c r="B662">
        <v>660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8">
        <f t="shared" si="51"/>
        <v>84.944444444444443</v>
      </c>
      <c r="Q662" s="10" t="s">
        <v>8318</v>
      </c>
      <c r="R662" t="s">
        <v>8320</v>
      </c>
      <c r="S662" s="14" t="str">
        <f t="shared" si="52"/>
        <v>October</v>
      </c>
      <c r="T662" s="15">
        <f t="shared" si="53"/>
        <v>41952.449988425928</v>
      </c>
      <c r="U662" t="str">
        <f t="shared" si="54"/>
        <v>2014</v>
      </c>
    </row>
    <row r="663" spans="1:21" ht="45" x14ac:dyDescent="0.2">
      <c r="A663" s="6">
        <f t="shared" si="50"/>
        <v>9.4999999999999998E-3</v>
      </c>
      <c r="B663">
        <v>661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8">
        <f t="shared" si="51"/>
        <v>10.555555555555555</v>
      </c>
      <c r="Q663" s="10" t="s">
        <v>8318</v>
      </c>
      <c r="R663" t="s">
        <v>8320</v>
      </c>
      <c r="S663" s="14" t="str">
        <f t="shared" si="52"/>
        <v>September</v>
      </c>
      <c r="T663" s="15">
        <f t="shared" si="53"/>
        <v>42666.312025462961</v>
      </c>
      <c r="U663" t="str">
        <f t="shared" si="54"/>
        <v>2016</v>
      </c>
    </row>
    <row r="664" spans="1:21" ht="30" x14ac:dyDescent="0.2">
      <c r="A664" s="6">
        <f t="shared" si="50"/>
        <v>4.0000000000000001E-3</v>
      </c>
      <c r="B664">
        <v>662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8">
        <f t="shared" si="51"/>
        <v>39</v>
      </c>
      <c r="Q664" s="10" t="s">
        <v>8318</v>
      </c>
      <c r="R664" t="s">
        <v>8320</v>
      </c>
      <c r="S664" s="14" t="str">
        <f t="shared" si="52"/>
        <v>December</v>
      </c>
      <c r="T664" s="15">
        <f t="shared" si="53"/>
        <v>42020.104710648149</v>
      </c>
      <c r="U664" t="str">
        <f t="shared" si="54"/>
        <v>2014</v>
      </c>
    </row>
    <row r="665" spans="1:21" ht="45" x14ac:dyDescent="0.2">
      <c r="A665" s="6">
        <f t="shared" si="50"/>
        <v>3.5000000000000001E-3</v>
      </c>
      <c r="B665">
        <v>663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8">
        <f t="shared" si="51"/>
        <v>100</v>
      </c>
      <c r="Q665" s="10" t="s">
        <v>8318</v>
      </c>
      <c r="R665" t="s">
        <v>8320</v>
      </c>
      <c r="S665" s="14" t="str">
        <f t="shared" si="52"/>
        <v>June</v>
      </c>
      <c r="T665" s="15">
        <f t="shared" si="53"/>
        <v>42203.509907407402</v>
      </c>
      <c r="U665" t="str">
        <f t="shared" si="54"/>
        <v>2015</v>
      </c>
    </row>
    <row r="666" spans="1:21" ht="45" x14ac:dyDescent="0.2">
      <c r="A666" s="6">
        <f t="shared" si="50"/>
        <v>7.5333333333333335E-2</v>
      </c>
      <c r="B666">
        <v>664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8">
        <f t="shared" si="51"/>
        <v>31.172413793103448</v>
      </c>
      <c r="Q666" s="10" t="s">
        <v>8318</v>
      </c>
      <c r="R666" t="s">
        <v>8320</v>
      </c>
      <c r="S666" s="14" t="str">
        <f t="shared" si="52"/>
        <v>March</v>
      </c>
      <c r="T666" s="15">
        <f t="shared" si="53"/>
        <v>42107.333043981482</v>
      </c>
      <c r="U666" t="str">
        <f t="shared" si="54"/>
        <v>2015</v>
      </c>
    </row>
    <row r="667" spans="1:21" ht="45" x14ac:dyDescent="0.2">
      <c r="A667" s="6">
        <f t="shared" si="50"/>
        <v>0.18640000000000001</v>
      </c>
      <c r="B667">
        <v>665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8">
        <f t="shared" si="51"/>
        <v>155.33333333333334</v>
      </c>
      <c r="Q667" s="10" t="s">
        <v>8318</v>
      </c>
      <c r="R667" t="s">
        <v>8320</v>
      </c>
      <c r="S667" s="14" t="str">
        <f t="shared" si="52"/>
        <v>November</v>
      </c>
      <c r="T667" s="15">
        <f t="shared" si="53"/>
        <v>42748.378020833326</v>
      </c>
      <c r="U667" t="str">
        <f t="shared" si="54"/>
        <v>2016</v>
      </c>
    </row>
    <row r="668" spans="1:21" ht="45" x14ac:dyDescent="0.2">
      <c r="A668" s="6">
        <f t="shared" si="50"/>
        <v>4.0000000000000003E-5</v>
      </c>
      <c r="B668">
        <v>666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8">
        <f t="shared" si="51"/>
        <v>2</v>
      </c>
      <c r="Q668" s="10" t="s">
        <v>8318</v>
      </c>
      <c r="R668" t="s">
        <v>8320</v>
      </c>
      <c r="S668" s="14" t="str">
        <f t="shared" si="52"/>
        <v>July</v>
      </c>
      <c r="T668" s="15">
        <f t="shared" si="53"/>
        <v>41868.498819444445</v>
      </c>
      <c r="U668" t="str">
        <f t="shared" si="54"/>
        <v>2014</v>
      </c>
    </row>
    <row r="669" spans="1:21" ht="45" x14ac:dyDescent="0.2">
      <c r="A669" s="6">
        <f t="shared" si="50"/>
        <v>0.1002</v>
      </c>
      <c r="B669">
        <v>667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8">
        <f t="shared" si="51"/>
        <v>178.92857142857142</v>
      </c>
      <c r="Q669" s="10" t="s">
        <v>8318</v>
      </c>
      <c r="R669" t="s">
        <v>8320</v>
      </c>
      <c r="S669" s="14" t="str">
        <f t="shared" si="52"/>
        <v>September</v>
      </c>
      <c r="T669" s="15">
        <f t="shared" si="53"/>
        <v>42672.040081018517</v>
      </c>
      <c r="U669" t="str">
        <f t="shared" si="54"/>
        <v>2016</v>
      </c>
    </row>
    <row r="670" spans="1:21" ht="45" x14ac:dyDescent="0.2">
      <c r="A670" s="6">
        <f t="shared" si="50"/>
        <v>4.5600000000000002E-2</v>
      </c>
      <c r="B670">
        <v>668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8">
        <f t="shared" si="51"/>
        <v>27.36</v>
      </c>
      <c r="Q670" s="10" t="s">
        <v>8318</v>
      </c>
      <c r="R670" t="s">
        <v>8320</v>
      </c>
      <c r="S670" s="14" t="str">
        <f t="shared" si="52"/>
        <v>March</v>
      </c>
      <c r="T670" s="15">
        <f t="shared" si="53"/>
        <v>42135.497939814813</v>
      </c>
      <c r="U670" t="str">
        <f t="shared" si="54"/>
        <v>2015</v>
      </c>
    </row>
    <row r="671" spans="1:21" ht="60" x14ac:dyDescent="0.2">
      <c r="A671" s="6">
        <f t="shared" si="50"/>
        <v>0.21507499999999999</v>
      </c>
      <c r="B671">
        <v>669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8">
        <f t="shared" si="51"/>
        <v>1536.25</v>
      </c>
      <c r="Q671" s="10" t="s">
        <v>8318</v>
      </c>
      <c r="R671" t="s">
        <v>8320</v>
      </c>
      <c r="S671" s="14" t="str">
        <f t="shared" si="52"/>
        <v>June</v>
      </c>
      <c r="T671" s="15">
        <f t="shared" si="53"/>
        <v>42557.292337962957</v>
      </c>
      <c r="U671" t="str">
        <f t="shared" si="54"/>
        <v>2016</v>
      </c>
    </row>
    <row r="672" spans="1:21" ht="45" x14ac:dyDescent="0.2">
      <c r="A672" s="6">
        <f t="shared" si="50"/>
        <v>0.29276666666666668</v>
      </c>
      <c r="B672">
        <v>670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8">
        <f t="shared" si="51"/>
        <v>84.99677419354839</v>
      </c>
      <c r="Q672" s="10" t="s">
        <v>8318</v>
      </c>
      <c r="R672" t="s">
        <v>8320</v>
      </c>
      <c r="S672" s="14" t="str">
        <f t="shared" si="52"/>
        <v>May</v>
      </c>
      <c r="T672" s="15">
        <f t="shared" si="53"/>
        <v>42540.006944444445</v>
      </c>
      <c r="U672" t="str">
        <f t="shared" si="54"/>
        <v>2016</v>
      </c>
    </row>
    <row r="673" spans="1:21" ht="45" x14ac:dyDescent="0.2">
      <c r="A673" s="6">
        <f t="shared" si="50"/>
        <v>0.39426666666666665</v>
      </c>
      <c r="B673">
        <v>671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8">
        <f t="shared" si="51"/>
        <v>788.5333333333333</v>
      </c>
      <c r="Q673" s="10" t="s">
        <v>8318</v>
      </c>
      <c r="R673" t="s">
        <v>8320</v>
      </c>
      <c r="S673" s="14" t="str">
        <f t="shared" si="52"/>
        <v>December</v>
      </c>
      <c r="T673" s="15">
        <f t="shared" si="53"/>
        <v>42017.833333333336</v>
      </c>
      <c r="U673" t="str">
        <f t="shared" si="54"/>
        <v>2014</v>
      </c>
    </row>
    <row r="674" spans="1:21" ht="45" x14ac:dyDescent="0.2">
      <c r="A674" s="6">
        <f t="shared" si="50"/>
        <v>0.21628</v>
      </c>
      <c r="B674">
        <v>672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8">
        <f t="shared" si="51"/>
        <v>50.29767441860465</v>
      </c>
      <c r="Q674" s="10" t="s">
        <v>8318</v>
      </c>
      <c r="R674" t="s">
        <v>8320</v>
      </c>
      <c r="S674" s="14" t="str">
        <f t="shared" si="52"/>
        <v>November</v>
      </c>
      <c r="T674" s="15">
        <f t="shared" si="53"/>
        <v>42004.874305555553</v>
      </c>
      <c r="U674" t="str">
        <f t="shared" si="54"/>
        <v>2014</v>
      </c>
    </row>
    <row r="675" spans="1:21" ht="45" x14ac:dyDescent="0.2">
      <c r="A675" s="6">
        <f t="shared" si="50"/>
        <v>2.0500000000000002E-3</v>
      </c>
      <c r="B675">
        <v>673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8">
        <f t="shared" si="51"/>
        <v>68.333333333333329</v>
      </c>
      <c r="Q675" s="10" t="s">
        <v>8318</v>
      </c>
      <c r="R675" t="s">
        <v>8320</v>
      </c>
      <c r="S675" s="14" t="str">
        <f t="shared" si="52"/>
        <v>July</v>
      </c>
      <c r="T675" s="15">
        <f t="shared" si="53"/>
        <v>41883.5071412037</v>
      </c>
      <c r="U675" t="str">
        <f t="shared" si="54"/>
        <v>2014</v>
      </c>
    </row>
    <row r="676" spans="1:21" ht="30" x14ac:dyDescent="0.2">
      <c r="A676" s="6">
        <f t="shared" si="50"/>
        <v>2.9999999999999997E-4</v>
      </c>
      <c r="B676">
        <v>674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8">
        <f t="shared" si="51"/>
        <v>7.5</v>
      </c>
      <c r="Q676" s="10" t="s">
        <v>8318</v>
      </c>
      <c r="R676" t="s">
        <v>8320</v>
      </c>
      <c r="S676" s="14" t="str">
        <f t="shared" si="52"/>
        <v>June</v>
      </c>
      <c r="T676" s="15">
        <f t="shared" si="53"/>
        <v>41862.782719907402</v>
      </c>
      <c r="U676" t="str">
        <f t="shared" si="54"/>
        <v>2014</v>
      </c>
    </row>
    <row r="677" spans="1:21" ht="45" x14ac:dyDescent="0.2">
      <c r="A677" s="6">
        <f t="shared" si="50"/>
        <v>0.14849999999999999</v>
      </c>
      <c r="B677">
        <v>675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8">
        <f t="shared" si="51"/>
        <v>34.269230769230766</v>
      </c>
      <c r="Q677" s="10" t="s">
        <v>8318</v>
      </c>
      <c r="R677" t="s">
        <v>8320</v>
      </c>
      <c r="S677" s="14" t="str">
        <f t="shared" si="52"/>
        <v>December</v>
      </c>
      <c r="T677" s="15">
        <f t="shared" si="53"/>
        <v>42004.957638888889</v>
      </c>
      <c r="U677" t="str">
        <f t="shared" si="54"/>
        <v>2014</v>
      </c>
    </row>
    <row r="678" spans="1:21" ht="60" x14ac:dyDescent="0.2">
      <c r="A678" s="6">
        <f t="shared" si="50"/>
        <v>1.4710000000000001E-2</v>
      </c>
      <c r="B678">
        <v>676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8">
        <f t="shared" si="51"/>
        <v>61.291666666666664</v>
      </c>
      <c r="Q678" s="10" t="s">
        <v>8318</v>
      </c>
      <c r="R678" t="s">
        <v>8320</v>
      </c>
      <c r="S678" s="14" t="str">
        <f t="shared" si="52"/>
        <v>January</v>
      </c>
      <c r="T678" s="15">
        <f t="shared" si="53"/>
        <v>42042.434965277782</v>
      </c>
      <c r="U678" t="str">
        <f t="shared" si="54"/>
        <v>2015</v>
      </c>
    </row>
    <row r="679" spans="1:21" ht="45" x14ac:dyDescent="0.2">
      <c r="A679" s="6">
        <f t="shared" si="50"/>
        <v>0.25584000000000001</v>
      </c>
      <c r="B679">
        <v>677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8">
        <f t="shared" si="51"/>
        <v>133.25</v>
      </c>
      <c r="Q679" s="10" t="s">
        <v>8318</v>
      </c>
      <c r="R679" t="s">
        <v>8320</v>
      </c>
      <c r="S679" s="14" t="str">
        <f t="shared" si="52"/>
        <v>May</v>
      </c>
      <c r="T679" s="15">
        <f t="shared" si="53"/>
        <v>42549.070543981477</v>
      </c>
      <c r="U679" t="str">
        <f t="shared" si="54"/>
        <v>2016</v>
      </c>
    </row>
    <row r="680" spans="1:21" ht="45" x14ac:dyDescent="0.2">
      <c r="A680" s="6">
        <f t="shared" si="50"/>
        <v>3.8206896551724136E-2</v>
      </c>
      <c r="B680">
        <v>678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8">
        <f t="shared" si="51"/>
        <v>65.17647058823529</v>
      </c>
      <c r="Q680" s="10" t="s">
        <v>8318</v>
      </c>
      <c r="R680" t="s">
        <v>8320</v>
      </c>
      <c r="S680" s="14" t="str">
        <f t="shared" si="52"/>
        <v>April</v>
      </c>
      <c r="T680" s="15">
        <f t="shared" si="53"/>
        <v>42511.043263888881</v>
      </c>
      <c r="U680" t="str">
        <f t="shared" si="54"/>
        <v>2016</v>
      </c>
    </row>
    <row r="681" spans="1:21" ht="45" x14ac:dyDescent="0.2">
      <c r="A681" s="6">
        <f t="shared" si="50"/>
        <v>0.15485964912280703</v>
      </c>
      <c r="B681">
        <v>679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8">
        <f t="shared" si="51"/>
        <v>93.90425531914893</v>
      </c>
      <c r="Q681" s="10" t="s">
        <v>8318</v>
      </c>
      <c r="R681" t="s">
        <v>8320</v>
      </c>
      <c r="S681" s="14" t="str">
        <f t="shared" si="52"/>
        <v>July</v>
      </c>
      <c r="T681" s="15">
        <f t="shared" si="53"/>
        <v>42616.362372685187</v>
      </c>
      <c r="U681" t="str">
        <f t="shared" si="54"/>
        <v>2016</v>
      </c>
    </row>
    <row r="682" spans="1:21" ht="45" x14ac:dyDescent="0.2">
      <c r="A682" s="6">
        <f t="shared" si="50"/>
        <v>0.25912000000000002</v>
      </c>
      <c r="B682">
        <v>680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8">
        <f t="shared" si="51"/>
        <v>150.65116279069767</v>
      </c>
      <c r="Q682" s="10" t="s">
        <v>8318</v>
      </c>
      <c r="R682" t="s">
        <v>8320</v>
      </c>
      <c r="S682" s="14" t="str">
        <f t="shared" si="52"/>
        <v>August</v>
      </c>
      <c r="T682" s="15">
        <f t="shared" si="53"/>
        <v>41899.168182870366</v>
      </c>
      <c r="U682" t="str">
        <f t="shared" si="54"/>
        <v>2014</v>
      </c>
    </row>
    <row r="683" spans="1:21" ht="45" x14ac:dyDescent="0.2">
      <c r="A683" s="6">
        <f t="shared" si="50"/>
        <v>4.0000000000000002E-4</v>
      </c>
      <c r="B683">
        <v>681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8">
        <f t="shared" si="51"/>
        <v>1</v>
      </c>
      <c r="Q683" s="10" t="s">
        <v>8318</v>
      </c>
      <c r="R683" t="s">
        <v>8320</v>
      </c>
      <c r="S683" s="14" t="str">
        <f t="shared" si="52"/>
        <v>September</v>
      </c>
      <c r="T683" s="15">
        <f t="shared" si="53"/>
        <v>42669.472268518519</v>
      </c>
      <c r="U683" t="str">
        <f t="shared" si="54"/>
        <v>2016</v>
      </c>
    </row>
    <row r="684" spans="1:21" ht="45" x14ac:dyDescent="0.2">
      <c r="A684" s="6">
        <f t="shared" si="50"/>
        <v>1.06E-3</v>
      </c>
      <c r="B684">
        <v>682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8">
        <f t="shared" si="51"/>
        <v>13.25</v>
      </c>
      <c r="Q684" s="10" t="s">
        <v>8318</v>
      </c>
      <c r="R684" t="s">
        <v>8320</v>
      </c>
      <c r="S684" s="14" t="str">
        <f t="shared" si="52"/>
        <v>February</v>
      </c>
      <c r="T684" s="15">
        <f t="shared" si="53"/>
        <v>42808.39030092593</v>
      </c>
      <c r="U684" t="str">
        <f t="shared" si="54"/>
        <v>2017</v>
      </c>
    </row>
    <row r="685" spans="1:21" ht="45" x14ac:dyDescent="0.2">
      <c r="A685" s="6">
        <f t="shared" si="50"/>
        <v>8.5142857142857138E-3</v>
      </c>
      <c r="B685">
        <v>683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8">
        <f t="shared" si="51"/>
        <v>99.333333333333329</v>
      </c>
      <c r="Q685" s="10" t="s">
        <v>8318</v>
      </c>
      <c r="R685" t="s">
        <v>8320</v>
      </c>
      <c r="S685" s="14" t="str">
        <f t="shared" si="52"/>
        <v>September</v>
      </c>
      <c r="T685" s="15">
        <f t="shared" si="53"/>
        <v>42674.566712962966</v>
      </c>
      <c r="U685" t="str">
        <f t="shared" si="54"/>
        <v>2016</v>
      </c>
    </row>
    <row r="686" spans="1:21" x14ac:dyDescent="0.2">
      <c r="A686" s="6">
        <f t="shared" si="50"/>
        <v>7.4837500000000001E-2</v>
      </c>
      <c r="B686">
        <v>684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8">
        <f t="shared" si="51"/>
        <v>177.39259259259259</v>
      </c>
      <c r="Q686" s="10" t="s">
        <v>8318</v>
      </c>
      <c r="R686" t="s">
        <v>8320</v>
      </c>
      <c r="S686" s="14" t="str">
        <f t="shared" si="52"/>
        <v>June</v>
      </c>
      <c r="T686" s="15">
        <f t="shared" si="53"/>
        <v>41844.791666666664</v>
      </c>
      <c r="U686" t="str">
        <f t="shared" si="54"/>
        <v>2014</v>
      </c>
    </row>
    <row r="687" spans="1:21" ht="45" x14ac:dyDescent="0.2">
      <c r="A687" s="6">
        <f t="shared" si="50"/>
        <v>0.27650000000000002</v>
      </c>
      <c r="B687">
        <v>685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8">
        <f t="shared" si="51"/>
        <v>55.3</v>
      </c>
      <c r="Q687" s="10" t="s">
        <v>8318</v>
      </c>
      <c r="R687" t="s">
        <v>8320</v>
      </c>
      <c r="S687" s="14" t="str">
        <f t="shared" si="52"/>
        <v>November</v>
      </c>
      <c r="T687" s="15">
        <f t="shared" si="53"/>
        <v>42016.533240740733</v>
      </c>
      <c r="U687" t="str">
        <f t="shared" si="54"/>
        <v>2014</v>
      </c>
    </row>
    <row r="688" spans="1:21" ht="60" x14ac:dyDescent="0.2">
      <c r="A688" s="6">
        <f t="shared" si="50"/>
        <v>0</v>
      </c>
      <c r="B688">
        <v>686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8" t="e">
        <f t="shared" si="51"/>
        <v>#DIV/0!</v>
      </c>
      <c r="Q688" s="10" t="s">
        <v>8318</v>
      </c>
      <c r="R688" t="s">
        <v>8320</v>
      </c>
      <c r="S688" s="14" t="str">
        <f t="shared" si="52"/>
        <v>July</v>
      </c>
      <c r="T688" s="15">
        <f t="shared" si="53"/>
        <v>42219.339930555558</v>
      </c>
      <c r="U688" t="str">
        <f t="shared" si="54"/>
        <v>2015</v>
      </c>
    </row>
    <row r="689" spans="1:21" ht="45" x14ac:dyDescent="0.2">
      <c r="A689" s="6">
        <f t="shared" si="50"/>
        <v>3.5499999999999997E-2</v>
      </c>
      <c r="B689">
        <v>687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8">
        <f t="shared" si="51"/>
        <v>591.66666666666663</v>
      </c>
      <c r="Q689" s="10" t="s">
        <v>8318</v>
      </c>
      <c r="R689" t="s">
        <v>8320</v>
      </c>
      <c r="S689" s="14" t="str">
        <f t="shared" si="52"/>
        <v>December</v>
      </c>
      <c r="T689" s="15">
        <f t="shared" si="53"/>
        <v>42771.417280092595</v>
      </c>
      <c r="U689" t="str">
        <f t="shared" si="54"/>
        <v>2016</v>
      </c>
    </row>
    <row r="690" spans="1:21" ht="45" x14ac:dyDescent="0.2">
      <c r="A690" s="6">
        <f t="shared" si="50"/>
        <v>0.72989999999999999</v>
      </c>
      <c r="B690">
        <v>688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8">
        <f t="shared" si="51"/>
        <v>405.5</v>
      </c>
      <c r="Q690" s="10" t="s">
        <v>8318</v>
      </c>
      <c r="R690" t="s">
        <v>8320</v>
      </c>
      <c r="S690" s="14" t="str">
        <f t="shared" si="52"/>
        <v>September</v>
      </c>
      <c r="T690" s="15">
        <f t="shared" si="53"/>
        <v>42291.771446759252</v>
      </c>
      <c r="U690" t="str">
        <f t="shared" si="54"/>
        <v>2015</v>
      </c>
    </row>
    <row r="691" spans="1:21" ht="45" x14ac:dyDescent="0.2">
      <c r="A691" s="6">
        <f t="shared" si="50"/>
        <v>0.57648750000000004</v>
      </c>
      <c r="B691">
        <v>689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8">
        <f t="shared" si="51"/>
        <v>343.14732142857144</v>
      </c>
      <c r="Q691" s="10" t="s">
        <v>8318</v>
      </c>
      <c r="R691" t="s">
        <v>8320</v>
      </c>
      <c r="S691" s="14" t="str">
        <f t="shared" si="52"/>
        <v>November</v>
      </c>
      <c r="T691" s="15">
        <f t="shared" si="53"/>
        <v>42711.874305555553</v>
      </c>
      <c r="U691" t="str">
        <f t="shared" si="54"/>
        <v>2016</v>
      </c>
    </row>
    <row r="692" spans="1:21" ht="30" x14ac:dyDescent="0.2">
      <c r="A692" s="6">
        <f t="shared" si="50"/>
        <v>0.1234</v>
      </c>
      <c r="B692">
        <v>690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8">
        <f t="shared" si="51"/>
        <v>72.588235294117652</v>
      </c>
      <c r="Q692" s="10" t="s">
        <v>8318</v>
      </c>
      <c r="R692" t="s">
        <v>8320</v>
      </c>
      <c r="S692" s="14" t="str">
        <f t="shared" si="52"/>
        <v>July</v>
      </c>
      <c r="T692" s="15">
        <f t="shared" si="53"/>
        <v>42621.916666666664</v>
      </c>
      <c r="U692" t="str">
        <f t="shared" si="54"/>
        <v>2016</v>
      </c>
    </row>
    <row r="693" spans="1:21" ht="45" x14ac:dyDescent="0.2">
      <c r="A693" s="6">
        <f t="shared" si="50"/>
        <v>5.1999999999999998E-3</v>
      </c>
      <c r="B693">
        <v>691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8">
        <f t="shared" si="51"/>
        <v>26</v>
      </c>
      <c r="Q693" s="10" t="s">
        <v>8318</v>
      </c>
      <c r="R693" t="s">
        <v>8320</v>
      </c>
      <c r="S693" s="14" t="str">
        <f t="shared" si="52"/>
        <v>June</v>
      </c>
      <c r="T693" s="15">
        <f t="shared" si="53"/>
        <v>42185.694976851846</v>
      </c>
      <c r="U693" t="str">
        <f t="shared" si="54"/>
        <v>2015</v>
      </c>
    </row>
    <row r="694" spans="1:21" ht="45" x14ac:dyDescent="0.2">
      <c r="A694" s="6">
        <f t="shared" si="50"/>
        <v>6.5299999999999997E-2</v>
      </c>
      <c r="B694">
        <v>692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8">
        <f t="shared" si="51"/>
        <v>6.4975124378109452</v>
      </c>
      <c r="Q694" s="10" t="s">
        <v>8318</v>
      </c>
      <c r="R694" t="s">
        <v>8320</v>
      </c>
      <c r="S694" s="14" t="str">
        <f t="shared" si="52"/>
        <v>November</v>
      </c>
      <c r="T694" s="15">
        <f t="shared" si="53"/>
        <v>42726.042395833334</v>
      </c>
      <c r="U694" t="str">
        <f t="shared" si="54"/>
        <v>2016</v>
      </c>
    </row>
    <row r="695" spans="1:21" ht="30" x14ac:dyDescent="0.2">
      <c r="A695" s="6">
        <f t="shared" si="50"/>
        <v>0.35338000000000003</v>
      </c>
      <c r="B695">
        <v>693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8">
        <f t="shared" si="51"/>
        <v>119.38513513513513</v>
      </c>
      <c r="Q695" s="10" t="s">
        <v>8318</v>
      </c>
      <c r="R695" t="s">
        <v>8320</v>
      </c>
      <c r="S695" s="14" t="str">
        <f t="shared" si="52"/>
        <v>March</v>
      </c>
      <c r="T695" s="15">
        <f t="shared" si="53"/>
        <v>42124.474849537037</v>
      </c>
      <c r="U695" t="str">
        <f t="shared" si="54"/>
        <v>2015</v>
      </c>
    </row>
    <row r="696" spans="1:21" ht="45" x14ac:dyDescent="0.2">
      <c r="A696" s="6">
        <f t="shared" si="50"/>
        <v>3.933333333333333E-3</v>
      </c>
      <c r="B696">
        <v>694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8">
        <f t="shared" si="51"/>
        <v>84.285714285714292</v>
      </c>
      <c r="Q696" s="10" t="s">
        <v>8318</v>
      </c>
      <c r="R696" t="s">
        <v>8320</v>
      </c>
      <c r="S696" s="14" t="str">
        <f t="shared" si="52"/>
        <v>January</v>
      </c>
      <c r="T696" s="15">
        <f t="shared" si="53"/>
        <v>42767.330543981479</v>
      </c>
      <c r="U696" t="str">
        <f t="shared" si="54"/>
        <v>2017</v>
      </c>
    </row>
    <row r="697" spans="1:21" ht="45" x14ac:dyDescent="0.2">
      <c r="A697" s="6">
        <f t="shared" si="50"/>
        <v>1.06E-2</v>
      </c>
      <c r="B697">
        <v>695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8">
        <f t="shared" si="51"/>
        <v>90.857142857142861</v>
      </c>
      <c r="Q697" s="10" t="s">
        <v>8318</v>
      </c>
      <c r="R697" t="s">
        <v>8320</v>
      </c>
      <c r="S697" s="14" t="str">
        <f t="shared" si="52"/>
        <v>October</v>
      </c>
      <c r="T697" s="15">
        <f t="shared" si="53"/>
        <v>41943.187731481477</v>
      </c>
      <c r="U697" t="str">
        <f t="shared" si="54"/>
        <v>2014</v>
      </c>
    </row>
    <row r="698" spans="1:21" ht="30" x14ac:dyDescent="0.2">
      <c r="A698" s="6">
        <f t="shared" si="50"/>
        <v>5.7142857142857145E-6</v>
      </c>
      <c r="B698">
        <v>696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8">
        <f t="shared" si="51"/>
        <v>1</v>
      </c>
      <c r="Q698" s="10" t="s">
        <v>8318</v>
      </c>
      <c r="R698" t="s">
        <v>8320</v>
      </c>
      <c r="S698" s="14" t="str">
        <f t="shared" si="52"/>
        <v>June</v>
      </c>
      <c r="T698" s="15">
        <f t="shared" si="53"/>
        <v>41845.593773148146</v>
      </c>
      <c r="U698" t="str">
        <f t="shared" si="54"/>
        <v>2014</v>
      </c>
    </row>
    <row r="699" spans="1:21" ht="45" x14ac:dyDescent="0.2">
      <c r="A699" s="6">
        <f t="shared" si="50"/>
        <v>0.46379999999999999</v>
      </c>
      <c r="B699">
        <v>697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8">
        <f t="shared" si="51"/>
        <v>20.342105263157894</v>
      </c>
      <c r="Q699" s="10" t="s">
        <v>8318</v>
      </c>
      <c r="R699" t="s">
        <v>8320</v>
      </c>
      <c r="S699" s="14" t="str">
        <f t="shared" si="52"/>
        <v>January</v>
      </c>
      <c r="T699" s="15">
        <f t="shared" si="53"/>
        <v>42403.189687500002</v>
      </c>
      <c r="U699" t="str">
        <f t="shared" si="54"/>
        <v>2016</v>
      </c>
    </row>
    <row r="700" spans="1:21" ht="45" x14ac:dyDescent="0.2">
      <c r="A700" s="6">
        <f t="shared" si="50"/>
        <v>0.15390000000000001</v>
      </c>
      <c r="B700">
        <v>698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8">
        <f t="shared" si="51"/>
        <v>530.68965517241384</v>
      </c>
      <c r="Q700" s="10" t="s">
        <v>8318</v>
      </c>
      <c r="R700" t="s">
        <v>8320</v>
      </c>
      <c r="S700" s="14" t="str">
        <f t="shared" si="52"/>
        <v>August</v>
      </c>
      <c r="T700" s="15">
        <f t="shared" si="53"/>
        <v>41899.75</v>
      </c>
      <c r="U700" t="str">
        <f t="shared" si="54"/>
        <v>2014</v>
      </c>
    </row>
    <row r="701" spans="1:21" ht="45" x14ac:dyDescent="0.2">
      <c r="A701" s="6">
        <f t="shared" si="50"/>
        <v>0.824221076923077</v>
      </c>
      <c r="B701">
        <v>699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8">
        <f t="shared" si="51"/>
        <v>120.39184269662923</v>
      </c>
      <c r="Q701" s="10" t="s">
        <v>8318</v>
      </c>
      <c r="R701" t="s">
        <v>8320</v>
      </c>
      <c r="S701" s="14" t="str">
        <f t="shared" si="52"/>
        <v>October</v>
      </c>
      <c r="T701" s="15">
        <f t="shared" si="53"/>
        <v>41600.333333333328</v>
      </c>
      <c r="U701" t="str">
        <f t="shared" si="54"/>
        <v>2013</v>
      </c>
    </row>
    <row r="702" spans="1:21" ht="45" x14ac:dyDescent="0.2">
      <c r="A702" s="6">
        <f t="shared" si="50"/>
        <v>2.6866666666666667E-2</v>
      </c>
      <c r="B702">
        <v>700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8">
        <f t="shared" si="51"/>
        <v>13</v>
      </c>
      <c r="Q702" s="10" t="s">
        <v>8318</v>
      </c>
      <c r="R702" t="s">
        <v>8320</v>
      </c>
      <c r="S702" s="14" t="str">
        <f t="shared" si="52"/>
        <v>December</v>
      </c>
      <c r="T702" s="15">
        <f t="shared" si="53"/>
        <v>42745.355104166665</v>
      </c>
      <c r="U702" t="str">
        <f t="shared" si="54"/>
        <v>2016</v>
      </c>
    </row>
    <row r="703" spans="1:21" ht="45" x14ac:dyDescent="0.2">
      <c r="A703" s="6">
        <f t="shared" si="50"/>
        <v>0.26600000000000001</v>
      </c>
      <c r="B703">
        <v>701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8">
        <f t="shared" si="51"/>
        <v>291.33333333333331</v>
      </c>
      <c r="Q703" s="10" t="s">
        <v>8318</v>
      </c>
      <c r="R703" t="s">
        <v>8320</v>
      </c>
      <c r="S703" s="14" t="str">
        <f t="shared" si="52"/>
        <v>June</v>
      </c>
      <c r="T703" s="15">
        <f t="shared" si="53"/>
        <v>41843.329629629625</v>
      </c>
      <c r="U703" t="str">
        <f t="shared" si="54"/>
        <v>2014</v>
      </c>
    </row>
    <row r="704" spans="1:21" ht="45" x14ac:dyDescent="0.2">
      <c r="A704" s="6">
        <f t="shared" si="50"/>
        <v>0.30813400000000002</v>
      </c>
      <c r="B704">
        <v>702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8">
        <f t="shared" si="51"/>
        <v>124.9191891891892</v>
      </c>
      <c r="Q704" s="10" t="s">
        <v>8318</v>
      </c>
      <c r="R704" t="s">
        <v>8320</v>
      </c>
      <c r="S704" s="14" t="str">
        <f t="shared" si="52"/>
        <v>October</v>
      </c>
      <c r="T704" s="15">
        <f t="shared" si="53"/>
        <v>42698.435034722213</v>
      </c>
      <c r="U704" t="str">
        <f t="shared" si="54"/>
        <v>2016</v>
      </c>
    </row>
    <row r="705" spans="1:21" ht="45" x14ac:dyDescent="0.2">
      <c r="A705" s="6">
        <f t="shared" si="50"/>
        <v>5.5800000000000002E-2</v>
      </c>
      <c r="B705">
        <v>703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8">
        <f t="shared" si="51"/>
        <v>119.57142857142857</v>
      </c>
      <c r="Q705" s="10" t="s">
        <v>8318</v>
      </c>
      <c r="R705" t="s">
        <v>8320</v>
      </c>
      <c r="S705" s="14" t="str">
        <f t="shared" si="52"/>
        <v>December</v>
      </c>
      <c r="T705" s="15">
        <f t="shared" si="53"/>
        <v>42766.647222222215</v>
      </c>
      <c r="U705" t="str">
        <f t="shared" si="54"/>
        <v>2016</v>
      </c>
    </row>
    <row r="706" spans="1:21" ht="45" x14ac:dyDescent="0.2">
      <c r="A706" s="6">
        <f t="shared" si="50"/>
        <v>8.7454545454545458E-3</v>
      </c>
      <c r="B706">
        <v>704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8">
        <f t="shared" si="51"/>
        <v>120.25</v>
      </c>
      <c r="Q706" s="10" t="s">
        <v>8318</v>
      </c>
      <c r="R706" t="s">
        <v>8320</v>
      </c>
      <c r="S706" s="14" t="str">
        <f t="shared" si="52"/>
        <v>December</v>
      </c>
      <c r="T706" s="15">
        <f t="shared" si="53"/>
        <v>42785.859583333331</v>
      </c>
      <c r="U706" t="str">
        <f t="shared" si="54"/>
        <v>2016</v>
      </c>
    </row>
    <row r="707" spans="1:21" ht="30" x14ac:dyDescent="0.2">
      <c r="A707" s="6">
        <f t="shared" ref="A707:A770" si="55">(F707/E707)</f>
        <v>9.7699999999999992E-3</v>
      </c>
      <c r="B707">
        <v>705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8">
        <f t="shared" ref="P707:P770" si="56">F707/M707</f>
        <v>195.4</v>
      </c>
      <c r="Q707" s="10" t="s">
        <v>8318</v>
      </c>
      <c r="R707" t="s">
        <v>8320</v>
      </c>
      <c r="S707" s="14" t="str">
        <f t="shared" ref="S707:S770" si="57">TEXT((((K707/60)/60)/24)+DATE(1970,1,1)+(-8/24),"MMMM")</f>
        <v>December</v>
      </c>
      <c r="T707" s="15">
        <f t="shared" ref="T707:T770" si="58">(((J707/60)/60/24)+DATE(1970,1,1)+(-8/24))</f>
        <v>42756.158310185179</v>
      </c>
      <c r="U707" t="str">
        <f t="shared" ref="U707:U770" si="59">TEXT((((K707/60)/60)/24)+DATE(1970,1,1)+(-8/24),"YYYY")</f>
        <v>2016</v>
      </c>
    </row>
    <row r="708" spans="1:21" ht="45" x14ac:dyDescent="0.2">
      <c r="A708" s="6">
        <f t="shared" si="55"/>
        <v>0</v>
      </c>
      <c r="B708">
        <v>706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8" t="e">
        <f t="shared" si="56"/>
        <v>#DIV/0!</v>
      </c>
      <c r="Q708" s="10" t="s">
        <v>8318</v>
      </c>
      <c r="R708" t="s">
        <v>8320</v>
      </c>
      <c r="S708" s="14" t="str">
        <f t="shared" si="57"/>
        <v>November</v>
      </c>
      <c r="T708" s="15">
        <f t="shared" si="58"/>
        <v>42718.443749999999</v>
      </c>
      <c r="U708" t="str">
        <f t="shared" si="59"/>
        <v>2016</v>
      </c>
    </row>
    <row r="709" spans="1:21" ht="45" x14ac:dyDescent="0.2">
      <c r="A709" s="6">
        <f t="shared" si="55"/>
        <v>0.78927352941176465</v>
      </c>
      <c r="B709">
        <v>707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8">
        <f t="shared" si="56"/>
        <v>117.69868421052631</v>
      </c>
      <c r="Q709" s="10" t="s">
        <v>8318</v>
      </c>
      <c r="R709" t="s">
        <v>8320</v>
      </c>
      <c r="S709" s="14" t="str">
        <f t="shared" si="57"/>
        <v>November</v>
      </c>
      <c r="T709" s="15">
        <f t="shared" si="58"/>
        <v>42736.33017361111</v>
      </c>
      <c r="U709" t="str">
        <f t="shared" si="59"/>
        <v>2016</v>
      </c>
    </row>
    <row r="710" spans="1:21" ht="45" x14ac:dyDescent="0.2">
      <c r="A710" s="6">
        <f t="shared" si="55"/>
        <v>0.22092500000000001</v>
      </c>
      <c r="B710">
        <v>708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8">
        <f t="shared" si="56"/>
        <v>23.948509485094849</v>
      </c>
      <c r="Q710" s="10" t="s">
        <v>8318</v>
      </c>
      <c r="R710" t="s">
        <v>8320</v>
      </c>
      <c r="S710" s="14" t="str">
        <f t="shared" si="57"/>
        <v>July</v>
      </c>
      <c r="T710" s="15">
        <f t="shared" si="58"/>
        <v>41895.247685185182</v>
      </c>
      <c r="U710" t="str">
        <f t="shared" si="59"/>
        <v>2014</v>
      </c>
    </row>
    <row r="711" spans="1:21" ht="30" x14ac:dyDescent="0.2">
      <c r="A711" s="6">
        <f t="shared" si="55"/>
        <v>4.0666666666666663E-3</v>
      </c>
      <c r="B711">
        <v>709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8">
        <f t="shared" si="56"/>
        <v>30.5</v>
      </c>
      <c r="Q711" s="10" t="s">
        <v>8318</v>
      </c>
      <c r="R711" t="s">
        <v>8320</v>
      </c>
      <c r="S711" s="14" t="str">
        <f t="shared" si="57"/>
        <v>November</v>
      </c>
      <c r="T711" s="15">
        <f t="shared" si="58"/>
        <v>41977.707858796297</v>
      </c>
      <c r="U711" t="str">
        <f t="shared" si="59"/>
        <v>2014</v>
      </c>
    </row>
    <row r="712" spans="1:21" ht="30" x14ac:dyDescent="0.2">
      <c r="A712" s="6">
        <f t="shared" si="55"/>
        <v>0</v>
      </c>
      <c r="B712">
        <v>710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8" t="e">
        <f t="shared" si="56"/>
        <v>#DIV/0!</v>
      </c>
      <c r="Q712" s="10" t="s">
        <v>8318</v>
      </c>
      <c r="R712" t="s">
        <v>8320</v>
      </c>
      <c r="S712" s="14" t="str">
        <f t="shared" si="57"/>
        <v>July</v>
      </c>
      <c r="T712" s="15">
        <f t="shared" si="58"/>
        <v>41870.697222222218</v>
      </c>
      <c r="U712" t="str">
        <f t="shared" si="59"/>
        <v>2014</v>
      </c>
    </row>
    <row r="713" spans="1:21" ht="45" x14ac:dyDescent="0.2">
      <c r="A713" s="6">
        <f t="shared" si="55"/>
        <v>0.33790999999999999</v>
      </c>
      <c r="B713">
        <v>711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8">
        <f t="shared" si="56"/>
        <v>99.973372781065095</v>
      </c>
      <c r="Q713" s="10" t="s">
        <v>8318</v>
      </c>
      <c r="R713" t="s">
        <v>8320</v>
      </c>
      <c r="S713" s="14" t="str">
        <f t="shared" si="57"/>
        <v>November</v>
      </c>
      <c r="T713" s="15">
        <f t="shared" si="58"/>
        <v>42718.167453703696</v>
      </c>
      <c r="U713" t="str">
        <f t="shared" si="59"/>
        <v>2016</v>
      </c>
    </row>
    <row r="714" spans="1:21" ht="45" x14ac:dyDescent="0.2">
      <c r="A714" s="6">
        <f t="shared" si="55"/>
        <v>2.1649484536082476E-3</v>
      </c>
      <c r="B714">
        <v>712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8">
        <f t="shared" si="56"/>
        <v>26.25</v>
      </c>
      <c r="Q714" s="10" t="s">
        <v>8318</v>
      </c>
      <c r="R714" t="s">
        <v>8320</v>
      </c>
      <c r="S714" s="14" t="str">
        <f t="shared" si="57"/>
        <v>January</v>
      </c>
      <c r="T714" s="15">
        <f t="shared" si="58"/>
        <v>42414.347592592596</v>
      </c>
      <c r="U714" t="str">
        <f t="shared" si="59"/>
        <v>2016</v>
      </c>
    </row>
    <row r="715" spans="1:21" ht="45" x14ac:dyDescent="0.2">
      <c r="A715" s="6">
        <f t="shared" si="55"/>
        <v>7.9600000000000001E-3</v>
      </c>
      <c r="B715">
        <v>713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8">
        <f t="shared" si="56"/>
        <v>199</v>
      </c>
      <c r="Q715" s="10" t="s">
        <v>8318</v>
      </c>
      <c r="R715" t="s">
        <v>8320</v>
      </c>
      <c r="S715" s="14" t="str">
        <f t="shared" si="57"/>
        <v>May</v>
      </c>
      <c r="T715" s="15">
        <f t="shared" si="58"/>
        <v>42526.195972222216</v>
      </c>
      <c r="U715" t="str">
        <f t="shared" si="59"/>
        <v>2016</v>
      </c>
    </row>
    <row r="716" spans="1:21" ht="45" x14ac:dyDescent="0.2">
      <c r="A716" s="6">
        <f t="shared" si="55"/>
        <v>0.14993333333333334</v>
      </c>
      <c r="B716">
        <v>714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8">
        <f t="shared" si="56"/>
        <v>80.321428571428569</v>
      </c>
      <c r="Q716" s="10" t="s">
        <v>8318</v>
      </c>
      <c r="R716" t="s">
        <v>8320</v>
      </c>
      <c r="S716" s="14" t="str">
        <f t="shared" si="57"/>
        <v>December</v>
      </c>
      <c r="T716" s="15">
        <f t="shared" si="58"/>
        <v>42794.454652777778</v>
      </c>
      <c r="U716" t="str">
        <f t="shared" si="59"/>
        <v>2016</v>
      </c>
    </row>
    <row r="717" spans="1:21" ht="45" x14ac:dyDescent="0.2">
      <c r="A717" s="6">
        <f t="shared" si="55"/>
        <v>5.0509090909090906E-2</v>
      </c>
      <c r="B717">
        <v>715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8">
        <f t="shared" si="56"/>
        <v>115.75</v>
      </c>
      <c r="Q717" s="10" t="s">
        <v>8318</v>
      </c>
      <c r="R717" t="s">
        <v>8320</v>
      </c>
      <c r="S717" s="14" t="str">
        <f t="shared" si="57"/>
        <v>September</v>
      </c>
      <c r="T717" s="15">
        <f t="shared" si="58"/>
        <v>42312.799074074072</v>
      </c>
      <c r="U717" t="str">
        <f t="shared" si="59"/>
        <v>2015</v>
      </c>
    </row>
    <row r="718" spans="1:21" ht="45" x14ac:dyDescent="0.2">
      <c r="A718" s="6">
        <f t="shared" si="55"/>
        <v>0.10214285714285715</v>
      </c>
      <c r="B718">
        <v>716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8">
        <f t="shared" si="56"/>
        <v>44.6875</v>
      </c>
      <c r="Q718" s="10" t="s">
        <v>8318</v>
      </c>
      <c r="R718" t="s">
        <v>8320</v>
      </c>
      <c r="S718" s="14" t="str">
        <f t="shared" si="57"/>
        <v>October</v>
      </c>
      <c r="T718" s="15">
        <f t="shared" si="58"/>
        <v>41973.666666666664</v>
      </c>
      <c r="U718" t="str">
        <f t="shared" si="59"/>
        <v>2014</v>
      </c>
    </row>
    <row r="719" spans="1:21" x14ac:dyDescent="0.2">
      <c r="A719" s="6">
        <f t="shared" si="55"/>
        <v>3.0500000000000002E-3</v>
      </c>
      <c r="B719">
        <v>717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8">
        <f t="shared" si="56"/>
        <v>76.25</v>
      </c>
      <c r="Q719" s="10" t="s">
        <v>8318</v>
      </c>
      <c r="R719" t="s">
        <v>8320</v>
      </c>
      <c r="S719" s="14" t="str">
        <f t="shared" si="57"/>
        <v>August</v>
      </c>
      <c r="T719" s="15">
        <f t="shared" si="58"/>
        <v>41887.520856481482</v>
      </c>
      <c r="U719" t="str">
        <f t="shared" si="59"/>
        <v>2014</v>
      </c>
    </row>
    <row r="720" spans="1:21" ht="45" x14ac:dyDescent="0.2">
      <c r="A720" s="6">
        <f t="shared" si="55"/>
        <v>7.4999999999999997E-3</v>
      </c>
      <c r="B720">
        <v>718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8">
        <f t="shared" si="56"/>
        <v>22.5</v>
      </c>
      <c r="Q720" s="10" t="s">
        <v>8318</v>
      </c>
      <c r="R720" t="s">
        <v>8320</v>
      </c>
      <c r="S720" s="14" t="str">
        <f t="shared" si="57"/>
        <v>January</v>
      </c>
      <c r="T720" s="15">
        <f t="shared" si="58"/>
        <v>42783.915972222218</v>
      </c>
      <c r="U720" t="str">
        <f t="shared" si="59"/>
        <v>2017</v>
      </c>
    </row>
    <row r="721" spans="1:21" ht="45" x14ac:dyDescent="0.2">
      <c r="A721" s="6">
        <f t="shared" si="55"/>
        <v>1.2933333333333333E-2</v>
      </c>
      <c r="B721">
        <v>719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8">
        <f t="shared" si="56"/>
        <v>19.399999999999999</v>
      </c>
      <c r="Q721" s="10" t="s">
        <v>8318</v>
      </c>
      <c r="R721" t="s">
        <v>8320</v>
      </c>
      <c r="S721" s="14" t="str">
        <f t="shared" si="57"/>
        <v>February</v>
      </c>
      <c r="T721" s="15">
        <f t="shared" si="58"/>
        <v>42422.70689814815</v>
      </c>
      <c r="U721" t="str">
        <f t="shared" si="59"/>
        <v>2016</v>
      </c>
    </row>
    <row r="722" spans="1:21" ht="45" x14ac:dyDescent="0.2">
      <c r="A722" s="6">
        <f t="shared" si="55"/>
        <v>1.4394736842105262</v>
      </c>
      <c r="B722">
        <v>720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8">
        <f t="shared" si="56"/>
        <v>66.707317073170728</v>
      </c>
      <c r="Q722" s="10" t="s">
        <v>8321</v>
      </c>
      <c r="R722" t="s">
        <v>8322</v>
      </c>
      <c r="S722" s="14" t="str">
        <f t="shared" si="57"/>
        <v>January</v>
      </c>
      <c r="T722" s="15">
        <f t="shared" si="58"/>
        <v>40937.315868055557</v>
      </c>
      <c r="U722" t="str">
        <f t="shared" si="59"/>
        <v>2012</v>
      </c>
    </row>
    <row r="723" spans="1:21" ht="45" x14ac:dyDescent="0.2">
      <c r="A723" s="6">
        <f t="shared" si="55"/>
        <v>1.2210975609756098</v>
      </c>
      <c r="B723">
        <v>721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8">
        <f t="shared" si="56"/>
        <v>84.142857142857139</v>
      </c>
      <c r="Q723" s="10" t="s">
        <v>8321</v>
      </c>
      <c r="R723" t="s">
        <v>8322</v>
      </c>
      <c r="S723" s="14" t="str">
        <f t="shared" si="57"/>
        <v>June</v>
      </c>
      <c r="T723" s="15">
        <f t="shared" si="58"/>
        <v>41852.238506944443</v>
      </c>
      <c r="U723" t="str">
        <f t="shared" si="59"/>
        <v>2014</v>
      </c>
    </row>
    <row r="724" spans="1:21" ht="45" x14ac:dyDescent="0.2">
      <c r="A724" s="6">
        <f t="shared" si="55"/>
        <v>1.3202400000000001</v>
      </c>
      <c r="B724">
        <v>722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8">
        <f t="shared" si="56"/>
        <v>215.72549019607843</v>
      </c>
      <c r="Q724" s="10" t="s">
        <v>8321</v>
      </c>
      <c r="R724" t="s">
        <v>8322</v>
      </c>
      <c r="S724" s="14" t="str">
        <f t="shared" si="57"/>
        <v>March</v>
      </c>
      <c r="T724" s="15">
        <f t="shared" si="58"/>
        <v>41007.430300925924</v>
      </c>
      <c r="U724" t="str">
        <f t="shared" si="59"/>
        <v>2012</v>
      </c>
    </row>
    <row r="725" spans="1:21" ht="30" x14ac:dyDescent="0.2">
      <c r="A725" s="6">
        <f t="shared" si="55"/>
        <v>1.0938000000000001</v>
      </c>
      <c r="B725">
        <v>723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8">
        <f t="shared" si="56"/>
        <v>54.69</v>
      </c>
      <c r="Q725" s="10" t="s">
        <v>8321</v>
      </c>
      <c r="R725" t="s">
        <v>8322</v>
      </c>
      <c r="S725" s="14" t="str">
        <f t="shared" si="57"/>
        <v>June</v>
      </c>
      <c r="T725" s="15">
        <f t="shared" si="58"/>
        <v>42214.832638888889</v>
      </c>
      <c r="U725" t="str">
        <f t="shared" si="59"/>
        <v>2015</v>
      </c>
    </row>
    <row r="726" spans="1:21" ht="45" x14ac:dyDescent="0.2">
      <c r="A726" s="6">
        <f t="shared" si="55"/>
        <v>1.0547157142857144</v>
      </c>
      <c r="B726">
        <v>724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8">
        <f t="shared" si="56"/>
        <v>51.62944055944056</v>
      </c>
      <c r="Q726" s="10" t="s">
        <v>8321</v>
      </c>
      <c r="R726" t="s">
        <v>8322</v>
      </c>
      <c r="S726" s="14" t="str">
        <f t="shared" si="57"/>
        <v>May</v>
      </c>
      <c r="T726" s="15">
        <f t="shared" si="58"/>
        <v>40724.305127314808</v>
      </c>
      <c r="U726" t="str">
        <f t="shared" si="59"/>
        <v>2011</v>
      </c>
    </row>
    <row r="727" spans="1:21" ht="45" x14ac:dyDescent="0.2">
      <c r="A727" s="6">
        <f t="shared" si="55"/>
        <v>1.0035000000000001</v>
      </c>
      <c r="B727">
        <v>725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8">
        <f t="shared" si="56"/>
        <v>143.35714285714286</v>
      </c>
      <c r="Q727" s="10" t="s">
        <v>8321</v>
      </c>
      <c r="R727" t="s">
        <v>8322</v>
      </c>
      <c r="S727" s="14" t="str">
        <f t="shared" si="57"/>
        <v>November</v>
      </c>
      <c r="T727" s="15">
        <f t="shared" si="58"/>
        <v>42351.292962962958</v>
      </c>
      <c r="U727" t="str">
        <f t="shared" si="59"/>
        <v>2015</v>
      </c>
    </row>
    <row r="728" spans="1:21" ht="45" x14ac:dyDescent="0.2">
      <c r="A728" s="6">
        <f t="shared" si="55"/>
        <v>1.014</v>
      </c>
      <c r="B728">
        <v>726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8">
        <f t="shared" si="56"/>
        <v>72.428571428571431</v>
      </c>
      <c r="Q728" s="10" t="s">
        <v>8321</v>
      </c>
      <c r="R728" t="s">
        <v>8322</v>
      </c>
      <c r="S728" s="14" t="str">
        <f t="shared" si="57"/>
        <v>March</v>
      </c>
      <c r="T728" s="15">
        <f t="shared" si="58"/>
        <v>41375.709340277775</v>
      </c>
      <c r="U728" t="str">
        <f t="shared" si="59"/>
        <v>2013</v>
      </c>
    </row>
    <row r="729" spans="1:21" ht="45" x14ac:dyDescent="0.2">
      <c r="A729" s="6">
        <f t="shared" si="55"/>
        <v>1.5551428571428572</v>
      </c>
      <c r="B729">
        <v>727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8">
        <f t="shared" si="56"/>
        <v>36.530201342281877</v>
      </c>
      <c r="Q729" s="10" t="s">
        <v>8321</v>
      </c>
      <c r="R729" t="s">
        <v>8322</v>
      </c>
      <c r="S729" s="14" t="str">
        <f t="shared" si="57"/>
        <v>December</v>
      </c>
      <c r="T729" s="15">
        <f t="shared" si="58"/>
        <v>41288.555555555555</v>
      </c>
      <c r="U729" t="str">
        <f t="shared" si="59"/>
        <v>2012</v>
      </c>
    </row>
    <row r="730" spans="1:21" ht="30" x14ac:dyDescent="0.2">
      <c r="A730" s="6">
        <f t="shared" si="55"/>
        <v>1.05566</v>
      </c>
      <c r="B730">
        <v>728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8">
        <f t="shared" si="56"/>
        <v>60.903461538461535</v>
      </c>
      <c r="Q730" s="10" t="s">
        <v>8321</v>
      </c>
      <c r="R730" t="s">
        <v>8322</v>
      </c>
      <c r="S730" s="14" t="str">
        <f t="shared" si="57"/>
        <v>July</v>
      </c>
      <c r="T730" s="15">
        <f t="shared" si="58"/>
        <v>40776.504131944443</v>
      </c>
      <c r="U730" t="str">
        <f t="shared" si="59"/>
        <v>2011</v>
      </c>
    </row>
    <row r="731" spans="1:21" ht="45" x14ac:dyDescent="0.2">
      <c r="A731" s="6">
        <f t="shared" si="55"/>
        <v>1.3065</v>
      </c>
      <c r="B731">
        <v>729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8">
        <f t="shared" si="56"/>
        <v>43.55</v>
      </c>
      <c r="Q731" s="10" t="s">
        <v>8321</v>
      </c>
      <c r="R731" t="s">
        <v>8322</v>
      </c>
      <c r="S731" s="14" t="str">
        <f t="shared" si="57"/>
        <v>July</v>
      </c>
      <c r="T731" s="15">
        <f t="shared" si="58"/>
        <v>41170.85255787037</v>
      </c>
      <c r="U731" t="str">
        <f t="shared" si="59"/>
        <v>2012</v>
      </c>
    </row>
    <row r="732" spans="1:21" ht="30" x14ac:dyDescent="0.2">
      <c r="A732" s="6">
        <f t="shared" si="55"/>
        <v>1.3219000000000001</v>
      </c>
      <c r="B732">
        <v>730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8">
        <f t="shared" si="56"/>
        <v>99.766037735849054</v>
      </c>
      <c r="Q732" s="10" t="s">
        <v>8321</v>
      </c>
      <c r="R732" t="s">
        <v>8322</v>
      </c>
      <c r="S732" s="14" t="str">
        <f t="shared" si="57"/>
        <v>November</v>
      </c>
      <c r="T732" s="15">
        <f t="shared" si="58"/>
        <v>40884.411932870367</v>
      </c>
      <c r="U732" t="str">
        <f t="shared" si="59"/>
        <v>2011</v>
      </c>
    </row>
    <row r="733" spans="1:21" ht="45" x14ac:dyDescent="0.2">
      <c r="A733" s="6">
        <f t="shared" si="55"/>
        <v>1.26</v>
      </c>
      <c r="B733">
        <v>731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8">
        <f t="shared" si="56"/>
        <v>88.732394366197184</v>
      </c>
      <c r="Q733" s="10" t="s">
        <v>8321</v>
      </c>
      <c r="R733" t="s">
        <v>8322</v>
      </c>
      <c r="S733" s="14" t="str">
        <f t="shared" si="57"/>
        <v>December</v>
      </c>
      <c r="T733" s="15">
        <f t="shared" si="58"/>
        <v>40929.916666666664</v>
      </c>
      <c r="U733" t="str">
        <f t="shared" si="59"/>
        <v>2011</v>
      </c>
    </row>
    <row r="734" spans="1:21" ht="45" x14ac:dyDescent="0.2">
      <c r="A734" s="6">
        <f t="shared" si="55"/>
        <v>1.6</v>
      </c>
      <c r="B734">
        <v>732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8">
        <f t="shared" si="56"/>
        <v>4.9230769230769234</v>
      </c>
      <c r="Q734" s="10" t="s">
        <v>8321</v>
      </c>
      <c r="R734" t="s">
        <v>8322</v>
      </c>
      <c r="S734" s="14" t="str">
        <f t="shared" si="57"/>
        <v>July</v>
      </c>
      <c r="T734" s="15">
        <f t="shared" si="58"/>
        <v>41546.09098379629</v>
      </c>
      <c r="U734" t="str">
        <f t="shared" si="59"/>
        <v>2013</v>
      </c>
    </row>
    <row r="735" spans="1:21" ht="45" x14ac:dyDescent="0.2">
      <c r="A735" s="6">
        <f t="shared" si="55"/>
        <v>1.2048000000000001</v>
      </c>
      <c r="B735">
        <v>733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8">
        <f t="shared" si="56"/>
        <v>17.822485207100591</v>
      </c>
      <c r="Q735" s="10" t="s">
        <v>8321</v>
      </c>
      <c r="R735" t="s">
        <v>8322</v>
      </c>
      <c r="S735" s="14" t="str">
        <f t="shared" si="57"/>
        <v>November</v>
      </c>
      <c r="T735" s="15">
        <f t="shared" si="58"/>
        <v>41628.086712962962</v>
      </c>
      <c r="U735" t="str">
        <f t="shared" si="59"/>
        <v>2013</v>
      </c>
    </row>
    <row r="736" spans="1:21" ht="30" x14ac:dyDescent="0.2">
      <c r="A736" s="6">
        <f t="shared" si="55"/>
        <v>1.2552941176470589</v>
      </c>
      <c r="B736">
        <v>734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8">
        <f t="shared" si="56"/>
        <v>187.19298245614036</v>
      </c>
      <c r="Q736" s="10" t="s">
        <v>8321</v>
      </c>
      <c r="R736" t="s">
        <v>8322</v>
      </c>
      <c r="S736" s="14" t="str">
        <f t="shared" si="57"/>
        <v>April</v>
      </c>
      <c r="T736" s="15">
        <f t="shared" si="58"/>
        <v>42132.874999999993</v>
      </c>
      <c r="U736" t="str">
        <f t="shared" si="59"/>
        <v>2015</v>
      </c>
    </row>
    <row r="737" spans="1:21" ht="45" x14ac:dyDescent="0.2">
      <c r="A737" s="6">
        <f t="shared" si="55"/>
        <v>1.1440638297872341</v>
      </c>
      <c r="B737">
        <v>735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8">
        <f t="shared" si="56"/>
        <v>234.80786026200875</v>
      </c>
      <c r="Q737" s="10" t="s">
        <v>8321</v>
      </c>
      <c r="R737" t="s">
        <v>8322</v>
      </c>
      <c r="S737" s="14" t="str">
        <f t="shared" si="57"/>
        <v>November</v>
      </c>
      <c r="T737" s="15">
        <f t="shared" si="58"/>
        <v>41976.693749999999</v>
      </c>
      <c r="U737" t="str">
        <f t="shared" si="59"/>
        <v>2014</v>
      </c>
    </row>
    <row r="738" spans="1:21" ht="45" x14ac:dyDescent="0.2">
      <c r="A738" s="6">
        <f t="shared" si="55"/>
        <v>3.151388888888889</v>
      </c>
      <c r="B738">
        <v>736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8">
        <f t="shared" si="56"/>
        <v>105.04629629629629</v>
      </c>
      <c r="Q738" s="10" t="s">
        <v>8321</v>
      </c>
      <c r="R738" t="s">
        <v>8322</v>
      </c>
      <c r="S738" s="14" t="str">
        <f t="shared" si="57"/>
        <v>November</v>
      </c>
      <c r="T738" s="15">
        <f t="shared" si="58"/>
        <v>41598.874305555553</v>
      </c>
      <c r="U738" t="str">
        <f t="shared" si="59"/>
        <v>2013</v>
      </c>
    </row>
    <row r="739" spans="1:21" ht="45" x14ac:dyDescent="0.2">
      <c r="A739" s="6">
        <f t="shared" si="55"/>
        <v>1.224</v>
      </c>
      <c r="B739">
        <v>737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8">
        <f t="shared" si="56"/>
        <v>56.666666666666664</v>
      </c>
      <c r="Q739" s="10" t="s">
        <v>8321</v>
      </c>
      <c r="R739" t="s">
        <v>8322</v>
      </c>
      <c r="S739" s="14" t="str">
        <f t="shared" si="57"/>
        <v>January</v>
      </c>
      <c r="T739" s="15">
        <f t="shared" si="58"/>
        <v>41684.5</v>
      </c>
      <c r="U739" t="str">
        <f t="shared" si="59"/>
        <v>2014</v>
      </c>
    </row>
    <row r="740" spans="1:21" ht="30" x14ac:dyDescent="0.2">
      <c r="A740" s="6">
        <f t="shared" si="55"/>
        <v>1.0673333333333332</v>
      </c>
      <c r="B740">
        <v>738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8">
        <f t="shared" si="56"/>
        <v>39.048780487804876</v>
      </c>
      <c r="Q740" s="10" t="s">
        <v>8321</v>
      </c>
      <c r="R740" t="s">
        <v>8322</v>
      </c>
      <c r="S740" s="14" t="str">
        <f t="shared" si="57"/>
        <v>October</v>
      </c>
      <c r="T740" s="15">
        <f t="shared" si="58"/>
        <v>41973.874305555553</v>
      </c>
      <c r="U740" t="str">
        <f t="shared" si="59"/>
        <v>2014</v>
      </c>
    </row>
    <row r="741" spans="1:21" ht="45" x14ac:dyDescent="0.2">
      <c r="A741" s="6">
        <f t="shared" si="55"/>
        <v>1.5833333333333333</v>
      </c>
      <c r="B741">
        <v>739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8">
        <f t="shared" si="56"/>
        <v>68.345323741007192</v>
      </c>
      <c r="Q741" s="10" t="s">
        <v>8321</v>
      </c>
      <c r="R741" t="s">
        <v>8322</v>
      </c>
      <c r="S741" s="14" t="str">
        <f t="shared" si="57"/>
        <v>July</v>
      </c>
      <c r="T741" s="15">
        <f t="shared" si="58"/>
        <v>41862.169317129628</v>
      </c>
      <c r="U741" t="str">
        <f t="shared" si="59"/>
        <v>2014</v>
      </c>
    </row>
    <row r="742" spans="1:21" ht="45" x14ac:dyDescent="0.2">
      <c r="A742" s="6">
        <f t="shared" si="55"/>
        <v>1.0740000000000001</v>
      </c>
      <c r="B742">
        <v>740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8">
        <f t="shared" si="56"/>
        <v>169.57894736842104</v>
      </c>
      <c r="Q742" s="10" t="s">
        <v>8321</v>
      </c>
      <c r="R742" t="s">
        <v>8322</v>
      </c>
      <c r="S742" s="14" t="str">
        <f t="shared" si="57"/>
        <v>June</v>
      </c>
      <c r="T742" s="15">
        <f t="shared" si="58"/>
        <v>42175.81344907407</v>
      </c>
      <c r="U742" t="str">
        <f t="shared" si="59"/>
        <v>2015</v>
      </c>
    </row>
    <row r="743" spans="1:21" ht="30" x14ac:dyDescent="0.2">
      <c r="A743" s="6">
        <f t="shared" si="55"/>
        <v>1.0226</v>
      </c>
      <c r="B743">
        <v>741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8">
        <f t="shared" si="56"/>
        <v>141.42340425531913</v>
      </c>
      <c r="Q743" s="10" t="s">
        <v>8321</v>
      </c>
      <c r="R743" t="s">
        <v>8322</v>
      </c>
      <c r="S743" s="14" t="str">
        <f t="shared" si="57"/>
        <v>May</v>
      </c>
      <c r="T743" s="15">
        <f t="shared" si="58"/>
        <v>41436.314884259256</v>
      </c>
      <c r="U743" t="str">
        <f t="shared" si="59"/>
        <v>2013</v>
      </c>
    </row>
    <row r="744" spans="1:21" ht="45" x14ac:dyDescent="0.2">
      <c r="A744" s="6">
        <f t="shared" si="55"/>
        <v>1.1071428571428572</v>
      </c>
      <c r="B744">
        <v>742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8">
        <f t="shared" si="56"/>
        <v>67.391304347826093</v>
      </c>
      <c r="Q744" s="10" t="s">
        <v>8321</v>
      </c>
      <c r="R744" t="s">
        <v>8322</v>
      </c>
      <c r="S744" s="14" t="str">
        <f t="shared" si="57"/>
        <v>February</v>
      </c>
      <c r="T744" s="15">
        <f t="shared" si="58"/>
        <v>41719.542962962958</v>
      </c>
      <c r="U744" t="str">
        <f t="shared" si="59"/>
        <v>2014</v>
      </c>
    </row>
    <row r="745" spans="1:21" ht="45" x14ac:dyDescent="0.2">
      <c r="A745" s="6">
        <f t="shared" si="55"/>
        <v>1.48</v>
      </c>
      <c r="B745">
        <v>743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8">
        <f t="shared" si="56"/>
        <v>54.266666666666666</v>
      </c>
      <c r="Q745" s="10" t="s">
        <v>8321</v>
      </c>
      <c r="R745" t="s">
        <v>8322</v>
      </c>
      <c r="S745" s="14" t="str">
        <f t="shared" si="57"/>
        <v>March</v>
      </c>
      <c r="T745" s="15">
        <f t="shared" si="58"/>
        <v>41015.541666666664</v>
      </c>
      <c r="U745" t="str">
        <f t="shared" si="59"/>
        <v>2012</v>
      </c>
    </row>
    <row r="746" spans="1:21" ht="30" x14ac:dyDescent="0.2">
      <c r="A746" s="6">
        <f t="shared" si="55"/>
        <v>1.0232000000000001</v>
      </c>
      <c r="B746">
        <v>744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8">
        <f t="shared" si="56"/>
        <v>82.516129032258064</v>
      </c>
      <c r="Q746" s="10" t="s">
        <v>8321</v>
      </c>
      <c r="R746" t="s">
        <v>8322</v>
      </c>
      <c r="S746" s="14" t="str">
        <f t="shared" si="57"/>
        <v>November</v>
      </c>
      <c r="T746" s="15">
        <f t="shared" si="58"/>
        <v>41256.623877314814</v>
      </c>
      <c r="U746" t="str">
        <f t="shared" si="59"/>
        <v>2012</v>
      </c>
    </row>
    <row r="747" spans="1:21" ht="45" x14ac:dyDescent="0.2">
      <c r="A747" s="6">
        <f t="shared" si="55"/>
        <v>1.7909909909909909</v>
      </c>
      <c r="B747">
        <v>745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8">
        <f t="shared" si="56"/>
        <v>53.729729729729726</v>
      </c>
      <c r="Q747" s="10" t="s">
        <v>8321</v>
      </c>
      <c r="R747" t="s">
        <v>8322</v>
      </c>
      <c r="S747" s="14" t="str">
        <f t="shared" si="57"/>
        <v>April</v>
      </c>
      <c r="T747" s="15">
        <f t="shared" si="58"/>
        <v>41397.238946759258</v>
      </c>
      <c r="U747" t="str">
        <f t="shared" si="59"/>
        <v>2013</v>
      </c>
    </row>
    <row r="748" spans="1:21" x14ac:dyDescent="0.2">
      <c r="A748" s="6">
        <f t="shared" si="55"/>
        <v>1.1108135252761968</v>
      </c>
      <c r="B748">
        <v>746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8">
        <f t="shared" si="56"/>
        <v>34.206185567010309</v>
      </c>
      <c r="Q748" s="10" t="s">
        <v>8321</v>
      </c>
      <c r="R748" t="s">
        <v>8322</v>
      </c>
      <c r="S748" s="14" t="str">
        <f t="shared" si="57"/>
        <v>September</v>
      </c>
      <c r="T748" s="15">
        <f t="shared" si="58"/>
        <v>41174.832638888889</v>
      </c>
      <c r="U748" t="str">
        <f t="shared" si="59"/>
        <v>2012</v>
      </c>
    </row>
    <row r="749" spans="1:21" ht="45" x14ac:dyDescent="0.2">
      <c r="A749" s="6">
        <f t="shared" si="55"/>
        <v>1.0004285714285714</v>
      </c>
      <c r="B749">
        <v>747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8">
        <f t="shared" si="56"/>
        <v>127.32727272727273</v>
      </c>
      <c r="Q749" s="10" t="s">
        <v>8321</v>
      </c>
      <c r="R749" t="s">
        <v>8322</v>
      </c>
      <c r="S749" s="14" t="str">
        <f t="shared" si="57"/>
        <v>December</v>
      </c>
      <c r="T749" s="15">
        <f t="shared" si="58"/>
        <v>42019.120833333327</v>
      </c>
      <c r="U749" t="str">
        <f t="shared" si="59"/>
        <v>2014</v>
      </c>
    </row>
    <row r="750" spans="1:21" ht="45" x14ac:dyDescent="0.2">
      <c r="A750" s="6">
        <f t="shared" si="55"/>
        <v>1.0024999999999999</v>
      </c>
      <c r="B750">
        <v>748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8">
        <f t="shared" si="56"/>
        <v>45.56818181818182</v>
      </c>
      <c r="Q750" s="10" t="s">
        <v>8321</v>
      </c>
      <c r="R750" t="s">
        <v>8322</v>
      </c>
      <c r="S750" s="14" t="str">
        <f t="shared" si="57"/>
        <v>July</v>
      </c>
      <c r="T750" s="15">
        <f t="shared" si="58"/>
        <v>41861.513495370367</v>
      </c>
      <c r="U750" t="str">
        <f t="shared" si="59"/>
        <v>2014</v>
      </c>
    </row>
    <row r="751" spans="1:21" ht="45" x14ac:dyDescent="0.2">
      <c r="A751" s="6">
        <f t="shared" si="55"/>
        <v>1.0556000000000001</v>
      </c>
      <c r="B751">
        <v>749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8">
        <f t="shared" si="56"/>
        <v>95.963636363636368</v>
      </c>
      <c r="Q751" s="10" t="s">
        <v>8321</v>
      </c>
      <c r="R751" t="s">
        <v>8322</v>
      </c>
      <c r="S751" s="14" t="str">
        <f t="shared" si="57"/>
        <v>December</v>
      </c>
      <c r="T751" s="15">
        <f t="shared" si="58"/>
        <v>42763.607986111114</v>
      </c>
      <c r="U751" t="str">
        <f t="shared" si="59"/>
        <v>2016</v>
      </c>
    </row>
    <row r="752" spans="1:21" ht="45" x14ac:dyDescent="0.2">
      <c r="A752" s="6">
        <f t="shared" si="55"/>
        <v>1.0258775877587758</v>
      </c>
      <c r="B752">
        <v>750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8">
        <f t="shared" si="56"/>
        <v>77.271186440677965</v>
      </c>
      <c r="Q752" s="10" t="s">
        <v>8321</v>
      </c>
      <c r="R752" t="s">
        <v>8322</v>
      </c>
      <c r="S752" s="14" t="str">
        <f t="shared" si="57"/>
        <v>January</v>
      </c>
      <c r="T752" s="15">
        <f t="shared" si="58"/>
        <v>41329.544814814813</v>
      </c>
      <c r="U752" t="str">
        <f t="shared" si="59"/>
        <v>2013</v>
      </c>
    </row>
    <row r="753" spans="1:21" ht="45" x14ac:dyDescent="0.2">
      <c r="A753" s="6">
        <f t="shared" si="55"/>
        <v>1.1850000000000001</v>
      </c>
      <c r="B753">
        <v>751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8">
        <f t="shared" si="56"/>
        <v>57.338709677419352</v>
      </c>
      <c r="Q753" s="10" t="s">
        <v>8321</v>
      </c>
      <c r="R753" t="s">
        <v>8322</v>
      </c>
      <c r="S753" s="14" t="str">
        <f t="shared" si="57"/>
        <v>June</v>
      </c>
      <c r="T753" s="15">
        <f t="shared" si="58"/>
        <v>40759.297164351847</v>
      </c>
      <c r="U753" t="str">
        <f t="shared" si="59"/>
        <v>2011</v>
      </c>
    </row>
    <row r="754" spans="1:21" ht="45" x14ac:dyDescent="0.2">
      <c r="A754" s="6">
        <f t="shared" si="55"/>
        <v>1.117</v>
      </c>
      <c r="B754">
        <v>752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8">
        <f t="shared" si="56"/>
        <v>53.19047619047619</v>
      </c>
      <c r="Q754" s="10" t="s">
        <v>8321</v>
      </c>
      <c r="R754" t="s">
        <v>8322</v>
      </c>
      <c r="S754" s="14" t="str">
        <f t="shared" si="57"/>
        <v>September</v>
      </c>
      <c r="T754" s="15">
        <f t="shared" si="58"/>
        <v>42659.124999999993</v>
      </c>
      <c r="U754" t="str">
        <f t="shared" si="59"/>
        <v>2016</v>
      </c>
    </row>
    <row r="755" spans="1:21" ht="45" x14ac:dyDescent="0.2">
      <c r="A755" s="6">
        <f t="shared" si="55"/>
        <v>1.28</v>
      </c>
      <c r="B755">
        <v>753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8">
        <f t="shared" si="56"/>
        <v>492.30769230769232</v>
      </c>
      <c r="Q755" s="10" t="s">
        <v>8321</v>
      </c>
      <c r="R755" t="s">
        <v>8322</v>
      </c>
      <c r="S755" s="14" t="str">
        <f t="shared" si="57"/>
        <v>January</v>
      </c>
      <c r="T755" s="15">
        <f t="shared" si="58"/>
        <v>42049.256840277776</v>
      </c>
      <c r="U755" t="str">
        <f t="shared" si="59"/>
        <v>2015</v>
      </c>
    </row>
    <row r="756" spans="1:21" ht="45" x14ac:dyDescent="0.2">
      <c r="A756" s="6">
        <f t="shared" si="55"/>
        <v>1.0375000000000001</v>
      </c>
      <c r="B756">
        <v>754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8">
        <f t="shared" si="56"/>
        <v>42.346938775510203</v>
      </c>
      <c r="Q756" s="10" t="s">
        <v>8321</v>
      </c>
      <c r="R756" t="s">
        <v>8322</v>
      </c>
      <c r="S756" s="14" t="str">
        <f t="shared" si="57"/>
        <v>December</v>
      </c>
      <c r="T756" s="15">
        <f t="shared" si="58"/>
        <v>41279.41575231481</v>
      </c>
      <c r="U756" t="str">
        <f t="shared" si="59"/>
        <v>2012</v>
      </c>
    </row>
    <row r="757" spans="1:21" ht="45" x14ac:dyDescent="0.2">
      <c r="A757" s="6">
        <f t="shared" si="55"/>
        <v>1.0190760000000001</v>
      </c>
      <c r="B757">
        <v>755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8">
        <f t="shared" si="56"/>
        <v>37.466029411764708</v>
      </c>
      <c r="Q757" s="10" t="s">
        <v>8321</v>
      </c>
      <c r="R757" t="s">
        <v>8322</v>
      </c>
      <c r="S757" s="14" t="str">
        <f t="shared" si="57"/>
        <v>April</v>
      </c>
      <c r="T757" s="15">
        <f t="shared" si="58"/>
        <v>41413.695138888885</v>
      </c>
      <c r="U757" t="str">
        <f t="shared" si="59"/>
        <v>2013</v>
      </c>
    </row>
    <row r="758" spans="1:21" ht="45" x14ac:dyDescent="0.2">
      <c r="A758" s="6">
        <f t="shared" si="55"/>
        <v>1.177142857142857</v>
      </c>
      <c r="B758">
        <v>756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8">
        <f t="shared" si="56"/>
        <v>37.454545454545453</v>
      </c>
      <c r="Q758" s="10" t="s">
        <v>8321</v>
      </c>
      <c r="R758" t="s">
        <v>8322</v>
      </c>
      <c r="S758" s="14" t="str">
        <f t="shared" si="57"/>
        <v>February</v>
      </c>
      <c r="T758" s="15">
        <f t="shared" si="58"/>
        <v>40651.391886574071</v>
      </c>
      <c r="U758" t="str">
        <f t="shared" si="59"/>
        <v>2011</v>
      </c>
    </row>
    <row r="759" spans="1:21" ht="45" x14ac:dyDescent="0.2">
      <c r="A759" s="6">
        <f t="shared" si="55"/>
        <v>2.38</v>
      </c>
      <c r="B759">
        <v>757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8">
        <f t="shared" si="56"/>
        <v>33.055555555555557</v>
      </c>
      <c r="Q759" s="10" t="s">
        <v>8321</v>
      </c>
      <c r="R759" t="s">
        <v>8322</v>
      </c>
      <c r="S759" s="14" t="str">
        <f t="shared" si="57"/>
        <v>November</v>
      </c>
      <c r="T759" s="15">
        <f t="shared" si="58"/>
        <v>41248.721226851849</v>
      </c>
      <c r="U759" t="str">
        <f t="shared" si="59"/>
        <v>2012</v>
      </c>
    </row>
    <row r="760" spans="1:21" ht="30" x14ac:dyDescent="0.2">
      <c r="A760" s="6">
        <f t="shared" si="55"/>
        <v>1.02</v>
      </c>
      <c r="B760">
        <v>758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8">
        <f t="shared" si="56"/>
        <v>134.21052631578948</v>
      </c>
      <c r="Q760" s="10" t="s">
        <v>8321</v>
      </c>
      <c r="R760" t="s">
        <v>8322</v>
      </c>
      <c r="S760" s="14" t="str">
        <f t="shared" si="57"/>
        <v>September</v>
      </c>
      <c r="T760" s="15">
        <f t="shared" si="58"/>
        <v>40459.503101851849</v>
      </c>
      <c r="U760" t="str">
        <f t="shared" si="59"/>
        <v>2010</v>
      </c>
    </row>
    <row r="761" spans="1:21" ht="45" x14ac:dyDescent="0.2">
      <c r="A761" s="6">
        <f t="shared" si="55"/>
        <v>1.0192000000000001</v>
      </c>
      <c r="B761">
        <v>759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8">
        <f t="shared" si="56"/>
        <v>51.474747474747474</v>
      </c>
      <c r="Q761" s="10" t="s">
        <v>8321</v>
      </c>
      <c r="R761" t="s">
        <v>8322</v>
      </c>
      <c r="S761" s="14" t="str">
        <f t="shared" si="57"/>
        <v>May</v>
      </c>
      <c r="T761" s="15">
        <f t="shared" si="58"/>
        <v>41828.996979166666</v>
      </c>
      <c r="U761" t="str">
        <f t="shared" si="59"/>
        <v>2014</v>
      </c>
    </row>
    <row r="762" spans="1:21" ht="45" x14ac:dyDescent="0.2">
      <c r="A762" s="6">
        <f t="shared" si="55"/>
        <v>0</v>
      </c>
      <c r="B762">
        <v>760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8" t="e">
        <f t="shared" si="56"/>
        <v>#DIV/0!</v>
      </c>
      <c r="Q762" s="10" t="s">
        <v>8321</v>
      </c>
      <c r="R762" t="s">
        <v>8323</v>
      </c>
      <c r="S762" s="14" t="str">
        <f t="shared" si="57"/>
        <v>October</v>
      </c>
      <c r="T762" s="15">
        <f t="shared" si="58"/>
        <v>42700.472372685181</v>
      </c>
      <c r="U762" t="str">
        <f t="shared" si="59"/>
        <v>2016</v>
      </c>
    </row>
    <row r="763" spans="1:21" ht="45" x14ac:dyDescent="0.2">
      <c r="A763" s="6">
        <f t="shared" si="55"/>
        <v>4.7E-2</v>
      </c>
      <c r="B763">
        <v>761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8">
        <f t="shared" si="56"/>
        <v>39.166666666666664</v>
      </c>
      <c r="Q763" s="10" t="s">
        <v>8321</v>
      </c>
      <c r="R763" t="s">
        <v>8323</v>
      </c>
      <c r="S763" s="14" t="str">
        <f t="shared" si="57"/>
        <v>January</v>
      </c>
      <c r="T763" s="15">
        <f t="shared" si="58"/>
        <v>41672.418124999997</v>
      </c>
      <c r="U763" t="str">
        <f t="shared" si="59"/>
        <v>2014</v>
      </c>
    </row>
    <row r="764" spans="1:21" ht="45" x14ac:dyDescent="0.2">
      <c r="A764" s="6">
        <f t="shared" si="55"/>
        <v>0</v>
      </c>
      <c r="B764">
        <v>762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8" t="e">
        <f t="shared" si="56"/>
        <v>#DIV/0!</v>
      </c>
      <c r="Q764" s="10" t="s">
        <v>8321</v>
      </c>
      <c r="R764" t="s">
        <v>8323</v>
      </c>
      <c r="S764" s="14" t="str">
        <f t="shared" si="57"/>
        <v>November</v>
      </c>
      <c r="T764" s="15">
        <f t="shared" si="58"/>
        <v>42707.916666666664</v>
      </c>
      <c r="U764" t="str">
        <f t="shared" si="59"/>
        <v>2016</v>
      </c>
    </row>
    <row r="765" spans="1:21" ht="45" x14ac:dyDescent="0.2">
      <c r="A765" s="6">
        <f t="shared" si="55"/>
        <v>1.1655011655011655E-3</v>
      </c>
      <c r="B765">
        <v>763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8">
        <f t="shared" si="56"/>
        <v>5</v>
      </c>
      <c r="Q765" s="10" t="s">
        <v>8321</v>
      </c>
      <c r="R765" t="s">
        <v>8323</v>
      </c>
      <c r="S765" s="14" t="str">
        <f t="shared" si="57"/>
        <v>July</v>
      </c>
      <c r="T765" s="15">
        <f t="shared" si="58"/>
        <v>41501.113518518512</v>
      </c>
      <c r="U765" t="str">
        <f t="shared" si="59"/>
        <v>2013</v>
      </c>
    </row>
    <row r="766" spans="1:21" ht="45" x14ac:dyDescent="0.2">
      <c r="A766" s="6">
        <f t="shared" si="55"/>
        <v>0</v>
      </c>
      <c r="B766">
        <v>764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8" t="e">
        <f t="shared" si="56"/>
        <v>#DIV/0!</v>
      </c>
      <c r="Q766" s="10" t="s">
        <v>8321</v>
      </c>
      <c r="R766" t="s">
        <v>8323</v>
      </c>
      <c r="S766" s="14" t="str">
        <f t="shared" si="57"/>
        <v>August</v>
      </c>
      <c r="T766" s="15">
        <f t="shared" si="58"/>
        <v>42256.839826388888</v>
      </c>
      <c r="U766" t="str">
        <f t="shared" si="59"/>
        <v>2015</v>
      </c>
    </row>
    <row r="767" spans="1:21" ht="45" x14ac:dyDescent="0.2">
      <c r="A767" s="6">
        <f t="shared" si="55"/>
        <v>0.36014285714285715</v>
      </c>
      <c r="B767">
        <v>765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8">
        <f t="shared" si="56"/>
        <v>57.295454545454547</v>
      </c>
      <c r="Q767" s="10" t="s">
        <v>8321</v>
      </c>
      <c r="R767" t="s">
        <v>8323</v>
      </c>
      <c r="S767" s="14" t="str">
        <f t="shared" si="57"/>
        <v>September</v>
      </c>
      <c r="T767" s="15">
        <f t="shared" si="58"/>
        <v>41931.209305555552</v>
      </c>
      <c r="U767" t="str">
        <f t="shared" si="59"/>
        <v>2014</v>
      </c>
    </row>
    <row r="768" spans="1:21" ht="45" x14ac:dyDescent="0.2">
      <c r="A768" s="6">
        <f t="shared" si="55"/>
        <v>0</v>
      </c>
      <c r="B768">
        <v>766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8" t="e">
        <f t="shared" si="56"/>
        <v>#DIV/0!</v>
      </c>
      <c r="Q768" s="10" t="s">
        <v>8321</v>
      </c>
      <c r="R768" t="s">
        <v>8323</v>
      </c>
      <c r="S768" s="14" t="str">
        <f t="shared" si="57"/>
        <v>January</v>
      </c>
      <c r="T768" s="15">
        <f t="shared" si="58"/>
        <v>42051.45003472222</v>
      </c>
      <c r="U768" t="str">
        <f t="shared" si="59"/>
        <v>2015</v>
      </c>
    </row>
    <row r="769" spans="1:21" ht="60" x14ac:dyDescent="0.2">
      <c r="A769" s="6">
        <f t="shared" si="55"/>
        <v>3.5400000000000001E-2</v>
      </c>
      <c r="B769">
        <v>767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8">
        <f t="shared" si="56"/>
        <v>59</v>
      </c>
      <c r="Q769" s="10" t="s">
        <v>8321</v>
      </c>
      <c r="R769" t="s">
        <v>8323</v>
      </c>
      <c r="S769" s="14" t="str">
        <f t="shared" si="57"/>
        <v>April</v>
      </c>
      <c r="T769" s="15">
        <f t="shared" si="58"/>
        <v>42144.810300925928</v>
      </c>
      <c r="U769" t="str">
        <f t="shared" si="59"/>
        <v>2015</v>
      </c>
    </row>
    <row r="770" spans="1:21" ht="45" x14ac:dyDescent="0.2">
      <c r="A770" s="6">
        <f t="shared" si="55"/>
        <v>0</v>
      </c>
      <c r="B770">
        <v>768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8" t="e">
        <f t="shared" si="56"/>
        <v>#DIV/0!</v>
      </c>
      <c r="Q770" s="10" t="s">
        <v>8321</v>
      </c>
      <c r="R770" t="s">
        <v>8323</v>
      </c>
      <c r="S770" s="14" t="str">
        <f t="shared" si="57"/>
        <v>November</v>
      </c>
      <c r="T770" s="15">
        <f t="shared" si="58"/>
        <v>41623.873726851853</v>
      </c>
      <c r="U770" t="str">
        <f t="shared" si="59"/>
        <v>2013</v>
      </c>
    </row>
    <row r="771" spans="1:21" ht="45" x14ac:dyDescent="0.2">
      <c r="A771" s="6">
        <f t="shared" ref="A771:A834" si="60">(F771/E771)</f>
        <v>0.41399999999999998</v>
      </c>
      <c r="B771">
        <v>769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8">
        <f t="shared" ref="P771:P834" si="61">F771/M771</f>
        <v>31.846153846153847</v>
      </c>
      <c r="Q771" s="10" t="s">
        <v>8321</v>
      </c>
      <c r="R771" t="s">
        <v>8323</v>
      </c>
      <c r="S771" s="14" t="str">
        <f t="shared" ref="S771:S834" si="62">TEXT((((K771/60)/60)/24)+DATE(1970,1,1)+(-8/24),"MMMM")</f>
        <v>November</v>
      </c>
      <c r="T771" s="15">
        <f t="shared" ref="T771:T834" si="63">(((J771/60)/60/24)+DATE(1970,1,1)+(-8/24))</f>
        <v>41634.663124999999</v>
      </c>
      <c r="U771" t="str">
        <f t="shared" ref="U771:U834" si="64">TEXT((((K771/60)/60)/24)+DATE(1970,1,1)+(-8/24),"YYYY")</f>
        <v>2013</v>
      </c>
    </row>
    <row r="772" spans="1:21" ht="45" x14ac:dyDescent="0.2">
      <c r="A772" s="6">
        <f t="shared" si="60"/>
        <v>0</v>
      </c>
      <c r="B772">
        <v>770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8" t="e">
        <f t="shared" si="61"/>
        <v>#DIV/0!</v>
      </c>
      <c r="Q772" s="10" t="s">
        <v>8321</v>
      </c>
      <c r="R772" t="s">
        <v>8323</v>
      </c>
      <c r="S772" s="14" t="str">
        <f t="shared" si="62"/>
        <v>January</v>
      </c>
      <c r="T772" s="15">
        <f t="shared" si="63"/>
        <v>41329.666307870371</v>
      </c>
      <c r="U772" t="str">
        <f t="shared" si="64"/>
        <v>2013</v>
      </c>
    </row>
    <row r="773" spans="1:21" ht="45" x14ac:dyDescent="0.2">
      <c r="A773" s="6">
        <f t="shared" si="60"/>
        <v>2.631578947368421E-4</v>
      </c>
      <c r="B773">
        <v>771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8">
        <f t="shared" si="61"/>
        <v>10</v>
      </c>
      <c r="Q773" s="10" t="s">
        <v>8321</v>
      </c>
      <c r="R773" t="s">
        <v>8323</v>
      </c>
      <c r="S773" s="14" t="str">
        <f t="shared" si="62"/>
        <v>December</v>
      </c>
      <c r="T773" s="15">
        <f t="shared" si="63"/>
        <v>42399.490763888891</v>
      </c>
      <c r="U773" t="str">
        <f t="shared" si="64"/>
        <v>2015</v>
      </c>
    </row>
    <row r="774" spans="1:21" ht="60" x14ac:dyDescent="0.2">
      <c r="A774" s="6">
        <f t="shared" si="60"/>
        <v>3.3333333333333333E-2</v>
      </c>
      <c r="B774">
        <v>772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8">
        <f t="shared" si="61"/>
        <v>50</v>
      </c>
      <c r="Q774" s="10" t="s">
        <v>8321</v>
      </c>
      <c r="R774" t="s">
        <v>8323</v>
      </c>
      <c r="S774" s="14" t="str">
        <f t="shared" si="62"/>
        <v>September</v>
      </c>
      <c r="T774" s="15">
        <f t="shared" si="63"/>
        <v>40117.832638888889</v>
      </c>
      <c r="U774" t="str">
        <f t="shared" si="64"/>
        <v>2009</v>
      </c>
    </row>
    <row r="775" spans="1:21" ht="45" x14ac:dyDescent="0.2">
      <c r="A775" s="6">
        <f t="shared" si="60"/>
        <v>8.5129023676509714E-3</v>
      </c>
      <c r="B775">
        <v>773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8">
        <f t="shared" si="61"/>
        <v>16</v>
      </c>
      <c r="Q775" s="10" t="s">
        <v>8321</v>
      </c>
      <c r="R775" t="s">
        <v>8323</v>
      </c>
      <c r="S775" s="14" t="str">
        <f t="shared" si="62"/>
        <v>April</v>
      </c>
      <c r="T775" s="15">
        <f t="shared" si="63"/>
        <v>42134.625694444439</v>
      </c>
      <c r="U775" t="str">
        <f t="shared" si="64"/>
        <v>2015</v>
      </c>
    </row>
    <row r="776" spans="1:21" ht="45" x14ac:dyDescent="0.2">
      <c r="A776" s="6">
        <f t="shared" si="60"/>
        <v>0.70199999999999996</v>
      </c>
      <c r="B776">
        <v>774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8">
        <f t="shared" si="61"/>
        <v>39</v>
      </c>
      <c r="Q776" s="10" t="s">
        <v>8321</v>
      </c>
      <c r="R776" t="s">
        <v>8323</v>
      </c>
      <c r="S776" s="14" t="str">
        <f t="shared" si="62"/>
        <v>January</v>
      </c>
      <c r="T776" s="15">
        <f t="shared" si="63"/>
        <v>41693.446967592587</v>
      </c>
      <c r="U776" t="str">
        <f t="shared" si="64"/>
        <v>2014</v>
      </c>
    </row>
    <row r="777" spans="1:21" ht="45" x14ac:dyDescent="0.2">
      <c r="A777" s="6">
        <f t="shared" si="60"/>
        <v>1.7000000000000001E-2</v>
      </c>
      <c r="B777">
        <v>775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8">
        <f t="shared" si="61"/>
        <v>34</v>
      </c>
      <c r="Q777" s="10" t="s">
        <v>8321</v>
      </c>
      <c r="R777" t="s">
        <v>8323</v>
      </c>
      <c r="S777" s="14" t="str">
        <f t="shared" si="62"/>
        <v>November</v>
      </c>
      <c r="T777" s="15">
        <f t="shared" si="63"/>
        <v>40892.726793981477</v>
      </c>
      <c r="U777" t="str">
        <f t="shared" si="64"/>
        <v>2011</v>
      </c>
    </row>
    <row r="778" spans="1:21" ht="45" x14ac:dyDescent="0.2">
      <c r="A778" s="6">
        <f t="shared" si="60"/>
        <v>0.51400000000000001</v>
      </c>
      <c r="B778">
        <v>776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8">
        <f t="shared" si="61"/>
        <v>63.122807017543863</v>
      </c>
      <c r="Q778" s="10" t="s">
        <v>8321</v>
      </c>
      <c r="R778" t="s">
        <v>8323</v>
      </c>
      <c r="S778" s="14" t="str">
        <f t="shared" si="62"/>
        <v>September</v>
      </c>
      <c r="T778" s="15">
        <f t="shared" si="63"/>
        <v>42287.874999999993</v>
      </c>
      <c r="U778" t="str">
        <f t="shared" si="64"/>
        <v>2015</v>
      </c>
    </row>
    <row r="779" spans="1:21" ht="45" x14ac:dyDescent="0.2">
      <c r="A779" s="6">
        <f t="shared" si="60"/>
        <v>7.0000000000000001E-3</v>
      </c>
      <c r="B779">
        <v>777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8">
        <f t="shared" si="61"/>
        <v>7</v>
      </c>
      <c r="Q779" s="10" t="s">
        <v>8321</v>
      </c>
      <c r="R779" t="s">
        <v>8323</v>
      </c>
      <c r="S779" s="14" t="str">
        <f t="shared" si="62"/>
        <v>July</v>
      </c>
      <c r="T779" s="15">
        <f t="shared" si="63"/>
        <v>41486.647881944438</v>
      </c>
      <c r="U779" t="str">
        <f t="shared" si="64"/>
        <v>2013</v>
      </c>
    </row>
    <row r="780" spans="1:21" ht="45" x14ac:dyDescent="0.2">
      <c r="A780" s="6">
        <f t="shared" si="60"/>
        <v>4.0000000000000001E-3</v>
      </c>
      <c r="B780">
        <v>778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8">
        <f t="shared" si="61"/>
        <v>2</v>
      </c>
      <c r="Q780" s="10" t="s">
        <v>8321</v>
      </c>
      <c r="R780" t="s">
        <v>8323</v>
      </c>
      <c r="S780" s="14" t="str">
        <f t="shared" si="62"/>
        <v>March</v>
      </c>
      <c r="T780" s="15">
        <f t="shared" si="63"/>
        <v>41759.368981481479</v>
      </c>
      <c r="U780" t="str">
        <f t="shared" si="64"/>
        <v>2014</v>
      </c>
    </row>
    <row r="781" spans="1:21" ht="45" x14ac:dyDescent="0.2">
      <c r="A781" s="6">
        <f t="shared" si="60"/>
        <v>2.6666666666666668E-2</v>
      </c>
      <c r="B781">
        <v>779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8">
        <f t="shared" si="61"/>
        <v>66.666666666666671</v>
      </c>
      <c r="Q781" s="10" t="s">
        <v>8321</v>
      </c>
      <c r="R781" t="s">
        <v>8323</v>
      </c>
      <c r="S781" s="14" t="str">
        <f t="shared" si="62"/>
        <v>September</v>
      </c>
      <c r="T781" s="15">
        <f t="shared" si="63"/>
        <v>40465.833333333328</v>
      </c>
      <c r="U781" t="str">
        <f t="shared" si="64"/>
        <v>2010</v>
      </c>
    </row>
    <row r="782" spans="1:21" ht="30" x14ac:dyDescent="0.2">
      <c r="A782" s="6">
        <f t="shared" si="60"/>
        <v>1.04</v>
      </c>
      <c r="B782">
        <v>780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8">
        <f t="shared" si="61"/>
        <v>38.518518518518519</v>
      </c>
      <c r="Q782" s="10" t="s">
        <v>8324</v>
      </c>
      <c r="R782" t="s">
        <v>8325</v>
      </c>
      <c r="S782" s="14" t="str">
        <f t="shared" si="62"/>
        <v>April</v>
      </c>
      <c r="T782" s="15">
        <f t="shared" si="63"/>
        <v>40666.340567129628</v>
      </c>
      <c r="U782" t="str">
        <f t="shared" si="64"/>
        <v>2011</v>
      </c>
    </row>
    <row r="783" spans="1:21" ht="45" x14ac:dyDescent="0.2">
      <c r="A783" s="6">
        <f t="shared" si="60"/>
        <v>1.3315375</v>
      </c>
      <c r="B783">
        <v>781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8">
        <f t="shared" si="61"/>
        <v>42.609200000000001</v>
      </c>
      <c r="Q783" s="10" t="s">
        <v>8324</v>
      </c>
      <c r="R783" t="s">
        <v>8325</v>
      </c>
      <c r="S783" s="14" t="str">
        <f t="shared" si="62"/>
        <v>May</v>
      </c>
      <c r="T783" s="15">
        <f t="shared" si="63"/>
        <v>41432.667523148149</v>
      </c>
      <c r="U783" t="str">
        <f t="shared" si="64"/>
        <v>2013</v>
      </c>
    </row>
    <row r="784" spans="1:21" ht="45" x14ac:dyDescent="0.2">
      <c r="A784" s="6">
        <f t="shared" si="60"/>
        <v>1</v>
      </c>
      <c r="B784">
        <v>782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8">
        <f t="shared" si="61"/>
        <v>50</v>
      </c>
      <c r="Q784" s="10" t="s">
        <v>8324</v>
      </c>
      <c r="R784" t="s">
        <v>8325</v>
      </c>
      <c r="S784" s="14" t="str">
        <f t="shared" si="62"/>
        <v>July</v>
      </c>
      <c r="T784" s="15">
        <f t="shared" si="63"/>
        <v>41146.424791666665</v>
      </c>
      <c r="U784" t="str">
        <f t="shared" si="64"/>
        <v>2012</v>
      </c>
    </row>
    <row r="785" spans="1:21" ht="45" x14ac:dyDescent="0.2">
      <c r="A785" s="6">
        <f t="shared" si="60"/>
        <v>1.4813333333333334</v>
      </c>
      <c r="B785">
        <v>783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8">
        <f t="shared" si="61"/>
        <v>63.485714285714288</v>
      </c>
      <c r="Q785" s="10" t="s">
        <v>8324</v>
      </c>
      <c r="R785" t="s">
        <v>8325</v>
      </c>
      <c r="S785" s="14" t="str">
        <f t="shared" si="62"/>
        <v>March</v>
      </c>
      <c r="T785" s="15">
        <f t="shared" si="63"/>
        <v>41026.583333333328</v>
      </c>
      <c r="U785" t="str">
        <f t="shared" si="64"/>
        <v>2012</v>
      </c>
    </row>
    <row r="786" spans="1:21" ht="45" x14ac:dyDescent="0.2">
      <c r="A786" s="6">
        <f t="shared" si="60"/>
        <v>1.0249999999999999</v>
      </c>
      <c r="B786">
        <v>784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8">
        <f t="shared" si="61"/>
        <v>102.5</v>
      </c>
      <c r="Q786" s="10" t="s">
        <v>8324</v>
      </c>
      <c r="R786" t="s">
        <v>8325</v>
      </c>
      <c r="S786" s="14" t="str">
        <f t="shared" si="62"/>
        <v>February</v>
      </c>
      <c r="T786" s="15">
        <f t="shared" si="63"/>
        <v>41714.774525462963</v>
      </c>
      <c r="U786" t="str">
        <f t="shared" si="64"/>
        <v>2014</v>
      </c>
    </row>
    <row r="787" spans="1:21" ht="45" x14ac:dyDescent="0.2">
      <c r="A787" s="6">
        <f t="shared" si="60"/>
        <v>1.8062799999999999</v>
      </c>
      <c r="B787">
        <v>785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8">
        <f t="shared" si="61"/>
        <v>31.142758620689655</v>
      </c>
      <c r="Q787" s="10" t="s">
        <v>8324</v>
      </c>
      <c r="R787" t="s">
        <v>8325</v>
      </c>
      <c r="S787" s="14" t="str">
        <f t="shared" si="62"/>
        <v>January</v>
      </c>
      <c r="T787" s="15">
        <f t="shared" si="63"/>
        <v>41333.260590277772</v>
      </c>
      <c r="U787" t="str">
        <f t="shared" si="64"/>
        <v>2013</v>
      </c>
    </row>
    <row r="788" spans="1:21" ht="45" x14ac:dyDescent="0.2">
      <c r="A788" s="6">
        <f t="shared" si="60"/>
        <v>1.4279999999999999</v>
      </c>
      <c r="B788">
        <v>786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8">
        <f t="shared" si="61"/>
        <v>162.27272727272728</v>
      </c>
      <c r="Q788" s="10" t="s">
        <v>8324</v>
      </c>
      <c r="R788" t="s">
        <v>8325</v>
      </c>
      <c r="S788" s="14" t="str">
        <f t="shared" si="62"/>
        <v>March</v>
      </c>
      <c r="T788" s="15">
        <f t="shared" si="63"/>
        <v>41040.32430555555</v>
      </c>
      <c r="U788" t="str">
        <f t="shared" si="64"/>
        <v>2012</v>
      </c>
    </row>
    <row r="789" spans="1:21" ht="45" x14ac:dyDescent="0.2">
      <c r="A789" s="6">
        <f t="shared" si="60"/>
        <v>1.1416666666666666</v>
      </c>
      <c r="B789">
        <v>787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8">
        <f t="shared" si="61"/>
        <v>80.588235294117652</v>
      </c>
      <c r="Q789" s="10" t="s">
        <v>8324</v>
      </c>
      <c r="R789" t="s">
        <v>8325</v>
      </c>
      <c r="S789" s="14" t="str">
        <f t="shared" si="62"/>
        <v>October</v>
      </c>
      <c r="T789" s="15">
        <f t="shared" si="63"/>
        <v>41579.294282407405</v>
      </c>
      <c r="U789" t="str">
        <f t="shared" si="64"/>
        <v>2013</v>
      </c>
    </row>
    <row r="790" spans="1:21" ht="45" x14ac:dyDescent="0.2">
      <c r="A790" s="6">
        <f t="shared" si="60"/>
        <v>2.03505</v>
      </c>
      <c r="B790">
        <v>788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8">
        <f t="shared" si="61"/>
        <v>59.85441176470588</v>
      </c>
      <c r="Q790" s="10" t="s">
        <v>8324</v>
      </c>
      <c r="R790" t="s">
        <v>8325</v>
      </c>
      <c r="S790" s="14" t="str">
        <f t="shared" si="62"/>
        <v>May</v>
      </c>
      <c r="T790" s="15">
        <f t="shared" si="63"/>
        <v>41096.832638888889</v>
      </c>
      <c r="U790" t="str">
        <f t="shared" si="64"/>
        <v>2012</v>
      </c>
    </row>
    <row r="791" spans="1:21" ht="45" x14ac:dyDescent="0.2">
      <c r="A791" s="6">
        <f t="shared" si="60"/>
        <v>1.0941176470588236</v>
      </c>
      <c r="B791">
        <v>789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8">
        <f t="shared" si="61"/>
        <v>132.85714285714286</v>
      </c>
      <c r="Q791" s="10" t="s">
        <v>8324</v>
      </c>
      <c r="R791" t="s">
        <v>8325</v>
      </c>
      <c r="S791" s="14" t="str">
        <f t="shared" si="62"/>
        <v>January</v>
      </c>
      <c r="T791" s="15">
        <f t="shared" si="63"/>
        <v>41294.999305555553</v>
      </c>
      <c r="U791" t="str">
        <f t="shared" si="64"/>
        <v>2013</v>
      </c>
    </row>
    <row r="792" spans="1:21" ht="45" x14ac:dyDescent="0.2">
      <c r="A792" s="6">
        <f t="shared" si="60"/>
        <v>1.443746</v>
      </c>
      <c r="B792">
        <v>790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8">
        <f t="shared" si="61"/>
        <v>92.547820512820508</v>
      </c>
      <c r="Q792" s="10" t="s">
        <v>8324</v>
      </c>
      <c r="R792" t="s">
        <v>8325</v>
      </c>
      <c r="S792" s="14" t="str">
        <f t="shared" si="62"/>
        <v>January</v>
      </c>
      <c r="T792" s="15">
        <f t="shared" si="63"/>
        <v>41305.714571759258</v>
      </c>
      <c r="U792" t="str">
        <f t="shared" si="64"/>
        <v>2013</v>
      </c>
    </row>
    <row r="793" spans="1:21" ht="45" x14ac:dyDescent="0.2">
      <c r="A793" s="6">
        <f t="shared" si="60"/>
        <v>1.0386666666666666</v>
      </c>
      <c r="B793">
        <v>791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8">
        <f t="shared" si="61"/>
        <v>60.859375</v>
      </c>
      <c r="Q793" s="10" t="s">
        <v>8324</v>
      </c>
      <c r="R793" t="s">
        <v>8325</v>
      </c>
      <c r="S793" s="14" t="str">
        <f t="shared" si="62"/>
        <v>October</v>
      </c>
      <c r="T793" s="15">
        <f t="shared" si="63"/>
        <v>41590.915972222218</v>
      </c>
      <c r="U793" t="str">
        <f t="shared" si="64"/>
        <v>2013</v>
      </c>
    </row>
    <row r="794" spans="1:21" ht="30" x14ac:dyDescent="0.2">
      <c r="A794" s="6">
        <f t="shared" si="60"/>
        <v>1.0044440000000001</v>
      </c>
      <c r="B794">
        <v>792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8">
        <f t="shared" si="61"/>
        <v>41.851833333333339</v>
      </c>
      <c r="Q794" s="10" t="s">
        <v>8324</v>
      </c>
      <c r="R794" t="s">
        <v>8325</v>
      </c>
      <c r="S794" s="14" t="str">
        <f t="shared" si="62"/>
        <v>October</v>
      </c>
      <c r="T794" s="15">
        <f t="shared" si="63"/>
        <v>41585.581979166665</v>
      </c>
      <c r="U794" t="str">
        <f t="shared" si="64"/>
        <v>2013</v>
      </c>
    </row>
    <row r="795" spans="1:21" ht="45" x14ac:dyDescent="0.2">
      <c r="A795" s="6">
        <f t="shared" si="60"/>
        <v>1.0277927272727272</v>
      </c>
      <c r="B795">
        <v>793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8">
        <f t="shared" si="61"/>
        <v>88.325937499999995</v>
      </c>
      <c r="Q795" s="10" t="s">
        <v>8324</v>
      </c>
      <c r="R795" t="s">
        <v>8325</v>
      </c>
      <c r="S795" s="14" t="str">
        <f t="shared" si="62"/>
        <v>June</v>
      </c>
      <c r="T795" s="15">
        <f t="shared" si="63"/>
        <v>41457.874305555553</v>
      </c>
      <c r="U795" t="str">
        <f t="shared" si="64"/>
        <v>2013</v>
      </c>
    </row>
    <row r="796" spans="1:21" ht="45" x14ac:dyDescent="0.2">
      <c r="A796" s="6">
        <f t="shared" si="60"/>
        <v>1.0531250000000001</v>
      </c>
      <c r="B796">
        <v>794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8">
        <f t="shared" si="61"/>
        <v>158.96226415094338</v>
      </c>
      <c r="Q796" s="10" t="s">
        <v>8324</v>
      </c>
      <c r="R796" t="s">
        <v>8325</v>
      </c>
      <c r="S796" s="14" t="str">
        <f t="shared" si="62"/>
        <v>July</v>
      </c>
      <c r="T796" s="15">
        <f t="shared" si="63"/>
        <v>40791.379166666666</v>
      </c>
      <c r="U796" t="str">
        <f t="shared" si="64"/>
        <v>2011</v>
      </c>
    </row>
    <row r="797" spans="1:21" ht="45" x14ac:dyDescent="0.2">
      <c r="A797" s="6">
        <f t="shared" si="60"/>
        <v>1.1178571428571429</v>
      </c>
      <c r="B797">
        <v>795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8">
        <f t="shared" si="61"/>
        <v>85.054347826086953</v>
      </c>
      <c r="Q797" s="10" t="s">
        <v>8324</v>
      </c>
      <c r="R797" t="s">
        <v>8325</v>
      </c>
      <c r="S797" s="14" t="str">
        <f t="shared" si="62"/>
        <v>February</v>
      </c>
      <c r="T797" s="15">
        <f t="shared" si="63"/>
        <v>41005.874305555553</v>
      </c>
      <c r="U797" t="str">
        <f t="shared" si="64"/>
        <v>2012</v>
      </c>
    </row>
    <row r="798" spans="1:21" ht="60" x14ac:dyDescent="0.2">
      <c r="A798" s="6">
        <f t="shared" si="60"/>
        <v>1.0135000000000001</v>
      </c>
      <c r="B798">
        <v>796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8">
        <f t="shared" si="61"/>
        <v>112.61111111111111</v>
      </c>
      <c r="Q798" s="10" t="s">
        <v>8324</v>
      </c>
      <c r="R798" t="s">
        <v>8325</v>
      </c>
      <c r="S798" s="14" t="str">
        <f t="shared" si="62"/>
        <v>August</v>
      </c>
      <c r="T798" s="15">
        <f t="shared" si="63"/>
        <v>41532.548611111109</v>
      </c>
      <c r="U798" t="str">
        <f t="shared" si="64"/>
        <v>2013</v>
      </c>
    </row>
    <row r="799" spans="1:21" ht="45" x14ac:dyDescent="0.2">
      <c r="A799" s="6">
        <f t="shared" si="60"/>
        <v>1.0753333333333333</v>
      </c>
      <c r="B799">
        <v>797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8">
        <f t="shared" si="61"/>
        <v>45.436619718309856</v>
      </c>
      <c r="Q799" s="10" t="s">
        <v>8324</v>
      </c>
      <c r="R799" t="s">
        <v>8325</v>
      </c>
      <c r="S799" s="14" t="str">
        <f t="shared" si="62"/>
        <v>March</v>
      </c>
      <c r="T799" s="15">
        <f t="shared" si="63"/>
        <v>41027.833333333328</v>
      </c>
      <c r="U799" t="str">
        <f t="shared" si="64"/>
        <v>2012</v>
      </c>
    </row>
    <row r="800" spans="1:21" ht="45" x14ac:dyDescent="0.2">
      <c r="A800" s="6">
        <f t="shared" si="60"/>
        <v>1.1488571428571428</v>
      </c>
      <c r="B800">
        <v>798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8">
        <f t="shared" si="61"/>
        <v>46.218390804597703</v>
      </c>
      <c r="Q800" s="10" t="s">
        <v>8324</v>
      </c>
      <c r="R800" t="s">
        <v>8325</v>
      </c>
      <c r="S800" s="14" t="str">
        <f t="shared" si="62"/>
        <v>August</v>
      </c>
      <c r="T800" s="15">
        <f t="shared" si="63"/>
        <v>41912.256793981483</v>
      </c>
      <c r="U800" t="str">
        <f t="shared" si="64"/>
        <v>2014</v>
      </c>
    </row>
    <row r="801" spans="1:21" ht="45" x14ac:dyDescent="0.2">
      <c r="A801" s="6">
        <f t="shared" si="60"/>
        <v>1.0002</v>
      </c>
      <c r="B801">
        <v>799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8">
        <f t="shared" si="61"/>
        <v>178.60714285714286</v>
      </c>
      <c r="Q801" s="10" t="s">
        <v>8324</v>
      </c>
      <c r="R801" t="s">
        <v>8325</v>
      </c>
      <c r="S801" s="14" t="str">
        <f t="shared" si="62"/>
        <v>March</v>
      </c>
      <c r="T801" s="15">
        <f t="shared" si="63"/>
        <v>41026.333865740737</v>
      </c>
      <c r="U801" t="str">
        <f t="shared" si="64"/>
        <v>2012</v>
      </c>
    </row>
    <row r="802" spans="1:21" ht="45" x14ac:dyDescent="0.2">
      <c r="A802" s="6">
        <f t="shared" si="60"/>
        <v>1.5213333333333334</v>
      </c>
      <c r="B802">
        <v>800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8">
        <f t="shared" si="61"/>
        <v>40.75</v>
      </c>
      <c r="Q802" s="10" t="s">
        <v>8324</v>
      </c>
      <c r="R802" t="s">
        <v>8325</v>
      </c>
      <c r="S802" s="14" t="str">
        <f t="shared" si="62"/>
        <v>August</v>
      </c>
      <c r="T802" s="15">
        <f t="shared" si="63"/>
        <v>41893.100162037037</v>
      </c>
      <c r="U802" t="str">
        <f t="shared" si="64"/>
        <v>2014</v>
      </c>
    </row>
    <row r="803" spans="1:21" ht="45" x14ac:dyDescent="0.2">
      <c r="A803" s="6">
        <f t="shared" si="60"/>
        <v>1.1152149999999998</v>
      </c>
      <c r="B803">
        <v>801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8">
        <f t="shared" si="61"/>
        <v>43.733921568627444</v>
      </c>
      <c r="Q803" s="10" t="s">
        <v>8324</v>
      </c>
      <c r="R803" t="s">
        <v>8325</v>
      </c>
      <c r="S803" s="14" t="str">
        <f t="shared" si="62"/>
        <v>June</v>
      </c>
      <c r="T803" s="15">
        <f t="shared" si="63"/>
        <v>40725.462037037032</v>
      </c>
      <c r="U803" t="str">
        <f t="shared" si="64"/>
        <v>2011</v>
      </c>
    </row>
    <row r="804" spans="1:21" ht="45" x14ac:dyDescent="0.2">
      <c r="A804" s="6">
        <f t="shared" si="60"/>
        <v>1.0133333333333334</v>
      </c>
      <c r="B804">
        <v>802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8">
        <f t="shared" si="61"/>
        <v>81.066666666666663</v>
      </c>
      <c r="Q804" s="10" t="s">
        <v>8324</v>
      </c>
      <c r="R804" t="s">
        <v>8325</v>
      </c>
      <c r="S804" s="14" t="str">
        <f t="shared" si="62"/>
        <v>August</v>
      </c>
      <c r="T804" s="15">
        <f t="shared" si="63"/>
        <v>41168.836805555555</v>
      </c>
      <c r="U804" t="str">
        <f t="shared" si="64"/>
        <v>2012</v>
      </c>
    </row>
    <row r="805" spans="1:21" ht="45" x14ac:dyDescent="0.2">
      <c r="A805" s="6">
        <f t="shared" si="60"/>
        <v>1.232608695652174</v>
      </c>
      <c r="B805">
        <v>803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8">
        <f t="shared" si="61"/>
        <v>74.60526315789474</v>
      </c>
      <c r="Q805" s="10" t="s">
        <v>8324</v>
      </c>
      <c r="R805" t="s">
        <v>8325</v>
      </c>
      <c r="S805" s="14" t="str">
        <f t="shared" si="62"/>
        <v>May</v>
      </c>
      <c r="T805" s="15">
        <f t="shared" si="63"/>
        <v>40691.708333333328</v>
      </c>
      <c r="U805" t="str">
        <f t="shared" si="64"/>
        <v>2011</v>
      </c>
    </row>
    <row r="806" spans="1:21" ht="45" x14ac:dyDescent="0.2">
      <c r="A806" s="6">
        <f t="shared" si="60"/>
        <v>1</v>
      </c>
      <c r="B806">
        <v>804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8">
        <f t="shared" si="61"/>
        <v>305.55555555555554</v>
      </c>
      <c r="Q806" s="10" t="s">
        <v>8324</v>
      </c>
      <c r="R806" t="s">
        <v>8325</v>
      </c>
      <c r="S806" s="14" t="str">
        <f t="shared" si="62"/>
        <v>July</v>
      </c>
      <c r="T806" s="15">
        <f t="shared" si="63"/>
        <v>40746.832638888889</v>
      </c>
      <c r="U806" t="str">
        <f t="shared" si="64"/>
        <v>2011</v>
      </c>
    </row>
    <row r="807" spans="1:21" ht="45" x14ac:dyDescent="0.2">
      <c r="A807" s="6">
        <f t="shared" si="60"/>
        <v>1.05</v>
      </c>
      <c r="B807">
        <v>805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8">
        <f t="shared" si="61"/>
        <v>58.333333333333336</v>
      </c>
      <c r="Q807" s="10" t="s">
        <v>8324</v>
      </c>
      <c r="R807" t="s">
        <v>8325</v>
      </c>
      <c r="S807" s="14" t="str">
        <f t="shared" si="62"/>
        <v>May</v>
      </c>
      <c r="T807" s="15">
        <f t="shared" si="63"/>
        <v>40740.625</v>
      </c>
      <c r="U807" t="str">
        <f t="shared" si="64"/>
        <v>2011</v>
      </c>
    </row>
    <row r="808" spans="1:21" x14ac:dyDescent="0.2">
      <c r="A808" s="6">
        <f t="shared" si="60"/>
        <v>1.0443750000000001</v>
      </c>
      <c r="B808">
        <v>806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8">
        <f t="shared" si="61"/>
        <v>117.67605633802818</v>
      </c>
      <c r="Q808" s="10" t="s">
        <v>8324</v>
      </c>
      <c r="R808" t="s">
        <v>8325</v>
      </c>
      <c r="S808" s="14" t="str">
        <f t="shared" si="62"/>
        <v>August</v>
      </c>
      <c r="T808" s="15">
        <f t="shared" si="63"/>
        <v>40793.358090277776</v>
      </c>
      <c r="U808" t="str">
        <f t="shared" si="64"/>
        <v>2011</v>
      </c>
    </row>
    <row r="809" spans="1:21" ht="30" x14ac:dyDescent="0.2">
      <c r="A809" s="6">
        <f t="shared" si="60"/>
        <v>1.05125</v>
      </c>
      <c r="B809">
        <v>807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8">
        <f t="shared" si="61"/>
        <v>73.771929824561397</v>
      </c>
      <c r="Q809" s="10" t="s">
        <v>8324</v>
      </c>
      <c r="R809" t="s">
        <v>8325</v>
      </c>
      <c r="S809" s="14" t="str">
        <f t="shared" si="62"/>
        <v>January</v>
      </c>
      <c r="T809" s="15">
        <f t="shared" si="63"/>
        <v>42794.749999999993</v>
      </c>
      <c r="U809" t="str">
        <f t="shared" si="64"/>
        <v>2017</v>
      </c>
    </row>
    <row r="810" spans="1:21" ht="45" x14ac:dyDescent="0.2">
      <c r="A810" s="6">
        <f t="shared" si="60"/>
        <v>1</v>
      </c>
      <c r="B810">
        <v>808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8">
        <f t="shared" si="61"/>
        <v>104.65116279069767</v>
      </c>
      <c r="Q810" s="10" t="s">
        <v>8324</v>
      </c>
      <c r="R810" t="s">
        <v>8325</v>
      </c>
      <c r="S810" s="14" t="str">
        <f t="shared" si="62"/>
        <v>November</v>
      </c>
      <c r="T810" s="15">
        <f t="shared" si="63"/>
        <v>41994.874305555553</v>
      </c>
      <c r="U810" t="str">
        <f t="shared" si="64"/>
        <v>2014</v>
      </c>
    </row>
    <row r="811" spans="1:21" ht="30" x14ac:dyDescent="0.2">
      <c r="A811" s="6">
        <f t="shared" si="60"/>
        <v>1.03775</v>
      </c>
      <c r="B811">
        <v>809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8">
        <f t="shared" si="61"/>
        <v>79.82692307692308</v>
      </c>
      <c r="Q811" s="10" t="s">
        <v>8324</v>
      </c>
      <c r="R811" t="s">
        <v>8325</v>
      </c>
      <c r="S811" s="14" t="str">
        <f t="shared" si="62"/>
        <v>December</v>
      </c>
      <c r="T811" s="15">
        <f t="shared" si="63"/>
        <v>41658.500347222223</v>
      </c>
      <c r="U811" t="str">
        <f t="shared" si="64"/>
        <v>2013</v>
      </c>
    </row>
    <row r="812" spans="1:21" ht="45" x14ac:dyDescent="0.2">
      <c r="A812" s="6">
        <f t="shared" si="60"/>
        <v>1.05</v>
      </c>
      <c r="B812">
        <v>810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8">
        <f t="shared" si="61"/>
        <v>58.333333333333336</v>
      </c>
      <c r="Q812" s="10" t="s">
        <v>8324</v>
      </c>
      <c r="R812" t="s">
        <v>8325</v>
      </c>
      <c r="S812" s="14" t="str">
        <f t="shared" si="62"/>
        <v>August</v>
      </c>
      <c r="T812" s="15">
        <f t="shared" si="63"/>
        <v>41152.722939814812</v>
      </c>
      <c r="U812" t="str">
        <f t="shared" si="64"/>
        <v>2012</v>
      </c>
    </row>
    <row r="813" spans="1:21" ht="30" x14ac:dyDescent="0.2">
      <c r="A813" s="6">
        <f t="shared" si="60"/>
        <v>1.04</v>
      </c>
      <c r="B813">
        <v>811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8">
        <f t="shared" si="61"/>
        <v>86.666666666666671</v>
      </c>
      <c r="Q813" s="10" t="s">
        <v>8324</v>
      </c>
      <c r="R813" t="s">
        <v>8325</v>
      </c>
      <c r="S813" s="14" t="str">
        <f t="shared" si="62"/>
        <v>June</v>
      </c>
      <c r="T813" s="15">
        <f t="shared" si="63"/>
        <v>41465.369444444441</v>
      </c>
      <c r="U813" t="str">
        <f t="shared" si="64"/>
        <v>2013</v>
      </c>
    </row>
    <row r="814" spans="1:21" ht="45" x14ac:dyDescent="0.2">
      <c r="A814" s="6">
        <f t="shared" si="60"/>
        <v>1.5183333333333333</v>
      </c>
      <c r="B814">
        <v>812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8">
        <f t="shared" si="61"/>
        <v>27.606060606060606</v>
      </c>
      <c r="Q814" s="10" t="s">
        <v>8324</v>
      </c>
      <c r="R814" t="s">
        <v>8325</v>
      </c>
      <c r="S814" s="14" t="str">
        <f t="shared" si="62"/>
        <v>January</v>
      </c>
      <c r="T814" s="15">
        <f t="shared" si="63"/>
        <v>41334.248611111107</v>
      </c>
      <c r="U814" t="str">
        <f t="shared" si="64"/>
        <v>2013</v>
      </c>
    </row>
    <row r="815" spans="1:21" ht="30" x14ac:dyDescent="0.2">
      <c r="A815" s="6">
        <f t="shared" si="60"/>
        <v>1.59996</v>
      </c>
      <c r="B815">
        <v>813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8">
        <f t="shared" si="61"/>
        <v>24.999375000000001</v>
      </c>
      <c r="Q815" s="10" t="s">
        <v>8324</v>
      </c>
      <c r="R815" t="s">
        <v>8325</v>
      </c>
      <c r="S815" s="14" t="str">
        <f t="shared" si="62"/>
        <v>June</v>
      </c>
      <c r="T815" s="15">
        <f t="shared" si="63"/>
        <v>41110.626909722218</v>
      </c>
      <c r="U815" t="str">
        <f t="shared" si="64"/>
        <v>2012</v>
      </c>
    </row>
    <row r="816" spans="1:21" ht="45" x14ac:dyDescent="0.2">
      <c r="A816" s="6">
        <f t="shared" si="60"/>
        <v>1.2729999999999999</v>
      </c>
      <c r="B816">
        <v>814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8">
        <f t="shared" si="61"/>
        <v>45.464285714285715</v>
      </c>
      <c r="Q816" s="10" t="s">
        <v>8324</v>
      </c>
      <c r="R816" t="s">
        <v>8325</v>
      </c>
      <c r="S816" s="14" t="str">
        <f t="shared" si="62"/>
        <v>May</v>
      </c>
      <c r="T816" s="15">
        <f t="shared" si="63"/>
        <v>40694.419444444444</v>
      </c>
      <c r="U816" t="str">
        <f t="shared" si="64"/>
        <v>2011</v>
      </c>
    </row>
    <row r="817" spans="1:21" ht="30" x14ac:dyDescent="0.2">
      <c r="A817" s="6">
        <f t="shared" si="60"/>
        <v>1.07</v>
      </c>
      <c r="B817">
        <v>815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8">
        <f t="shared" si="61"/>
        <v>99.534883720930239</v>
      </c>
      <c r="Q817" s="10" t="s">
        <v>8324</v>
      </c>
      <c r="R817" t="s">
        <v>8325</v>
      </c>
      <c r="S817" s="14" t="str">
        <f t="shared" si="62"/>
        <v>October</v>
      </c>
      <c r="T817" s="15">
        <f t="shared" si="63"/>
        <v>41944.58452546296</v>
      </c>
      <c r="U817" t="str">
        <f t="shared" si="64"/>
        <v>2014</v>
      </c>
    </row>
    <row r="818" spans="1:21" ht="30" x14ac:dyDescent="0.2">
      <c r="A818" s="6">
        <f t="shared" si="60"/>
        <v>1.1512214285714286</v>
      </c>
      <c r="B818">
        <v>816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8">
        <f t="shared" si="61"/>
        <v>39.31</v>
      </c>
      <c r="Q818" s="10" t="s">
        <v>8324</v>
      </c>
      <c r="R818" t="s">
        <v>8325</v>
      </c>
      <c r="S818" s="14" t="str">
        <f t="shared" si="62"/>
        <v>March</v>
      </c>
      <c r="T818" s="15">
        <f t="shared" si="63"/>
        <v>41372.9375</v>
      </c>
      <c r="U818" t="str">
        <f t="shared" si="64"/>
        <v>2013</v>
      </c>
    </row>
    <row r="819" spans="1:21" ht="45" x14ac:dyDescent="0.2">
      <c r="A819" s="6">
        <f t="shared" si="60"/>
        <v>1.3711066666666665</v>
      </c>
      <c r="B819">
        <v>817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8">
        <f t="shared" si="61"/>
        <v>89.419999999999987</v>
      </c>
      <c r="Q819" s="10" t="s">
        <v>8324</v>
      </c>
      <c r="R819" t="s">
        <v>8325</v>
      </c>
      <c r="S819" s="14" t="str">
        <f t="shared" si="62"/>
        <v>January</v>
      </c>
      <c r="T819" s="15">
        <f t="shared" si="63"/>
        <v>40978.874305555553</v>
      </c>
      <c r="U819" t="str">
        <f t="shared" si="64"/>
        <v>2012</v>
      </c>
    </row>
    <row r="820" spans="1:21" ht="45" x14ac:dyDescent="0.2">
      <c r="A820" s="6">
        <f t="shared" si="60"/>
        <v>1.5571428571428572</v>
      </c>
      <c r="B820">
        <v>818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8">
        <f t="shared" si="61"/>
        <v>28.684210526315791</v>
      </c>
      <c r="Q820" s="10" t="s">
        <v>8324</v>
      </c>
      <c r="R820" t="s">
        <v>8325</v>
      </c>
      <c r="S820" s="14" t="str">
        <f t="shared" si="62"/>
        <v>July</v>
      </c>
      <c r="T820" s="15">
        <f t="shared" si="63"/>
        <v>41128.375694444439</v>
      </c>
      <c r="U820" t="str">
        <f t="shared" si="64"/>
        <v>2012</v>
      </c>
    </row>
    <row r="821" spans="1:21" ht="30" x14ac:dyDescent="0.2">
      <c r="A821" s="6">
        <f t="shared" si="60"/>
        <v>1.0874999999999999</v>
      </c>
      <c r="B821">
        <v>819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8">
        <f t="shared" si="61"/>
        <v>31.071428571428573</v>
      </c>
      <c r="Q821" s="10" t="s">
        <v>8324</v>
      </c>
      <c r="R821" t="s">
        <v>8325</v>
      </c>
      <c r="S821" s="14" t="str">
        <f t="shared" si="62"/>
        <v>December</v>
      </c>
      <c r="T821" s="15">
        <f t="shared" si="63"/>
        <v>41628.863888888889</v>
      </c>
      <c r="U821" t="str">
        <f t="shared" si="64"/>
        <v>2013</v>
      </c>
    </row>
    <row r="822" spans="1:21" ht="45" x14ac:dyDescent="0.2">
      <c r="A822" s="6">
        <f t="shared" si="60"/>
        <v>1.3405</v>
      </c>
      <c r="B822">
        <v>820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8">
        <f t="shared" si="61"/>
        <v>70.55263157894737</v>
      </c>
      <c r="Q822" s="10" t="s">
        <v>8324</v>
      </c>
      <c r="R822" t="s">
        <v>8325</v>
      </c>
      <c r="S822" s="14" t="str">
        <f t="shared" si="62"/>
        <v>May</v>
      </c>
      <c r="T822" s="15">
        <f t="shared" si="63"/>
        <v>41798.875</v>
      </c>
      <c r="U822" t="str">
        <f t="shared" si="64"/>
        <v>2014</v>
      </c>
    </row>
    <row r="823" spans="1:21" ht="45" x14ac:dyDescent="0.2">
      <c r="A823" s="6">
        <f t="shared" si="60"/>
        <v>1</v>
      </c>
      <c r="B823">
        <v>821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8">
        <f t="shared" si="61"/>
        <v>224.12820512820514</v>
      </c>
      <c r="Q823" s="10" t="s">
        <v>8324</v>
      </c>
      <c r="R823" t="s">
        <v>8325</v>
      </c>
      <c r="S823" s="14" t="str">
        <f t="shared" si="62"/>
        <v>March</v>
      </c>
      <c r="T823" s="15">
        <f t="shared" si="63"/>
        <v>42127.834027777775</v>
      </c>
      <c r="U823" t="str">
        <f t="shared" si="64"/>
        <v>2015</v>
      </c>
    </row>
    <row r="824" spans="1:21" ht="30" x14ac:dyDescent="0.2">
      <c r="A824" s="6">
        <f t="shared" si="60"/>
        <v>1.1916666666666667</v>
      </c>
      <c r="B824">
        <v>822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8">
        <f t="shared" si="61"/>
        <v>51.811594202898547</v>
      </c>
      <c r="Q824" s="10" t="s">
        <v>8324</v>
      </c>
      <c r="R824" t="s">
        <v>8325</v>
      </c>
      <c r="S824" s="14" t="str">
        <f t="shared" si="62"/>
        <v>September</v>
      </c>
      <c r="T824" s="15">
        <f t="shared" si="63"/>
        <v>41187.614004629628</v>
      </c>
      <c r="U824" t="str">
        <f t="shared" si="64"/>
        <v>2012</v>
      </c>
    </row>
    <row r="825" spans="1:21" ht="45" x14ac:dyDescent="0.2">
      <c r="A825" s="6">
        <f t="shared" si="60"/>
        <v>1.7949999999999999</v>
      </c>
      <c r="B825">
        <v>823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8">
        <f t="shared" si="61"/>
        <v>43.515151515151516</v>
      </c>
      <c r="Q825" s="10" t="s">
        <v>8324</v>
      </c>
      <c r="R825" t="s">
        <v>8325</v>
      </c>
      <c r="S825" s="14" t="str">
        <f t="shared" si="62"/>
        <v>February</v>
      </c>
      <c r="T825" s="15">
        <f t="shared" si="63"/>
        <v>42085.597824074073</v>
      </c>
      <c r="U825" t="str">
        <f t="shared" si="64"/>
        <v>2015</v>
      </c>
    </row>
    <row r="826" spans="1:21" ht="45" x14ac:dyDescent="0.2">
      <c r="A826" s="6">
        <f t="shared" si="60"/>
        <v>1.3438124999999999</v>
      </c>
      <c r="B826">
        <v>824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8">
        <f t="shared" si="61"/>
        <v>39.816666666666663</v>
      </c>
      <c r="Q826" s="10" t="s">
        <v>8324</v>
      </c>
      <c r="R826" t="s">
        <v>8325</v>
      </c>
      <c r="S826" s="14" t="str">
        <f t="shared" si="62"/>
        <v>March</v>
      </c>
      <c r="T826" s="15">
        <f t="shared" si="63"/>
        <v>40285.957638888889</v>
      </c>
      <c r="U826" t="str">
        <f t="shared" si="64"/>
        <v>2010</v>
      </c>
    </row>
    <row r="827" spans="1:21" ht="30" x14ac:dyDescent="0.2">
      <c r="A827" s="6">
        <f t="shared" si="60"/>
        <v>1.0043200000000001</v>
      </c>
      <c r="B827">
        <v>825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8">
        <f t="shared" si="61"/>
        <v>126.8080808080808</v>
      </c>
      <c r="Q827" s="10" t="s">
        <v>8324</v>
      </c>
      <c r="R827" t="s">
        <v>8325</v>
      </c>
      <c r="S827" s="14" t="str">
        <f t="shared" si="62"/>
        <v>October</v>
      </c>
      <c r="T827" s="15">
        <f t="shared" si="63"/>
        <v>41210.973194444443</v>
      </c>
      <c r="U827" t="str">
        <f t="shared" si="64"/>
        <v>2012</v>
      </c>
    </row>
    <row r="828" spans="1:21" ht="45" x14ac:dyDescent="0.2">
      <c r="A828" s="6">
        <f t="shared" si="60"/>
        <v>1.0145454545454546</v>
      </c>
      <c r="B828">
        <v>826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8">
        <f t="shared" si="61"/>
        <v>113.87755102040816</v>
      </c>
      <c r="Q828" s="10" t="s">
        <v>8324</v>
      </c>
      <c r="R828" t="s">
        <v>8325</v>
      </c>
      <c r="S828" s="14" t="str">
        <f t="shared" si="62"/>
        <v>March</v>
      </c>
      <c r="T828" s="15">
        <f t="shared" si="63"/>
        <v>40993.663541666661</v>
      </c>
      <c r="U828" t="str">
        <f t="shared" si="64"/>
        <v>2012</v>
      </c>
    </row>
    <row r="829" spans="1:21" ht="45" x14ac:dyDescent="0.2">
      <c r="A829" s="6">
        <f t="shared" si="60"/>
        <v>1.0333333333333334</v>
      </c>
      <c r="B829">
        <v>827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8">
        <f t="shared" si="61"/>
        <v>28.181818181818183</v>
      </c>
      <c r="Q829" s="10" t="s">
        <v>8324</v>
      </c>
      <c r="R829" t="s">
        <v>8325</v>
      </c>
      <c r="S829" s="14" t="str">
        <f t="shared" si="62"/>
        <v>January</v>
      </c>
      <c r="T829" s="15">
        <f t="shared" si="63"/>
        <v>40953.492361111108</v>
      </c>
      <c r="U829" t="str">
        <f t="shared" si="64"/>
        <v>2012</v>
      </c>
    </row>
    <row r="830" spans="1:21" ht="45" x14ac:dyDescent="0.2">
      <c r="A830" s="6">
        <f t="shared" si="60"/>
        <v>1.07</v>
      </c>
      <c r="B830">
        <v>828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8">
        <f t="shared" si="61"/>
        <v>36.60526315789474</v>
      </c>
      <c r="Q830" s="10" t="s">
        <v>8324</v>
      </c>
      <c r="R830" t="s">
        <v>8325</v>
      </c>
      <c r="S830" s="14" t="str">
        <f t="shared" si="62"/>
        <v>June</v>
      </c>
      <c r="T830" s="15">
        <f t="shared" si="63"/>
        <v>41085.35</v>
      </c>
      <c r="U830" t="str">
        <f t="shared" si="64"/>
        <v>2012</v>
      </c>
    </row>
    <row r="831" spans="1:21" ht="45" x14ac:dyDescent="0.2">
      <c r="A831" s="6">
        <f t="shared" si="60"/>
        <v>1.04</v>
      </c>
      <c r="B831">
        <v>829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8">
        <f t="shared" si="61"/>
        <v>32.5</v>
      </c>
      <c r="Q831" s="10" t="s">
        <v>8324</v>
      </c>
      <c r="R831" t="s">
        <v>8325</v>
      </c>
      <c r="S831" s="14" t="str">
        <f t="shared" si="62"/>
        <v>May</v>
      </c>
      <c r="T831" s="15">
        <f t="shared" si="63"/>
        <v>42564.468055555553</v>
      </c>
      <c r="U831" t="str">
        <f t="shared" si="64"/>
        <v>2016</v>
      </c>
    </row>
    <row r="832" spans="1:21" ht="45" x14ac:dyDescent="0.2">
      <c r="A832" s="6">
        <f t="shared" si="60"/>
        <v>1.0783333333333334</v>
      </c>
      <c r="B832">
        <v>830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8">
        <f t="shared" si="61"/>
        <v>60.65625</v>
      </c>
      <c r="Q832" s="10" t="s">
        <v>8324</v>
      </c>
      <c r="R832" t="s">
        <v>8325</v>
      </c>
      <c r="S832" s="14" t="str">
        <f t="shared" si="62"/>
        <v>February</v>
      </c>
      <c r="T832" s="15">
        <f t="shared" si="63"/>
        <v>41355.15075231481</v>
      </c>
      <c r="U832" t="str">
        <f t="shared" si="64"/>
        <v>2013</v>
      </c>
    </row>
    <row r="833" spans="1:21" ht="30" x14ac:dyDescent="0.2">
      <c r="A833" s="6">
        <f t="shared" si="60"/>
        <v>2.3333333333333335</v>
      </c>
      <c r="B833">
        <v>831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8">
        <f t="shared" si="61"/>
        <v>175</v>
      </c>
      <c r="Q833" s="10" t="s">
        <v>8324</v>
      </c>
      <c r="R833" t="s">
        <v>8325</v>
      </c>
      <c r="S833" s="14" t="str">
        <f t="shared" si="62"/>
        <v>March</v>
      </c>
      <c r="T833" s="15">
        <f t="shared" si="63"/>
        <v>41026.313587962963</v>
      </c>
      <c r="U833" t="str">
        <f t="shared" si="64"/>
        <v>2012</v>
      </c>
    </row>
    <row r="834" spans="1:21" ht="45" x14ac:dyDescent="0.2">
      <c r="A834" s="6">
        <f t="shared" si="60"/>
        <v>1.0060706666666666</v>
      </c>
      <c r="B834">
        <v>832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8">
        <f t="shared" si="61"/>
        <v>97.993896103896105</v>
      </c>
      <c r="Q834" s="10" t="s">
        <v>8324</v>
      </c>
      <c r="R834" t="s">
        <v>8325</v>
      </c>
      <c r="S834" s="14" t="str">
        <f t="shared" si="62"/>
        <v>November</v>
      </c>
      <c r="T834" s="15">
        <f t="shared" si="63"/>
        <v>40929.009027777778</v>
      </c>
      <c r="U834" t="str">
        <f t="shared" si="64"/>
        <v>2011</v>
      </c>
    </row>
    <row r="835" spans="1:21" x14ac:dyDescent="0.2">
      <c r="A835" s="6">
        <f t="shared" ref="A835:A898" si="65">(F835/E835)</f>
        <v>1.0166666666666666</v>
      </c>
      <c r="B835">
        <v>833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8">
        <f t="shared" ref="P835:P898" si="66">F835/M835</f>
        <v>148.78048780487805</v>
      </c>
      <c r="Q835" s="10" t="s">
        <v>8324</v>
      </c>
      <c r="R835" t="s">
        <v>8325</v>
      </c>
      <c r="S835" s="14" t="str">
        <f t="shared" ref="S835:S898" si="67">TEXT((((K835/60)/60)/24)+DATE(1970,1,1)+(-8/24),"MMMM")</f>
        <v>March</v>
      </c>
      <c r="T835" s="15">
        <f t="shared" ref="T835:T898" si="68">(((J835/60)/60/24)+DATE(1970,1,1)+(-8/24))</f>
        <v>41748.544849537036</v>
      </c>
      <c r="U835" t="str">
        <f t="shared" ref="U835:U898" si="69">TEXT((((K835/60)/60)/24)+DATE(1970,1,1)+(-8/24),"YYYY")</f>
        <v>2014</v>
      </c>
    </row>
    <row r="836" spans="1:21" ht="45" x14ac:dyDescent="0.2">
      <c r="A836" s="6">
        <f t="shared" si="65"/>
        <v>1.3101818181818181</v>
      </c>
      <c r="B836">
        <v>834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8">
        <f t="shared" si="66"/>
        <v>96.08</v>
      </c>
      <c r="Q836" s="10" t="s">
        <v>8324</v>
      </c>
      <c r="R836" t="s">
        <v>8325</v>
      </c>
      <c r="S836" s="14" t="str">
        <f t="shared" si="67"/>
        <v>May</v>
      </c>
      <c r="T836" s="15">
        <f t="shared" si="68"/>
        <v>41455.832638888889</v>
      </c>
      <c r="U836" t="str">
        <f t="shared" si="69"/>
        <v>2013</v>
      </c>
    </row>
    <row r="837" spans="1:21" ht="45" x14ac:dyDescent="0.2">
      <c r="A837" s="6">
        <f t="shared" si="65"/>
        <v>1.1725000000000001</v>
      </c>
      <c r="B837">
        <v>835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8">
        <f t="shared" si="66"/>
        <v>58.625</v>
      </c>
      <c r="Q837" s="10" t="s">
        <v>8324</v>
      </c>
      <c r="R837" t="s">
        <v>8325</v>
      </c>
      <c r="S837" s="14" t="str">
        <f t="shared" si="67"/>
        <v>April</v>
      </c>
      <c r="T837" s="15">
        <f t="shared" si="68"/>
        <v>41047.791666666664</v>
      </c>
      <c r="U837" t="str">
        <f t="shared" si="69"/>
        <v>2012</v>
      </c>
    </row>
    <row r="838" spans="1:21" x14ac:dyDescent="0.2">
      <c r="A838" s="6">
        <f t="shared" si="65"/>
        <v>1.009304</v>
      </c>
      <c r="B838">
        <v>836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8">
        <f t="shared" si="66"/>
        <v>109.70695652173914</v>
      </c>
      <c r="Q838" s="10" t="s">
        <v>8324</v>
      </c>
      <c r="R838" t="s">
        <v>8325</v>
      </c>
      <c r="S838" s="14" t="str">
        <f t="shared" si="67"/>
        <v>September</v>
      </c>
      <c r="T838" s="15">
        <f t="shared" si="68"/>
        <v>41553.723587962959</v>
      </c>
      <c r="U838" t="str">
        <f t="shared" si="69"/>
        <v>2013</v>
      </c>
    </row>
    <row r="839" spans="1:21" ht="30" x14ac:dyDescent="0.2">
      <c r="A839" s="6">
        <f t="shared" si="65"/>
        <v>1.218</v>
      </c>
      <c r="B839">
        <v>837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8">
        <f t="shared" si="66"/>
        <v>49.112903225806448</v>
      </c>
      <c r="Q839" s="10" t="s">
        <v>8324</v>
      </c>
      <c r="R839" t="s">
        <v>8325</v>
      </c>
      <c r="S839" s="14" t="str">
        <f t="shared" si="67"/>
        <v>April</v>
      </c>
      <c r="T839" s="15">
        <f t="shared" si="68"/>
        <v>41760.66506944444</v>
      </c>
      <c r="U839" t="str">
        <f t="shared" si="69"/>
        <v>2014</v>
      </c>
    </row>
    <row r="840" spans="1:21" ht="45" x14ac:dyDescent="0.2">
      <c r="A840" s="6">
        <f t="shared" si="65"/>
        <v>1.454</v>
      </c>
      <c r="B840">
        <v>838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8">
        <f t="shared" si="66"/>
        <v>47.672131147540981</v>
      </c>
      <c r="Q840" s="10" t="s">
        <v>8324</v>
      </c>
      <c r="R840" t="s">
        <v>8325</v>
      </c>
      <c r="S840" s="14" t="str">
        <f t="shared" si="67"/>
        <v>December</v>
      </c>
      <c r="T840" s="15">
        <f t="shared" si="68"/>
        <v>40925.564641203702</v>
      </c>
      <c r="U840" t="str">
        <f t="shared" si="69"/>
        <v>2011</v>
      </c>
    </row>
    <row r="841" spans="1:21" ht="45" x14ac:dyDescent="0.2">
      <c r="A841" s="6">
        <f t="shared" si="65"/>
        <v>1.166166</v>
      </c>
      <c r="B841">
        <v>839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8">
        <f t="shared" si="66"/>
        <v>60.737812499999997</v>
      </c>
      <c r="Q841" s="10" t="s">
        <v>8324</v>
      </c>
      <c r="R841" t="s">
        <v>8325</v>
      </c>
      <c r="S841" s="14" t="str">
        <f t="shared" si="67"/>
        <v>August</v>
      </c>
      <c r="T841" s="15">
        <f t="shared" si="68"/>
        <v>41174.430046296293</v>
      </c>
      <c r="U841" t="str">
        <f t="shared" si="69"/>
        <v>2012</v>
      </c>
    </row>
    <row r="842" spans="1:21" ht="30" x14ac:dyDescent="0.2">
      <c r="A842" s="6">
        <f t="shared" si="65"/>
        <v>1.2041660000000001</v>
      </c>
      <c r="B842">
        <v>840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8">
        <f t="shared" si="66"/>
        <v>63.37715789473684</v>
      </c>
      <c r="Q842" s="10" t="s">
        <v>8324</v>
      </c>
      <c r="R842" t="s">
        <v>8326</v>
      </c>
      <c r="S842" s="14" t="str">
        <f t="shared" si="67"/>
        <v>August</v>
      </c>
      <c r="T842" s="15">
        <f t="shared" si="68"/>
        <v>42636.893368055556</v>
      </c>
      <c r="U842" t="str">
        <f t="shared" si="69"/>
        <v>2016</v>
      </c>
    </row>
    <row r="843" spans="1:21" ht="45" x14ac:dyDescent="0.2">
      <c r="A843" s="6">
        <f t="shared" si="65"/>
        <v>1.0132000000000001</v>
      </c>
      <c r="B843">
        <v>841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8">
        <f t="shared" si="66"/>
        <v>53.893617021276597</v>
      </c>
      <c r="Q843" s="10" t="s">
        <v>8324</v>
      </c>
      <c r="R843" t="s">
        <v>8326</v>
      </c>
      <c r="S843" s="14" t="str">
        <f t="shared" si="67"/>
        <v>October</v>
      </c>
      <c r="T843" s="15">
        <f t="shared" si="68"/>
        <v>41953.547025462954</v>
      </c>
      <c r="U843" t="str">
        <f t="shared" si="69"/>
        <v>2014</v>
      </c>
    </row>
    <row r="844" spans="1:21" ht="45" x14ac:dyDescent="0.2">
      <c r="A844" s="6">
        <f t="shared" si="65"/>
        <v>1.0431999999999999</v>
      </c>
      <c r="B844">
        <v>842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8">
        <f t="shared" si="66"/>
        <v>66.871794871794876</v>
      </c>
      <c r="Q844" s="10" t="s">
        <v>8324</v>
      </c>
      <c r="R844" t="s">
        <v>8326</v>
      </c>
      <c r="S844" s="14" t="str">
        <f t="shared" si="67"/>
        <v>September</v>
      </c>
      <c r="T844" s="15">
        <f t="shared" si="68"/>
        <v>41560.832638888889</v>
      </c>
      <c r="U844" t="str">
        <f t="shared" si="69"/>
        <v>2013</v>
      </c>
    </row>
    <row r="845" spans="1:21" ht="45" x14ac:dyDescent="0.2">
      <c r="A845" s="6">
        <f t="shared" si="65"/>
        <v>2.6713333333333331</v>
      </c>
      <c r="B845">
        <v>843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8">
        <f t="shared" si="66"/>
        <v>63.102362204724407</v>
      </c>
      <c r="Q845" s="10" t="s">
        <v>8324</v>
      </c>
      <c r="R845" t="s">
        <v>8326</v>
      </c>
      <c r="S845" s="14" t="str">
        <f t="shared" si="67"/>
        <v>November</v>
      </c>
      <c r="T845" s="15">
        <f t="shared" si="68"/>
        <v>42711.999999999993</v>
      </c>
      <c r="U845" t="str">
        <f t="shared" si="69"/>
        <v>2016</v>
      </c>
    </row>
    <row r="846" spans="1:21" ht="45" x14ac:dyDescent="0.2">
      <c r="A846" s="6">
        <f t="shared" si="65"/>
        <v>1.9413333333333334</v>
      </c>
      <c r="B846">
        <v>844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8">
        <f t="shared" si="66"/>
        <v>36.628930817610062</v>
      </c>
      <c r="Q846" s="10" t="s">
        <v>8324</v>
      </c>
      <c r="R846" t="s">
        <v>8326</v>
      </c>
      <c r="S846" s="14" t="str">
        <f t="shared" si="67"/>
        <v>September</v>
      </c>
      <c r="T846" s="15">
        <f t="shared" si="68"/>
        <v>41943.874305555553</v>
      </c>
      <c r="U846" t="str">
        <f t="shared" si="69"/>
        <v>2014</v>
      </c>
    </row>
    <row r="847" spans="1:21" ht="45" x14ac:dyDescent="0.2">
      <c r="A847" s="6">
        <f t="shared" si="65"/>
        <v>1.203802</v>
      </c>
      <c r="B847">
        <v>845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8">
        <f t="shared" si="66"/>
        <v>34.005706214689269</v>
      </c>
      <c r="Q847" s="10" t="s">
        <v>8324</v>
      </c>
      <c r="R847" t="s">
        <v>8326</v>
      </c>
      <c r="S847" s="14" t="str">
        <f t="shared" si="67"/>
        <v>July</v>
      </c>
      <c r="T847" s="15">
        <f t="shared" si="68"/>
        <v>42617.832638888889</v>
      </c>
      <c r="U847" t="str">
        <f t="shared" si="69"/>
        <v>2016</v>
      </c>
    </row>
    <row r="848" spans="1:21" ht="30" x14ac:dyDescent="0.2">
      <c r="A848" s="6">
        <f t="shared" si="65"/>
        <v>1.2200090909090908</v>
      </c>
      <c r="B848">
        <v>846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8">
        <f t="shared" si="66"/>
        <v>28.553404255319148</v>
      </c>
      <c r="Q848" s="10" t="s">
        <v>8324</v>
      </c>
      <c r="R848" t="s">
        <v>8326</v>
      </c>
      <c r="S848" s="14" t="str">
        <f t="shared" si="67"/>
        <v>February</v>
      </c>
      <c r="T848" s="15">
        <f t="shared" si="68"/>
        <v>41708.25</v>
      </c>
      <c r="U848" t="str">
        <f t="shared" si="69"/>
        <v>2014</v>
      </c>
    </row>
    <row r="849" spans="1:21" x14ac:dyDescent="0.2">
      <c r="A849" s="6">
        <f t="shared" si="65"/>
        <v>1</v>
      </c>
      <c r="B849">
        <v>847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8">
        <f t="shared" si="66"/>
        <v>10</v>
      </c>
      <c r="Q849" s="10" t="s">
        <v>8324</v>
      </c>
      <c r="R849" t="s">
        <v>8326</v>
      </c>
      <c r="S849" s="14" t="str">
        <f t="shared" si="67"/>
        <v>June</v>
      </c>
      <c r="T849" s="15">
        <f t="shared" si="68"/>
        <v>42195.465000000004</v>
      </c>
      <c r="U849" t="str">
        <f t="shared" si="69"/>
        <v>2015</v>
      </c>
    </row>
    <row r="850" spans="1:21" ht="45" x14ac:dyDescent="0.2">
      <c r="A850" s="6">
        <f t="shared" si="65"/>
        <v>1</v>
      </c>
      <c r="B850">
        <v>848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8">
        <f t="shared" si="66"/>
        <v>18.75</v>
      </c>
      <c r="Q850" s="10" t="s">
        <v>8324</v>
      </c>
      <c r="R850" t="s">
        <v>8326</v>
      </c>
      <c r="S850" s="14" t="str">
        <f t="shared" si="67"/>
        <v>March</v>
      </c>
      <c r="T850" s="15">
        <f t="shared" si="68"/>
        <v>42108.458715277775</v>
      </c>
      <c r="U850" t="str">
        <f t="shared" si="69"/>
        <v>2015</v>
      </c>
    </row>
    <row r="851" spans="1:21" ht="60" x14ac:dyDescent="0.2">
      <c r="A851" s="6">
        <f t="shared" si="65"/>
        <v>1.1990000000000001</v>
      </c>
      <c r="B851">
        <v>849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8">
        <f t="shared" si="66"/>
        <v>41.704347826086959</v>
      </c>
      <c r="Q851" s="10" t="s">
        <v>8324</v>
      </c>
      <c r="R851" t="s">
        <v>8326</v>
      </c>
      <c r="S851" s="14" t="str">
        <f t="shared" si="67"/>
        <v>February</v>
      </c>
      <c r="T851" s="15">
        <f t="shared" si="68"/>
        <v>42078.773888888885</v>
      </c>
      <c r="U851" t="str">
        <f t="shared" si="69"/>
        <v>2015</v>
      </c>
    </row>
    <row r="852" spans="1:21" ht="45" x14ac:dyDescent="0.2">
      <c r="A852" s="6">
        <f t="shared" si="65"/>
        <v>1.55175</v>
      </c>
      <c r="B852">
        <v>850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8">
        <f t="shared" si="66"/>
        <v>46.669172932330824</v>
      </c>
      <c r="Q852" s="10" t="s">
        <v>8324</v>
      </c>
      <c r="R852" t="s">
        <v>8326</v>
      </c>
      <c r="S852" s="14" t="str">
        <f t="shared" si="67"/>
        <v>March</v>
      </c>
      <c r="T852" s="15">
        <f t="shared" si="68"/>
        <v>42484.874305555553</v>
      </c>
      <c r="U852" t="str">
        <f t="shared" si="69"/>
        <v>2016</v>
      </c>
    </row>
    <row r="853" spans="1:21" ht="30" x14ac:dyDescent="0.2">
      <c r="A853" s="6">
        <f t="shared" si="65"/>
        <v>1.3045</v>
      </c>
      <c r="B853">
        <v>851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8">
        <f t="shared" si="66"/>
        <v>37.271428571428572</v>
      </c>
      <c r="Q853" s="10" t="s">
        <v>8324</v>
      </c>
      <c r="R853" t="s">
        <v>8326</v>
      </c>
      <c r="S853" s="14" t="str">
        <f t="shared" si="67"/>
        <v>June</v>
      </c>
      <c r="T853" s="15">
        <f t="shared" si="68"/>
        <v>42582.489583333336</v>
      </c>
      <c r="U853" t="str">
        <f t="shared" si="69"/>
        <v>2016</v>
      </c>
    </row>
    <row r="854" spans="1:21" ht="30" x14ac:dyDescent="0.2">
      <c r="A854" s="6">
        <f t="shared" si="65"/>
        <v>1.0497142857142858</v>
      </c>
      <c r="B854">
        <v>852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8">
        <f t="shared" si="66"/>
        <v>59.258064516129032</v>
      </c>
      <c r="Q854" s="10" t="s">
        <v>8324</v>
      </c>
      <c r="R854" t="s">
        <v>8326</v>
      </c>
      <c r="S854" s="14" t="str">
        <f t="shared" si="67"/>
        <v>October</v>
      </c>
      <c r="T854" s="15">
        <f t="shared" si="68"/>
        <v>42667.541666666664</v>
      </c>
      <c r="U854" t="str">
        <f t="shared" si="69"/>
        <v>2016</v>
      </c>
    </row>
    <row r="855" spans="1:21" ht="45" x14ac:dyDescent="0.2">
      <c r="A855" s="6">
        <f t="shared" si="65"/>
        <v>1</v>
      </c>
      <c r="B855">
        <v>853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8">
        <f t="shared" si="66"/>
        <v>30</v>
      </c>
      <c r="Q855" s="10" t="s">
        <v>8324</v>
      </c>
      <c r="R855" t="s">
        <v>8326</v>
      </c>
      <c r="S855" s="14" t="str">
        <f t="shared" si="67"/>
        <v>January</v>
      </c>
      <c r="T855" s="15">
        <f t="shared" si="68"/>
        <v>42051.49894675926</v>
      </c>
      <c r="U855" t="str">
        <f t="shared" si="69"/>
        <v>2015</v>
      </c>
    </row>
    <row r="856" spans="1:21" ht="30" x14ac:dyDescent="0.2">
      <c r="A856" s="6">
        <f t="shared" si="65"/>
        <v>1.1822050359712231</v>
      </c>
      <c r="B856">
        <v>854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8">
        <f t="shared" si="66"/>
        <v>65.8623246492986</v>
      </c>
      <c r="Q856" s="10" t="s">
        <v>8324</v>
      </c>
      <c r="R856" t="s">
        <v>8326</v>
      </c>
      <c r="S856" s="14" t="str">
        <f t="shared" si="67"/>
        <v>November</v>
      </c>
      <c r="T856" s="15">
        <f t="shared" si="68"/>
        <v>42731.879004629627</v>
      </c>
      <c r="U856" t="str">
        <f t="shared" si="69"/>
        <v>2016</v>
      </c>
    </row>
    <row r="857" spans="1:21" ht="30" x14ac:dyDescent="0.2">
      <c r="A857" s="6">
        <f t="shared" si="65"/>
        <v>1.0344827586206897</v>
      </c>
      <c r="B857">
        <v>855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8">
        <f t="shared" si="66"/>
        <v>31.914893617021278</v>
      </c>
      <c r="Q857" s="10" t="s">
        <v>8324</v>
      </c>
      <c r="R857" t="s">
        <v>8326</v>
      </c>
      <c r="S857" s="14" t="str">
        <f t="shared" si="67"/>
        <v>June</v>
      </c>
      <c r="T857" s="15">
        <f t="shared" si="68"/>
        <v>42574.791863425926</v>
      </c>
      <c r="U857" t="str">
        <f t="shared" si="69"/>
        <v>2016</v>
      </c>
    </row>
    <row r="858" spans="1:21" ht="45" x14ac:dyDescent="0.2">
      <c r="A858" s="6">
        <f t="shared" si="65"/>
        <v>2.1800000000000002</v>
      </c>
      <c r="B858">
        <v>856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8">
        <f t="shared" si="66"/>
        <v>19.464285714285715</v>
      </c>
      <c r="Q858" s="10" t="s">
        <v>8324</v>
      </c>
      <c r="R858" t="s">
        <v>8326</v>
      </c>
      <c r="S858" s="14" t="str">
        <f t="shared" si="67"/>
        <v>August</v>
      </c>
      <c r="T858" s="15">
        <f t="shared" si="68"/>
        <v>42668.458333333336</v>
      </c>
      <c r="U858" t="str">
        <f t="shared" si="69"/>
        <v>2016</v>
      </c>
    </row>
    <row r="859" spans="1:21" ht="30" x14ac:dyDescent="0.2">
      <c r="A859" s="6">
        <f t="shared" si="65"/>
        <v>1</v>
      </c>
      <c r="B859">
        <v>857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8">
        <f t="shared" si="66"/>
        <v>50</v>
      </c>
      <c r="Q859" s="10" t="s">
        <v>8324</v>
      </c>
      <c r="R859" t="s">
        <v>8326</v>
      </c>
      <c r="S859" s="14" t="str">
        <f t="shared" si="67"/>
        <v>October</v>
      </c>
      <c r="T859" s="15">
        <f t="shared" si="68"/>
        <v>42333.289710648147</v>
      </c>
      <c r="U859" t="str">
        <f t="shared" si="69"/>
        <v>2015</v>
      </c>
    </row>
    <row r="860" spans="1:21" ht="45" x14ac:dyDescent="0.2">
      <c r="A860" s="6">
        <f t="shared" si="65"/>
        <v>1.4400583333333332</v>
      </c>
      <c r="B860">
        <v>858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8">
        <f t="shared" si="66"/>
        <v>22.737763157894737</v>
      </c>
      <c r="Q860" s="10" t="s">
        <v>8324</v>
      </c>
      <c r="R860" t="s">
        <v>8326</v>
      </c>
      <c r="S860" s="14" t="str">
        <f t="shared" si="67"/>
        <v>March</v>
      </c>
      <c r="T860" s="15">
        <f t="shared" si="68"/>
        <v>42109.624305555553</v>
      </c>
      <c r="U860" t="str">
        <f t="shared" si="69"/>
        <v>2015</v>
      </c>
    </row>
    <row r="861" spans="1:21" ht="30" x14ac:dyDescent="0.2">
      <c r="A861" s="6">
        <f t="shared" si="65"/>
        <v>1.0467500000000001</v>
      </c>
      <c r="B861">
        <v>859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8">
        <f t="shared" si="66"/>
        <v>42.724489795918366</v>
      </c>
      <c r="Q861" s="10" t="s">
        <v>8324</v>
      </c>
      <c r="R861" t="s">
        <v>8326</v>
      </c>
      <c r="S861" s="14" t="str">
        <f t="shared" si="67"/>
        <v>May</v>
      </c>
      <c r="T861" s="15">
        <f t="shared" si="68"/>
        <v>42158.666666666664</v>
      </c>
      <c r="U861" t="str">
        <f t="shared" si="69"/>
        <v>2015</v>
      </c>
    </row>
    <row r="862" spans="1:21" ht="45" x14ac:dyDescent="0.2">
      <c r="A862" s="6">
        <f t="shared" si="65"/>
        <v>0.18142857142857144</v>
      </c>
      <c r="B862">
        <v>860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8">
        <f t="shared" si="66"/>
        <v>52.916666666666664</v>
      </c>
      <c r="Q862" s="10" t="s">
        <v>8324</v>
      </c>
      <c r="R862" t="s">
        <v>8327</v>
      </c>
      <c r="S862" s="14" t="str">
        <f t="shared" si="67"/>
        <v>October</v>
      </c>
      <c r="T862" s="15">
        <f t="shared" si="68"/>
        <v>41600.191122685181</v>
      </c>
      <c r="U862" t="str">
        <f t="shared" si="69"/>
        <v>2013</v>
      </c>
    </row>
    <row r="863" spans="1:21" ht="45" x14ac:dyDescent="0.2">
      <c r="A863" s="6">
        <f t="shared" si="65"/>
        <v>2.2444444444444444E-2</v>
      </c>
      <c r="B863">
        <v>861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8">
        <f t="shared" si="66"/>
        <v>50.5</v>
      </c>
      <c r="Q863" s="10" t="s">
        <v>8324</v>
      </c>
      <c r="R863" t="s">
        <v>8327</v>
      </c>
      <c r="S863" s="14" t="str">
        <f t="shared" si="67"/>
        <v>August</v>
      </c>
      <c r="T863" s="15">
        <f t="shared" si="68"/>
        <v>42629.631990740738</v>
      </c>
      <c r="U863" t="str">
        <f t="shared" si="69"/>
        <v>2016</v>
      </c>
    </row>
    <row r="864" spans="1:21" ht="45" x14ac:dyDescent="0.2">
      <c r="A864" s="6">
        <f t="shared" si="65"/>
        <v>3.3999999999999998E-3</v>
      </c>
      <c r="B864">
        <v>862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8">
        <f t="shared" si="66"/>
        <v>42.5</v>
      </c>
      <c r="Q864" s="10" t="s">
        <v>8324</v>
      </c>
      <c r="R864" t="s">
        <v>8327</v>
      </c>
      <c r="S864" s="14" t="str">
        <f t="shared" si="67"/>
        <v>October</v>
      </c>
      <c r="T864" s="15">
        <f t="shared" si="68"/>
        <v>41589.263287037036</v>
      </c>
      <c r="U864" t="str">
        <f t="shared" si="69"/>
        <v>2013</v>
      </c>
    </row>
    <row r="865" spans="1:21" ht="30" x14ac:dyDescent="0.2">
      <c r="A865" s="6">
        <f t="shared" si="65"/>
        <v>4.4999999999999998E-2</v>
      </c>
      <c r="B865">
        <v>863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8">
        <f t="shared" si="66"/>
        <v>18</v>
      </c>
      <c r="Q865" s="10" t="s">
        <v>8324</v>
      </c>
      <c r="R865" t="s">
        <v>8327</v>
      </c>
      <c r="S865" s="14" t="str">
        <f t="shared" si="67"/>
        <v>January</v>
      </c>
      <c r="T865" s="15">
        <f t="shared" si="68"/>
        <v>40950.784328703703</v>
      </c>
      <c r="U865" t="str">
        <f t="shared" si="69"/>
        <v>2012</v>
      </c>
    </row>
    <row r="866" spans="1:21" ht="45" x14ac:dyDescent="0.2">
      <c r="A866" s="6">
        <f t="shared" si="65"/>
        <v>0.41538461538461541</v>
      </c>
      <c r="B866">
        <v>864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8">
        <f t="shared" si="66"/>
        <v>34.177215189873415</v>
      </c>
      <c r="Q866" s="10" t="s">
        <v>8324</v>
      </c>
      <c r="R866" t="s">
        <v>8327</v>
      </c>
      <c r="S866" s="14" t="str">
        <f t="shared" si="67"/>
        <v>September</v>
      </c>
      <c r="T866" s="15">
        <f t="shared" si="68"/>
        <v>41563.082638888889</v>
      </c>
      <c r="U866" t="str">
        <f t="shared" si="69"/>
        <v>2013</v>
      </c>
    </row>
    <row r="867" spans="1:21" ht="45" x14ac:dyDescent="0.2">
      <c r="A867" s="6">
        <f t="shared" si="65"/>
        <v>2.0454545454545454E-2</v>
      </c>
      <c r="B867">
        <v>865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8">
        <f t="shared" si="66"/>
        <v>22.5</v>
      </c>
      <c r="Q867" s="10" t="s">
        <v>8324</v>
      </c>
      <c r="R867" t="s">
        <v>8327</v>
      </c>
      <c r="S867" s="14" t="str">
        <f t="shared" si="67"/>
        <v>November</v>
      </c>
      <c r="T867" s="15">
        <f t="shared" si="68"/>
        <v>41290.439780092594</v>
      </c>
      <c r="U867" t="str">
        <f t="shared" si="69"/>
        <v>2012</v>
      </c>
    </row>
    <row r="868" spans="1:21" ht="45" x14ac:dyDescent="0.2">
      <c r="A868" s="6">
        <f t="shared" si="65"/>
        <v>0.18285714285714286</v>
      </c>
      <c r="B868">
        <v>866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8">
        <f t="shared" si="66"/>
        <v>58.18181818181818</v>
      </c>
      <c r="Q868" s="10" t="s">
        <v>8324</v>
      </c>
      <c r="R868" t="s">
        <v>8327</v>
      </c>
      <c r="S868" s="14" t="str">
        <f t="shared" si="67"/>
        <v>January</v>
      </c>
      <c r="T868" s="15">
        <f t="shared" si="68"/>
        <v>42063.298611111109</v>
      </c>
      <c r="U868" t="str">
        <f t="shared" si="69"/>
        <v>2015</v>
      </c>
    </row>
    <row r="869" spans="1:21" ht="45" x14ac:dyDescent="0.2">
      <c r="A869" s="6">
        <f t="shared" si="65"/>
        <v>0.2402</v>
      </c>
      <c r="B869">
        <v>867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8">
        <f t="shared" si="66"/>
        <v>109.18181818181819</v>
      </c>
      <c r="Q869" s="10" t="s">
        <v>8324</v>
      </c>
      <c r="R869" t="s">
        <v>8327</v>
      </c>
      <c r="S869" s="14" t="str">
        <f t="shared" si="67"/>
        <v>October</v>
      </c>
      <c r="T869" s="15">
        <f t="shared" si="68"/>
        <v>40147.874305555553</v>
      </c>
      <c r="U869" t="str">
        <f t="shared" si="69"/>
        <v>2009</v>
      </c>
    </row>
    <row r="870" spans="1:21" ht="60" x14ac:dyDescent="0.2">
      <c r="A870" s="6">
        <f t="shared" si="65"/>
        <v>1.1111111111111111E-3</v>
      </c>
      <c r="B870">
        <v>868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8">
        <f t="shared" si="66"/>
        <v>50</v>
      </c>
      <c r="Q870" s="10" t="s">
        <v>8324</v>
      </c>
      <c r="R870" t="s">
        <v>8327</v>
      </c>
      <c r="S870" s="14" t="str">
        <f t="shared" si="67"/>
        <v>December</v>
      </c>
      <c r="T870" s="15">
        <f t="shared" si="68"/>
        <v>41645.694421296292</v>
      </c>
      <c r="U870" t="str">
        <f t="shared" si="69"/>
        <v>2013</v>
      </c>
    </row>
    <row r="871" spans="1:21" ht="45" x14ac:dyDescent="0.2">
      <c r="A871" s="6">
        <f t="shared" si="65"/>
        <v>0.11818181818181818</v>
      </c>
      <c r="B871">
        <v>869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8">
        <f t="shared" si="66"/>
        <v>346.66666666666669</v>
      </c>
      <c r="Q871" s="10" t="s">
        <v>8324</v>
      </c>
      <c r="R871" t="s">
        <v>8327</v>
      </c>
      <c r="S871" s="14" t="str">
        <f t="shared" si="67"/>
        <v>March</v>
      </c>
      <c r="T871" s="15">
        <f t="shared" si="68"/>
        <v>41372.470567129625</v>
      </c>
      <c r="U871" t="str">
        <f t="shared" si="69"/>
        <v>2013</v>
      </c>
    </row>
    <row r="872" spans="1:21" ht="45" x14ac:dyDescent="0.2">
      <c r="A872" s="6">
        <f t="shared" si="65"/>
        <v>3.0999999999999999E-3</v>
      </c>
      <c r="B872">
        <v>870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8">
        <f t="shared" si="66"/>
        <v>12.4</v>
      </c>
      <c r="Q872" s="10" t="s">
        <v>8324</v>
      </c>
      <c r="R872" t="s">
        <v>8327</v>
      </c>
      <c r="S872" s="14" t="str">
        <f t="shared" si="67"/>
        <v>August</v>
      </c>
      <c r="T872" s="15">
        <f t="shared" si="68"/>
        <v>41517.688923611109</v>
      </c>
      <c r="U872" t="str">
        <f t="shared" si="69"/>
        <v>2013</v>
      </c>
    </row>
    <row r="873" spans="1:21" ht="45" x14ac:dyDescent="0.2">
      <c r="A873" s="6">
        <f t="shared" si="65"/>
        <v>5.4166666666666669E-2</v>
      </c>
      <c r="B873">
        <v>871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8">
        <f t="shared" si="66"/>
        <v>27.083333333333332</v>
      </c>
      <c r="Q873" s="10" t="s">
        <v>8324</v>
      </c>
      <c r="R873" t="s">
        <v>8327</v>
      </c>
      <c r="S873" s="14" t="str">
        <f t="shared" si="67"/>
        <v>October</v>
      </c>
      <c r="T873" s="15">
        <f t="shared" si="68"/>
        <v>41607.26961805555</v>
      </c>
      <c r="U873" t="str">
        <f t="shared" si="69"/>
        <v>2013</v>
      </c>
    </row>
    <row r="874" spans="1:21" ht="45" x14ac:dyDescent="0.2">
      <c r="A874" s="6">
        <f t="shared" si="65"/>
        <v>8.1250000000000003E-3</v>
      </c>
      <c r="B874">
        <v>872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8">
        <f t="shared" si="66"/>
        <v>32.5</v>
      </c>
      <c r="Q874" s="10" t="s">
        <v>8324</v>
      </c>
      <c r="R874" t="s">
        <v>8327</v>
      </c>
      <c r="S874" s="14" t="str">
        <f t="shared" si="67"/>
        <v>January</v>
      </c>
      <c r="T874" s="15">
        <f t="shared" si="68"/>
        <v>40612.492210648146</v>
      </c>
      <c r="U874" t="str">
        <f t="shared" si="69"/>
        <v>2011</v>
      </c>
    </row>
    <row r="875" spans="1:21" ht="30" x14ac:dyDescent="0.2">
      <c r="A875" s="6">
        <f t="shared" si="65"/>
        <v>1.2857142857142857E-2</v>
      </c>
      <c r="B875">
        <v>873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8">
        <f t="shared" si="66"/>
        <v>9</v>
      </c>
      <c r="Q875" s="10" t="s">
        <v>8324</v>
      </c>
      <c r="R875" t="s">
        <v>8327</v>
      </c>
      <c r="S875" s="14" t="str">
        <f t="shared" si="67"/>
        <v>October</v>
      </c>
      <c r="T875" s="15">
        <f t="shared" si="68"/>
        <v>41223.875462962962</v>
      </c>
      <c r="U875" t="str">
        <f t="shared" si="69"/>
        <v>2012</v>
      </c>
    </row>
    <row r="876" spans="1:21" ht="45" x14ac:dyDescent="0.2">
      <c r="A876" s="6">
        <f t="shared" si="65"/>
        <v>0.24333333333333335</v>
      </c>
      <c r="B876">
        <v>874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8">
        <f t="shared" si="66"/>
        <v>34.761904761904759</v>
      </c>
      <c r="Q876" s="10" t="s">
        <v>8324</v>
      </c>
      <c r="R876" t="s">
        <v>8327</v>
      </c>
      <c r="S876" s="14" t="str">
        <f t="shared" si="67"/>
        <v>April</v>
      </c>
      <c r="T876" s="15">
        <f t="shared" si="68"/>
        <v>41398.250393518516</v>
      </c>
      <c r="U876" t="str">
        <f t="shared" si="69"/>
        <v>2013</v>
      </c>
    </row>
    <row r="877" spans="1:21" ht="45" x14ac:dyDescent="0.2">
      <c r="A877" s="6">
        <f t="shared" si="65"/>
        <v>0</v>
      </c>
      <c r="B877">
        <v>875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8" t="e">
        <f t="shared" si="66"/>
        <v>#DIV/0!</v>
      </c>
      <c r="Q877" s="10" t="s">
        <v>8324</v>
      </c>
      <c r="R877" t="s">
        <v>8327</v>
      </c>
      <c r="S877" s="14" t="str">
        <f t="shared" si="67"/>
        <v>September</v>
      </c>
      <c r="T877" s="15">
        <f t="shared" si="68"/>
        <v>42268.390405092585</v>
      </c>
      <c r="U877" t="str">
        <f t="shared" si="69"/>
        <v>2015</v>
      </c>
    </row>
    <row r="878" spans="1:21" x14ac:dyDescent="0.2">
      <c r="A878" s="6">
        <f t="shared" si="65"/>
        <v>0.40799492385786801</v>
      </c>
      <c r="B878">
        <v>876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8">
        <f t="shared" si="66"/>
        <v>28.577777777777779</v>
      </c>
      <c r="Q878" s="10" t="s">
        <v>8324</v>
      </c>
      <c r="R878" t="s">
        <v>8327</v>
      </c>
      <c r="S878" s="14" t="str">
        <f t="shared" si="67"/>
        <v>January</v>
      </c>
      <c r="T878" s="15">
        <f t="shared" si="68"/>
        <v>41309.163506944438</v>
      </c>
      <c r="U878" t="str">
        <f t="shared" si="69"/>
        <v>2013</v>
      </c>
    </row>
    <row r="879" spans="1:21" ht="45" x14ac:dyDescent="0.2">
      <c r="A879" s="6">
        <f t="shared" si="65"/>
        <v>0.67549999999999999</v>
      </c>
      <c r="B879">
        <v>877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8">
        <f t="shared" si="66"/>
        <v>46.586206896551722</v>
      </c>
      <c r="Q879" s="10" t="s">
        <v>8324</v>
      </c>
      <c r="R879" t="s">
        <v>8327</v>
      </c>
      <c r="S879" s="14" t="str">
        <f t="shared" si="67"/>
        <v>November</v>
      </c>
      <c r="T879" s="15">
        <f t="shared" si="68"/>
        <v>41627.455555555556</v>
      </c>
      <c r="U879" t="str">
        <f t="shared" si="69"/>
        <v>2013</v>
      </c>
    </row>
    <row r="880" spans="1:21" ht="45" x14ac:dyDescent="0.2">
      <c r="A880" s="6">
        <f t="shared" si="65"/>
        <v>1.2999999999999999E-2</v>
      </c>
      <c r="B880">
        <v>878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8">
        <f t="shared" si="66"/>
        <v>32.5</v>
      </c>
      <c r="Q880" s="10" t="s">
        <v>8324</v>
      </c>
      <c r="R880" t="s">
        <v>8327</v>
      </c>
      <c r="S880" s="14" t="str">
        <f t="shared" si="67"/>
        <v>November</v>
      </c>
      <c r="T880" s="15">
        <f t="shared" si="68"/>
        <v>40534.899583333332</v>
      </c>
      <c r="U880" t="str">
        <f t="shared" si="69"/>
        <v>2010</v>
      </c>
    </row>
    <row r="881" spans="1:21" ht="45" x14ac:dyDescent="0.2">
      <c r="A881" s="6">
        <f t="shared" si="65"/>
        <v>0.30666666666666664</v>
      </c>
      <c r="B881">
        <v>879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8">
        <f t="shared" si="66"/>
        <v>21.466666666666665</v>
      </c>
      <c r="Q881" s="10" t="s">
        <v>8324</v>
      </c>
      <c r="R881" t="s">
        <v>8327</v>
      </c>
      <c r="S881" s="14" t="str">
        <f t="shared" si="67"/>
        <v>May</v>
      </c>
      <c r="T881" s="15">
        <f t="shared" si="68"/>
        <v>41058.496585648143</v>
      </c>
      <c r="U881" t="str">
        <f t="shared" si="69"/>
        <v>2012</v>
      </c>
    </row>
    <row r="882" spans="1:21" ht="45" x14ac:dyDescent="0.2">
      <c r="A882" s="6">
        <f t="shared" si="65"/>
        <v>2.9894179894179893E-2</v>
      </c>
      <c r="B882">
        <v>880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8">
        <f t="shared" si="66"/>
        <v>14.125</v>
      </c>
      <c r="Q882" s="10" t="s">
        <v>8324</v>
      </c>
      <c r="R882" t="s">
        <v>8328</v>
      </c>
      <c r="S882" s="14" t="str">
        <f t="shared" si="67"/>
        <v>September</v>
      </c>
      <c r="T882" s="15">
        <f t="shared" si="68"/>
        <v>41211.987708333334</v>
      </c>
      <c r="U882" t="str">
        <f t="shared" si="69"/>
        <v>2012</v>
      </c>
    </row>
    <row r="883" spans="1:21" ht="45" x14ac:dyDescent="0.2">
      <c r="A883" s="6">
        <f t="shared" si="65"/>
        <v>8.0000000000000002E-3</v>
      </c>
      <c r="B883">
        <v>881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8">
        <f t="shared" si="66"/>
        <v>30</v>
      </c>
      <c r="Q883" s="10" t="s">
        <v>8324</v>
      </c>
      <c r="R883" t="s">
        <v>8328</v>
      </c>
      <c r="S883" s="14" t="str">
        <f t="shared" si="67"/>
        <v>November</v>
      </c>
      <c r="T883" s="15">
        <f t="shared" si="68"/>
        <v>40921.917662037034</v>
      </c>
      <c r="U883" t="str">
        <f t="shared" si="69"/>
        <v>2011</v>
      </c>
    </row>
    <row r="884" spans="1:21" ht="45" x14ac:dyDescent="0.2">
      <c r="A884" s="6">
        <f t="shared" si="65"/>
        <v>0.20133333333333334</v>
      </c>
      <c r="B884">
        <v>882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8">
        <f t="shared" si="66"/>
        <v>21.571428571428573</v>
      </c>
      <c r="Q884" s="10" t="s">
        <v>8324</v>
      </c>
      <c r="R884" t="s">
        <v>8328</v>
      </c>
      <c r="S884" s="14" t="str">
        <f t="shared" si="67"/>
        <v>August</v>
      </c>
      <c r="T884" s="15">
        <f t="shared" si="68"/>
        <v>40792.527199074073</v>
      </c>
      <c r="U884" t="str">
        <f t="shared" si="69"/>
        <v>2011</v>
      </c>
    </row>
    <row r="885" spans="1:21" ht="45" x14ac:dyDescent="0.2">
      <c r="A885" s="6">
        <f t="shared" si="65"/>
        <v>0.4002</v>
      </c>
      <c r="B885">
        <v>883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8">
        <f t="shared" si="66"/>
        <v>83.375</v>
      </c>
      <c r="Q885" s="10" t="s">
        <v>8324</v>
      </c>
      <c r="R885" t="s">
        <v>8328</v>
      </c>
      <c r="S885" s="14" t="str">
        <f t="shared" si="67"/>
        <v>January</v>
      </c>
      <c r="T885" s="15">
        <f t="shared" si="68"/>
        <v>42431.602256944439</v>
      </c>
      <c r="U885" t="str">
        <f t="shared" si="69"/>
        <v>2016</v>
      </c>
    </row>
    <row r="886" spans="1:21" ht="45" x14ac:dyDescent="0.2">
      <c r="A886" s="6">
        <f t="shared" si="65"/>
        <v>0.01</v>
      </c>
      <c r="B886">
        <v>884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8">
        <f t="shared" si="66"/>
        <v>10</v>
      </c>
      <c r="Q886" s="10" t="s">
        <v>8324</v>
      </c>
      <c r="R886" t="s">
        <v>8328</v>
      </c>
      <c r="S886" s="14" t="str">
        <f t="shared" si="67"/>
        <v>March</v>
      </c>
      <c r="T886" s="15">
        <f t="shared" si="68"/>
        <v>41040.771527777775</v>
      </c>
      <c r="U886" t="str">
        <f t="shared" si="69"/>
        <v>2012</v>
      </c>
    </row>
    <row r="887" spans="1:21" ht="45" x14ac:dyDescent="0.2">
      <c r="A887" s="6">
        <f t="shared" si="65"/>
        <v>0.75</v>
      </c>
      <c r="B887">
        <v>885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8">
        <f t="shared" si="66"/>
        <v>35.714285714285715</v>
      </c>
      <c r="Q887" s="10" t="s">
        <v>8324</v>
      </c>
      <c r="R887" t="s">
        <v>8328</v>
      </c>
      <c r="S887" s="14" t="str">
        <f t="shared" si="67"/>
        <v>December</v>
      </c>
      <c r="T887" s="15">
        <f t="shared" si="68"/>
        <v>42734.607766203706</v>
      </c>
      <c r="U887" t="str">
        <f t="shared" si="69"/>
        <v>2016</v>
      </c>
    </row>
    <row r="888" spans="1:21" ht="45" x14ac:dyDescent="0.2">
      <c r="A888" s="6">
        <f t="shared" si="65"/>
        <v>0.41</v>
      </c>
      <c r="B888">
        <v>886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8">
        <f t="shared" si="66"/>
        <v>29.285714285714285</v>
      </c>
      <c r="Q888" s="10" t="s">
        <v>8324</v>
      </c>
      <c r="R888" t="s">
        <v>8328</v>
      </c>
      <c r="S888" s="14" t="str">
        <f t="shared" si="67"/>
        <v>August</v>
      </c>
      <c r="T888" s="15">
        <f t="shared" si="68"/>
        <v>42628.537187499998</v>
      </c>
      <c r="U888" t="str">
        <f t="shared" si="69"/>
        <v>2016</v>
      </c>
    </row>
    <row r="889" spans="1:21" ht="45" x14ac:dyDescent="0.2">
      <c r="A889" s="6">
        <f t="shared" si="65"/>
        <v>0</v>
      </c>
      <c r="B889">
        <v>887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8" t="e">
        <f t="shared" si="66"/>
        <v>#DIV/0!</v>
      </c>
      <c r="Q889" s="10" t="s">
        <v>8324</v>
      </c>
      <c r="R889" t="s">
        <v>8328</v>
      </c>
      <c r="S889" s="14" t="str">
        <f t="shared" si="67"/>
        <v>April</v>
      </c>
      <c r="T889" s="15">
        <f t="shared" si="68"/>
        <v>41056.62563657407</v>
      </c>
      <c r="U889" t="str">
        <f t="shared" si="69"/>
        <v>2012</v>
      </c>
    </row>
    <row r="890" spans="1:21" ht="45" x14ac:dyDescent="0.2">
      <c r="A890" s="6">
        <f t="shared" si="65"/>
        <v>7.1999999999999995E-2</v>
      </c>
      <c r="B890">
        <v>888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8">
        <f t="shared" si="66"/>
        <v>18</v>
      </c>
      <c r="Q890" s="10" t="s">
        <v>8324</v>
      </c>
      <c r="R890" t="s">
        <v>8328</v>
      </c>
      <c r="S890" s="14" t="str">
        <f t="shared" si="67"/>
        <v>July</v>
      </c>
      <c r="T890" s="15">
        <f t="shared" si="68"/>
        <v>40786.916666666664</v>
      </c>
      <c r="U890" t="str">
        <f t="shared" si="69"/>
        <v>2011</v>
      </c>
    </row>
    <row r="891" spans="1:21" ht="45" x14ac:dyDescent="0.2">
      <c r="A891" s="6">
        <f t="shared" si="65"/>
        <v>9.4412800000000005E-2</v>
      </c>
      <c r="B891">
        <v>889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8">
        <f t="shared" si="66"/>
        <v>73.760000000000005</v>
      </c>
      <c r="Q891" s="10" t="s">
        <v>8324</v>
      </c>
      <c r="R891" t="s">
        <v>8328</v>
      </c>
      <c r="S891" s="14" t="str">
        <f t="shared" si="67"/>
        <v>September</v>
      </c>
      <c r="T891" s="15">
        <f t="shared" si="68"/>
        <v>41917.450729166667</v>
      </c>
      <c r="U891" t="str">
        <f t="shared" si="69"/>
        <v>2014</v>
      </c>
    </row>
    <row r="892" spans="1:21" ht="45" x14ac:dyDescent="0.2">
      <c r="A892" s="6">
        <f t="shared" si="65"/>
        <v>4.1666666666666664E-2</v>
      </c>
      <c r="B892">
        <v>890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8">
        <f t="shared" si="66"/>
        <v>31.25</v>
      </c>
      <c r="Q892" s="10" t="s">
        <v>8324</v>
      </c>
      <c r="R892" t="s">
        <v>8328</v>
      </c>
      <c r="S892" s="14" t="str">
        <f t="shared" si="67"/>
        <v>October</v>
      </c>
      <c r="T892" s="15">
        <f t="shared" si="68"/>
        <v>41599.407164351847</v>
      </c>
      <c r="U892" t="str">
        <f t="shared" si="69"/>
        <v>2013</v>
      </c>
    </row>
    <row r="893" spans="1:21" ht="45" x14ac:dyDescent="0.2">
      <c r="A893" s="6">
        <f t="shared" si="65"/>
        <v>3.2500000000000001E-2</v>
      </c>
      <c r="B893">
        <v>891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8">
        <f t="shared" si="66"/>
        <v>28.888888888888889</v>
      </c>
      <c r="Q893" s="10" t="s">
        <v>8324</v>
      </c>
      <c r="R893" t="s">
        <v>8328</v>
      </c>
      <c r="S893" s="14" t="str">
        <f t="shared" si="67"/>
        <v>July</v>
      </c>
      <c r="T893" s="15">
        <f t="shared" si="68"/>
        <v>41871.698263888888</v>
      </c>
      <c r="U893" t="str">
        <f t="shared" si="69"/>
        <v>2014</v>
      </c>
    </row>
    <row r="894" spans="1:21" ht="45" x14ac:dyDescent="0.2">
      <c r="A894" s="6">
        <f t="shared" si="65"/>
        <v>0.40749999999999997</v>
      </c>
      <c r="B894">
        <v>892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8">
        <f t="shared" si="66"/>
        <v>143.8235294117647</v>
      </c>
      <c r="Q894" s="10" t="s">
        <v>8324</v>
      </c>
      <c r="R894" t="s">
        <v>8328</v>
      </c>
      <c r="S894" s="14" t="str">
        <f t="shared" si="67"/>
        <v>May</v>
      </c>
      <c r="T894" s="15">
        <f t="shared" si="68"/>
        <v>40390.833333333328</v>
      </c>
      <c r="U894" t="str">
        <f t="shared" si="69"/>
        <v>2010</v>
      </c>
    </row>
    <row r="895" spans="1:21" ht="45" x14ac:dyDescent="0.2">
      <c r="A895" s="6">
        <f t="shared" si="65"/>
        <v>0.1</v>
      </c>
      <c r="B895">
        <v>893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8">
        <f t="shared" si="66"/>
        <v>40</v>
      </c>
      <c r="Q895" s="10" t="s">
        <v>8324</v>
      </c>
      <c r="R895" t="s">
        <v>8328</v>
      </c>
      <c r="S895" s="14" t="str">
        <f t="shared" si="67"/>
        <v>March</v>
      </c>
      <c r="T895" s="15">
        <f t="shared" si="68"/>
        <v>42095.522719907407</v>
      </c>
      <c r="U895" t="str">
        <f t="shared" si="69"/>
        <v>2015</v>
      </c>
    </row>
    <row r="896" spans="1:21" ht="45" x14ac:dyDescent="0.2">
      <c r="A896" s="6">
        <f t="shared" si="65"/>
        <v>0.39169999999999999</v>
      </c>
      <c r="B896">
        <v>894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8">
        <f t="shared" si="66"/>
        <v>147.81132075471697</v>
      </c>
      <c r="Q896" s="10" t="s">
        <v>8324</v>
      </c>
      <c r="R896" t="s">
        <v>8328</v>
      </c>
      <c r="S896" s="14" t="str">
        <f t="shared" si="67"/>
        <v>May</v>
      </c>
      <c r="T896" s="15">
        <f t="shared" si="68"/>
        <v>42526.648263888892</v>
      </c>
      <c r="U896" t="str">
        <f t="shared" si="69"/>
        <v>2016</v>
      </c>
    </row>
    <row r="897" spans="1:21" ht="45" x14ac:dyDescent="0.2">
      <c r="A897" s="6">
        <f t="shared" si="65"/>
        <v>2.4375000000000001E-2</v>
      </c>
      <c r="B897">
        <v>895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8">
        <f t="shared" si="66"/>
        <v>27.857142857142858</v>
      </c>
      <c r="Q897" s="10" t="s">
        <v>8324</v>
      </c>
      <c r="R897" t="s">
        <v>8328</v>
      </c>
      <c r="S897" s="14" t="str">
        <f t="shared" si="67"/>
        <v>September</v>
      </c>
      <c r="T897" s="15">
        <f t="shared" si="68"/>
        <v>40475.794317129628</v>
      </c>
      <c r="U897" t="str">
        <f t="shared" si="69"/>
        <v>2010</v>
      </c>
    </row>
    <row r="898" spans="1:21" ht="45" x14ac:dyDescent="0.2">
      <c r="A898" s="6">
        <f t="shared" si="65"/>
        <v>0.4</v>
      </c>
      <c r="B898">
        <v>896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8">
        <f t="shared" si="66"/>
        <v>44.444444444444443</v>
      </c>
      <c r="Q898" s="10" t="s">
        <v>8324</v>
      </c>
      <c r="R898" t="s">
        <v>8328</v>
      </c>
      <c r="S898" s="14" t="str">
        <f t="shared" si="67"/>
        <v>August</v>
      </c>
      <c r="T898" s="15">
        <f t="shared" si="68"/>
        <v>42243.833333333336</v>
      </c>
      <c r="U898" t="str">
        <f t="shared" si="69"/>
        <v>2015</v>
      </c>
    </row>
    <row r="899" spans="1:21" ht="45" x14ac:dyDescent="0.2">
      <c r="A899" s="6">
        <f t="shared" ref="A899:A962" si="70">(F899/E899)</f>
        <v>0</v>
      </c>
      <c r="B899">
        <v>897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8" t="e">
        <f t="shared" ref="P899:P962" si="71">F899/M899</f>
        <v>#DIV/0!</v>
      </c>
      <c r="Q899" s="10" t="s">
        <v>8324</v>
      </c>
      <c r="R899" t="s">
        <v>8328</v>
      </c>
      <c r="S899" s="14" t="str">
        <f t="shared" ref="S899:S962" si="72">TEXT((((K899/60)/60)/24)+DATE(1970,1,1)+(-8/24),"MMMM")</f>
        <v>October</v>
      </c>
      <c r="T899" s="15">
        <f t="shared" ref="T899:T962" si="73">(((J899/60)/60/24)+DATE(1970,1,1)+(-8/24))</f>
        <v>41241.39708333333</v>
      </c>
      <c r="U899" t="str">
        <f t="shared" ref="U899:U962" si="74">TEXT((((K899/60)/60)/24)+DATE(1970,1,1)+(-8/24),"YYYY")</f>
        <v>2012</v>
      </c>
    </row>
    <row r="900" spans="1:21" ht="45" x14ac:dyDescent="0.2">
      <c r="A900" s="6">
        <f t="shared" si="70"/>
        <v>2.8000000000000001E-2</v>
      </c>
      <c r="B900">
        <v>898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8">
        <f t="shared" si="71"/>
        <v>35</v>
      </c>
      <c r="Q900" s="10" t="s">
        <v>8324</v>
      </c>
      <c r="R900" t="s">
        <v>8328</v>
      </c>
      <c r="S900" s="14" t="str">
        <f t="shared" si="72"/>
        <v>December</v>
      </c>
      <c r="T900" s="15">
        <f t="shared" si="73"/>
        <v>40923.424884259257</v>
      </c>
      <c r="U900" t="str">
        <f t="shared" si="74"/>
        <v>2011</v>
      </c>
    </row>
    <row r="901" spans="1:21" ht="45" x14ac:dyDescent="0.2">
      <c r="A901" s="6">
        <f t="shared" si="70"/>
        <v>0.37333333333333335</v>
      </c>
      <c r="B901">
        <v>899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8">
        <f t="shared" si="71"/>
        <v>35</v>
      </c>
      <c r="Q901" s="10" t="s">
        <v>8324</v>
      </c>
      <c r="R901" t="s">
        <v>8328</v>
      </c>
      <c r="S901" s="14" t="str">
        <f t="shared" si="72"/>
        <v>April</v>
      </c>
      <c r="T901" s="15">
        <f t="shared" si="73"/>
        <v>40690.765763888885</v>
      </c>
      <c r="U901" t="str">
        <f t="shared" si="74"/>
        <v>2011</v>
      </c>
    </row>
    <row r="902" spans="1:21" ht="30" x14ac:dyDescent="0.2">
      <c r="A902" s="6">
        <f t="shared" si="70"/>
        <v>4.1999999999999997E-3</v>
      </c>
      <c r="B902">
        <v>900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8">
        <f t="shared" si="71"/>
        <v>10.5</v>
      </c>
      <c r="Q902" s="10" t="s">
        <v>8324</v>
      </c>
      <c r="R902" t="s">
        <v>8327</v>
      </c>
      <c r="S902" s="14" t="str">
        <f t="shared" si="72"/>
        <v>February</v>
      </c>
      <c r="T902" s="15">
        <f t="shared" si="73"/>
        <v>42459.474560185183</v>
      </c>
      <c r="U902" t="str">
        <f t="shared" si="74"/>
        <v>2016</v>
      </c>
    </row>
    <row r="903" spans="1:21" ht="60" x14ac:dyDescent="0.2">
      <c r="A903" s="6">
        <f t="shared" si="70"/>
        <v>0</v>
      </c>
      <c r="B903">
        <v>901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8" t="e">
        <f t="shared" si="71"/>
        <v>#DIV/0!</v>
      </c>
      <c r="Q903" s="10" t="s">
        <v>8324</v>
      </c>
      <c r="R903" t="s">
        <v>8327</v>
      </c>
      <c r="S903" s="14" t="str">
        <f t="shared" si="72"/>
        <v>April</v>
      </c>
      <c r="T903" s="15">
        <f t="shared" si="73"/>
        <v>40337.46597222222</v>
      </c>
      <c r="U903" t="str">
        <f t="shared" si="74"/>
        <v>2010</v>
      </c>
    </row>
    <row r="904" spans="1:21" ht="45" x14ac:dyDescent="0.2">
      <c r="A904" s="6">
        <f t="shared" si="70"/>
        <v>3.0000000000000001E-3</v>
      </c>
      <c r="B904">
        <v>902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8">
        <f t="shared" si="71"/>
        <v>30</v>
      </c>
      <c r="Q904" s="10" t="s">
        <v>8324</v>
      </c>
      <c r="R904" t="s">
        <v>8327</v>
      </c>
      <c r="S904" s="14" t="str">
        <f t="shared" si="72"/>
        <v>July</v>
      </c>
      <c r="T904" s="15">
        <f t="shared" si="73"/>
        <v>41881.3125</v>
      </c>
      <c r="U904" t="str">
        <f t="shared" si="74"/>
        <v>2014</v>
      </c>
    </row>
    <row r="905" spans="1:21" ht="45" x14ac:dyDescent="0.2">
      <c r="A905" s="6">
        <f t="shared" si="70"/>
        <v>3.2000000000000001E-2</v>
      </c>
      <c r="B905">
        <v>903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8">
        <f t="shared" si="71"/>
        <v>40</v>
      </c>
      <c r="Q905" s="10" t="s">
        <v>8324</v>
      </c>
      <c r="R905" t="s">
        <v>8327</v>
      </c>
      <c r="S905" s="14" t="str">
        <f t="shared" si="72"/>
        <v>August</v>
      </c>
      <c r="T905" s="15">
        <f t="shared" si="73"/>
        <v>41174.767361111109</v>
      </c>
      <c r="U905" t="str">
        <f t="shared" si="74"/>
        <v>2012</v>
      </c>
    </row>
    <row r="906" spans="1:21" ht="45" x14ac:dyDescent="0.2">
      <c r="A906" s="6">
        <f t="shared" si="70"/>
        <v>3.0200000000000001E-3</v>
      </c>
      <c r="B906">
        <v>904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8">
        <f t="shared" si="71"/>
        <v>50.333333333333336</v>
      </c>
      <c r="Q906" s="10" t="s">
        <v>8324</v>
      </c>
      <c r="R906" t="s">
        <v>8327</v>
      </c>
      <c r="S906" s="14" t="str">
        <f t="shared" si="72"/>
        <v>December</v>
      </c>
      <c r="T906" s="15">
        <f t="shared" si="73"/>
        <v>42371.74695601852</v>
      </c>
      <c r="U906" t="str">
        <f t="shared" si="74"/>
        <v>2015</v>
      </c>
    </row>
    <row r="907" spans="1:21" ht="45" x14ac:dyDescent="0.2">
      <c r="A907" s="6">
        <f t="shared" si="70"/>
        <v>3.0153846153846153E-2</v>
      </c>
      <c r="B907">
        <v>905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8">
        <f t="shared" si="71"/>
        <v>32.666666666666664</v>
      </c>
      <c r="Q907" s="10" t="s">
        <v>8324</v>
      </c>
      <c r="R907" t="s">
        <v>8327</v>
      </c>
      <c r="S907" s="14" t="str">
        <f t="shared" si="72"/>
        <v>November</v>
      </c>
      <c r="T907" s="15">
        <f t="shared" si="73"/>
        <v>40566.906550925924</v>
      </c>
      <c r="U907" t="str">
        <f t="shared" si="74"/>
        <v>2010</v>
      </c>
    </row>
    <row r="908" spans="1:21" ht="30" x14ac:dyDescent="0.2">
      <c r="A908" s="6">
        <f t="shared" si="70"/>
        <v>0</v>
      </c>
      <c r="B908">
        <v>906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8" t="e">
        <f t="shared" si="71"/>
        <v>#DIV/0!</v>
      </c>
      <c r="Q908" s="10" t="s">
        <v>8324</v>
      </c>
      <c r="R908" t="s">
        <v>8327</v>
      </c>
      <c r="S908" s="14" t="str">
        <f t="shared" si="72"/>
        <v>February</v>
      </c>
      <c r="T908" s="15">
        <f t="shared" si="73"/>
        <v>41710.814699074072</v>
      </c>
      <c r="U908" t="str">
        <f t="shared" si="74"/>
        <v>2014</v>
      </c>
    </row>
    <row r="909" spans="1:21" ht="30" x14ac:dyDescent="0.2">
      <c r="A909" s="6">
        <f t="shared" si="70"/>
        <v>0</v>
      </c>
      <c r="B909">
        <v>907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8" t="e">
        <f t="shared" si="71"/>
        <v>#DIV/0!</v>
      </c>
      <c r="Q909" s="10" t="s">
        <v>8324</v>
      </c>
      <c r="R909" t="s">
        <v>8327</v>
      </c>
      <c r="S909" s="14" t="str">
        <f t="shared" si="72"/>
        <v>August</v>
      </c>
      <c r="T909" s="15">
        <f t="shared" si="73"/>
        <v>40796.8590625</v>
      </c>
      <c r="U909" t="str">
        <f t="shared" si="74"/>
        <v>2011</v>
      </c>
    </row>
    <row r="910" spans="1:21" ht="45" x14ac:dyDescent="0.2">
      <c r="A910" s="6">
        <f t="shared" si="70"/>
        <v>0</v>
      </c>
      <c r="B910">
        <v>908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8" t="e">
        <f t="shared" si="71"/>
        <v>#DIV/0!</v>
      </c>
      <c r="Q910" s="10" t="s">
        <v>8324</v>
      </c>
      <c r="R910" t="s">
        <v>8327</v>
      </c>
      <c r="S910" s="14" t="str">
        <f t="shared" si="72"/>
        <v>June</v>
      </c>
      <c r="T910" s="15">
        <f t="shared" si="73"/>
        <v>40385.874305555553</v>
      </c>
      <c r="U910" t="str">
        <f t="shared" si="74"/>
        <v>2010</v>
      </c>
    </row>
    <row r="911" spans="1:21" ht="45" x14ac:dyDescent="0.2">
      <c r="A911" s="6">
        <f t="shared" si="70"/>
        <v>3.2500000000000001E-2</v>
      </c>
      <c r="B911">
        <v>909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8">
        <f t="shared" si="71"/>
        <v>65</v>
      </c>
      <c r="Q911" s="10" t="s">
        <v>8324</v>
      </c>
      <c r="R911" t="s">
        <v>8327</v>
      </c>
      <c r="S911" s="14" t="str">
        <f t="shared" si="72"/>
        <v>June</v>
      </c>
      <c r="T911" s="15">
        <f t="shared" si="73"/>
        <v>41112.833333333328</v>
      </c>
      <c r="U911" t="str">
        <f t="shared" si="74"/>
        <v>2012</v>
      </c>
    </row>
    <row r="912" spans="1:21" ht="45" x14ac:dyDescent="0.2">
      <c r="A912" s="6">
        <f t="shared" si="70"/>
        <v>0.22363636363636363</v>
      </c>
      <c r="B912">
        <v>910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8">
        <f t="shared" si="71"/>
        <v>24.6</v>
      </c>
      <c r="Q912" s="10" t="s">
        <v>8324</v>
      </c>
      <c r="R912" t="s">
        <v>8327</v>
      </c>
      <c r="S912" s="14" t="str">
        <f t="shared" si="72"/>
        <v>January</v>
      </c>
      <c r="T912" s="15">
        <f t="shared" si="73"/>
        <v>42797.212025462963</v>
      </c>
      <c r="U912" t="str">
        <f t="shared" si="74"/>
        <v>2017</v>
      </c>
    </row>
    <row r="913" spans="1:21" ht="45" x14ac:dyDescent="0.2">
      <c r="A913" s="6">
        <f t="shared" si="70"/>
        <v>0</v>
      </c>
      <c r="B913">
        <v>911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8" t="e">
        <f t="shared" si="71"/>
        <v>#DIV/0!</v>
      </c>
      <c r="Q913" s="10" t="s">
        <v>8324</v>
      </c>
      <c r="R913" t="s">
        <v>8327</v>
      </c>
      <c r="S913" s="14" t="str">
        <f t="shared" si="72"/>
        <v>January</v>
      </c>
      <c r="T913" s="15">
        <f t="shared" si="73"/>
        <v>41662.671817129631</v>
      </c>
      <c r="U913" t="str">
        <f t="shared" si="74"/>
        <v>2014</v>
      </c>
    </row>
    <row r="914" spans="1:21" ht="45" x14ac:dyDescent="0.2">
      <c r="A914" s="6">
        <f t="shared" si="70"/>
        <v>8.5714285714285719E-3</v>
      </c>
      <c r="B914">
        <v>912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8">
        <f t="shared" si="71"/>
        <v>15</v>
      </c>
      <c r="Q914" s="10" t="s">
        <v>8324</v>
      </c>
      <c r="R914" t="s">
        <v>8327</v>
      </c>
      <c r="S914" s="14" t="str">
        <f t="shared" si="72"/>
        <v>October</v>
      </c>
      <c r="T914" s="15">
        <f t="shared" si="73"/>
        <v>41253.817673611105</v>
      </c>
      <c r="U914" t="str">
        <f t="shared" si="74"/>
        <v>2012</v>
      </c>
    </row>
    <row r="915" spans="1:21" ht="45" x14ac:dyDescent="0.2">
      <c r="A915" s="6">
        <f t="shared" si="70"/>
        <v>6.6066666666666662E-2</v>
      </c>
      <c r="B915">
        <v>913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8">
        <f t="shared" si="71"/>
        <v>82.583333333333329</v>
      </c>
      <c r="Q915" s="10" t="s">
        <v>8324</v>
      </c>
      <c r="R915" t="s">
        <v>8327</v>
      </c>
      <c r="S915" s="14" t="str">
        <f t="shared" si="72"/>
        <v>April</v>
      </c>
      <c r="T915" s="15">
        <f t="shared" si="73"/>
        <v>41033.805775462963</v>
      </c>
      <c r="U915" t="str">
        <f t="shared" si="74"/>
        <v>2012</v>
      </c>
    </row>
    <row r="916" spans="1:21" ht="45" x14ac:dyDescent="0.2">
      <c r="A916" s="6">
        <f t="shared" si="70"/>
        <v>0</v>
      </c>
      <c r="B916">
        <v>914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8" t="e">
        <f t="shared" si="71"/>
        <v>#DIV/0!</v>
      </c>
      <c r="Q916" s="10" t="s">
        <v>8324</v>
      </c>
      <c r="R916" t="s">
        <v>8327</v>
      </c>
      <c r="S916" s="14" t="str">
        <f t="shared" si="72"/>
        <v>July</v>
      </c>
      <c r="T916" s="15">
        <f t="shared" si="73"/>
        <v>41146.429942129631</v>
      </c>
      <c r="U916" t="str">
        <f t="shared" si="74"/>
        <v>2012</v>
      </c>
    </row>
    <row r="917" spans="1:21" ht="45" x14ac:dyDescent="0.2">
      <c r="A917" s="6">
        <f t="shared" si="70"/>
        <v>5.7692307692307696E-2</v>
      </c>
      <c r="B917">
        <v>915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8">
        <f t="shared" si="71"/>
        <v>41.666666666666664</v>
      </c>
      <c r="Q917" s="10" t="s">
        <v>8324</v>
      </c>
      <c r="R917" t="s">
        <v>8327</v>
      </c>
      <c r="S917" s="14" t="str">
        <f t="shared" si="72"/>
        <v>January</v>
      </c>
      <c r="T917" s="15">
        <f t="shared" si="73"/>
        <v>40968.874305555553</v>
      </c>
      <c r="U917" t="str">
        <f t="shared" si="74"/>
        <v>2012</v>
      </c>
    </row>
    <row r="918" spans="1:21" ht="45" x14ac:dyDescent="0.2">
      <c r="A918" s="6">
        <f t="shared" si="70"/>
        <v>0</v>
      </c>
      <c r="B918">
        <v>916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8" t="e">
        <f t="shared" si="71"/>
        <v>#DIV/0!</v>
      </c>
      <c r="Q918" s="10" t="s">
        <v>8324</v>
      </c>
      <c r="R918" t="s">
        <v>8327</v>
      </c>
      <c r="S918" s="14" t="str">
        <f t="shared" si="72"/>
        <v>September</v>
      </c>
      <c r="T918" s="15">
        <f t="shared" si="73"/>
        <v>40472.875</v>
      </c>
      <c r="U918" t="str">
        <f t="shared" si="74"/>
        <v>2010</v>
      </c>
    </row>
    <row r="919" spans="1:21" ht="45" x14ac:dyDescent="0.2">
      <c r="A919" s="6">
        <f t="shared" si="70"/>
        <v>6.0000000000000001E-3</v>
      </c>
      <c r="B919">
        <v>917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8">
        <f t="shared" si="71"/>
        <v>30</v>
      </c>
      <c r="Q919" s="10" t="s">
        <v>8324</v>
      </c>
      <c r="R919" t="s">
        <v>8327</v>
      </c>
      <c r="S919" s="14" t="str">
        <f t="shared" si="72"/>
        <v>June</v>
      </c>
      <c r="T919" s="15">
        <f t="shared" si="73"/>
        <v>41833.770833333328</v>
      </c>
      <c r="U919" t="str">
        <f t="shared" si="74"/>
        <v>2014</v>
      </c>
    </row>
    <row r="920" spans="1:21" ht="45" x14ac:dyDescent="0.2">
      <c r="A920" s="6">
        <f t="shared" si="70"/>
        <v>5.0256410256410255E-2</v>
      </c>
      <c r="B920">
        <v>918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8">
        <f t="shared" si="71"/>
        <v>19.600000000000001</v>
      </c>
      <c r="Q920" s="10" t="s">
        <v>8324</v>
      </c>
      <c r="R920" t="s">
        <v>8327</v>
      </c>
      <c r="S920" s="14" t="str">
        <f t="shared" si="72"/>
        <v>November</v>
      </c>
      <c r="T920" s="15">
        <f t="shared" si="73"/>
        <v>41974.624548611107</v>
      </c>
      <c r="U920" t="str">
        <f t="shared" si="74"/>
        <v>2014</v>
      </c>
    </row>
    <row r="921" spans="1:21" x14ac:dyDescent="0.2">
      <c r="A921" s="6">
        <f t="shared" si="70"/>
        <v>5.0000000000000001E-3</v>
      </c>
      <c r="B921">
        <v>919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8">
        <f t="shared" si="71"/>
        <v>100</v>
      </c>
      <c r="Q921" s="10" t="s">
        <v>8324</v>
      </c>
      <c r="R921" t="s">
        <v>8327</v>
      </c>
      <c r="S921" s="14" t="str">
        <f t="shared" si="72"/>
        <v>November</v>
      </c>
      <c r="T921" s="15">
        <f t="shared" si="73"/>
        <v>41262.308391203704</v>
      </c>
      <c r="U921" t="str">
        <f t="shared" si="74"/>
        <v>2012</v>
      </c>
    </row>
    <row r="922" spans="1:21" ht="45" x14ac:dyDescent="0.2">
      <c r="A922" s="6">
        <f t="shared" si="70"/>
        <v>0</v>
      </c>
      <c r="B922">
        <v>920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8" t="e">
        <f t="shared" si="71"/>
        <v>#DIV/0!</v>
      </c>
      <c r="Q922" s="10" t="s">
        <v>8324</v>
      </c>
      <c r="R922" t="s">
        <v>8327</v>
      </c>
      <c r="S922" s="14" t="str">
        <f t="shared" si="72"/>
        <v>October</v>
      </c>
      <c r="T922" s="15">
        <f t="shared" si="73"/>
        <v>41592.379884259259</v>
      </c>
      <c r="U922" t="str">
        <f t="shared" si="74"/>
        <v>2013</v>
      </c>
    </row>
    <row r="923" spans="1:21" ht="45" x14ac:dyDescent="0.2">
      <c r="A923" s="6">
        <f t="shared" si="70"/>
        <v>0.309</v>
      </c>
      <c r="B923">
        <v>921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8">
        <f t="shared" si="71"/>
        <v>231.75</v>
      </c>
      <c r="Q923" s="10" t="s">
        <v>8324</v>
      </c>
      <c r="R923" t="s">
        <v>8327</v>
      </c>
      <c r="S923" s="14" t="str">
        <f t="shared" si="72"/>
        <v>October</v>
      </c>
      <c r="T923" s="15">
        <f t="shared" si="73"/>
        <v>40888.879351851851</v>
      </c>
      <c r="U923" t="str">
        <f t="shared" si="74"/>
        <v>2011</v>
      </c>
    </row>
    <row r="924" spans="1:21" ht="45" x14ac:dyDescent="0.2">
      <c r="A924" s="6">
        <f t="shared" si="70"/>
        <v>0.21037037037037037</v>
      </c>
      <c r="B924">
        <v>922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8">
        <f t="shared" si="71"/>
        <v>189.33333333333334</v>
      </c>
      <c r="Q924" s="10" t="s">
        <v>8324</v>
      </c>
      <c r="R924" t="s">
        <v>8327</v>
      </c>
      <c r="S924" s="14" t="str">
        <f t="shared" si="72"/>
        <v>August</v>
      </c>
      <c r="T924" s="15">
        <f t="shared" si="73"/>
        <v>41913.19667824074</v>
      </c>
      <c r="U924" t="str">
        <f t="shared" si="74"/>
        <v>2014</v>
      </c>
    </row>
    <row r="925" spans="1:21" ht="45" x14ac:dyDescent="0.2">
      <c r="A925" s="6">
        <f t="shared" si="70"/>
        <v>2.1999999999999999E-2</v>
      </c>
      <c r="B925">
        <v>923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8">
        <f t="shared" si="71"/>
        <v>55</v>
      </c>
      <c r="Q925" s="10" t="s">
        <v>8324</v>
      </c>
      <c r="R925" t="s">
        <v>8327</v>
      </c>
      <c r="S925" s="14" t="str">
        <f t="shared" si="72"/>
        <v>October</v>
      </c>
      <c r="T925" s="15">
        <f t="shared" si="73"/>
        <v>41964.668090277781</v>
      </c>
      <c r="U925" t="str">
        <f t="shared" si="74"/>
        <v>2014</v>
      </c>
    </row>
    <row r="926" spans="1:21" ht="45" x14ac:dyDescent="0.2">
      <c r="A926" s="6">
        <f t="shared" si="70"/>
        <v>0.109</v>
      </c>
      <c r="B926">
        <v>924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8">
        <f t="shared" si="71"/>
        <v>21.8</v>
      </c>
      <c r="Q926" s="10" t="s">
        <v>8324</v>
      </c>
      <c r="R926" t="s">
        <v>8327</v>
      </c>
      <c r="S926" s="14" t="str">
        <f t="shared" si="72"/>
        <v>January</v>
      </c>
      <c r="T926" s="15">
        <f t="shared" si="73"/>
        <v>41318.609594907408</v>
      </c>
      <c r="U926" t="str">
        <f t="shared" si="74"/>
        <v>2013</v>
      </c>
    </row>
    <row r="927" spans="1:21" ht="45" x14ac:dyDescent="0.2">
      <c r="A927" s="6">
        <f t="shared" si="70"/>
        <v>2.6666666666666668E-2</v>
      </c>
      <c r="B927">
        <v>925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8">
        <f t="shared" si="71"/>
        <v>32</v>
      </c>
      <c r="Q927" s="10" t="s">
        <v>8324</v>
      </c>
      <c r="R927" t="s">
        <v>8327</v>
      </c>
      <c r="S927" s="14" t="str">
        <f t="shared" si="72"/>
        <v>October</v>
      </c>
      <c r="T927" s="15">
        <f t="shared" si="73"/>
        <v>41605.58924768518</v>
      </c>
      <c r="U927" t="str">
        <f t="shared" si="74"/>
        <v>2013</v>
      </c>
    </row>
    <row r="928" spans="1:21" ht="45" x14ac:dyDescent="0.2">
      <c r="A928" s="6">
        <f t="shared" si="70"/>
        <v>0</v>
      </c>
      <c r="B928">
        <v>926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8" t="e">
        <f t="shared" si="71"/>
        <v>#DIV/0!</v>
      </c>
      <c r="Q928" s="10" t="s">
        <v>8324</v>
      </c>
      <c r="R928" t="s">
        <v>8327</v>
      </c>
      <c r="S928" s="14" t="str">
        <f t="shared" si="72"/>
        <v>June</v>
      </c>
      <c r="T928" s="15">
        <f t="shared" si="73"/>
        <v>40367.611111111109</v>
      </c>
      <c r="U928" t="str">
        <f t="shared" si="74"/>
        <v>2010</v>
      </c>
    </row>
    <row r="929" spans="1:21" ht="30" x14ac:dyDescent="0.2">
      <c r="A929" s="6">
        <f t="shared" si="70"/>
        <v>0</v>
      </c>
      <c r="B929">
        <v>927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8" t="e">
        <f t="shared" si="71"/>
        <v>#DIV/0!</v>
      </c>
      <c r="Q929" s="10" t="s">
        <v>8324</v>
      </c>
      <c r="R929" t="s">
        <v>8327</v>
      </c>
      <c r="S929" s="14" t="str">
        <f t="shared" si="72"/>
        <v>April</v>
      </c>
      <c r="T929" s="15">
        <f t="shared" si="73"/>
        <v>41043.489525462959</v>
      </c>
      <c r="U929" t="str">
        <f t="shared" si="74"/>
        <v>2012</v>
      </c>
    </row>
    <row r="930" spans="1:21" ht="45" x14ac:dyDescent="0.2">
      <c r="A930" s="6">
        <f t="shared" si="70"/>
        <v>0.10862068965517241</v>
      </c>
      <c r="B930">
        <v>928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8">
        <f t="shared" si="71"/>
        <v>56.25</v>
      </c>
      <c r="Q930" s="10" t="s">
        <v>8324</v>
      </c>
      <c r="R930" t="s">
        <v>8327</v>
      </c>
      <c r="S930" s="14" t="str">
        <f t="shared" si="72"/>
        <v>September</v>
      </c>
      <c r="T930" s="15">
        <f t="shared" si="73"/>
        <v>41230.666666666664</v>
      </c>
      <c r="U930" t="str">
        <f t="shared" si="74"/>
        <v>2012</v>
      </c>
    </row>
    <row r="931" spans="1:21" ht="45" x14ac:dyDescent="0.2">
      <c r="A931" s="6">
        <f t="shared" si="70"/>
        <v>0</v>
      </c>
      <c r="B931">
        <v>929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8" t="e">
        <f t="shared" si="71"/>
        <v>#DIV/0!</v>
      </c>
      <c r="Q931" s="10" t="s">
        <v>8324</v>
      </c>
      <c r="R931" t="s">
        <v>8327</v>
      </c>
      <c r="S931" s="14" t="str">
        <f t="shared" si="72"/>
        <v>March</v>
      </c>
      <c r="T931" s="15">
        <f t="shared" si="73"/>
        <v>41007.863067129627</v>
      </c>
      <c r="U931" t="str">
        <f t="shared" si="74"/>
        <v>2012</v>
      </c>
    </row>
    <row r="932" spans="1:21" ht="45" x14ac:dyDescent="0.2">
      <c r="A932" s="6">
        <f t="shared" si="70"/>
        <v>0.38333333333333336</v>
      </c>
      <c r="B932">
        <v>930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8">
        <f t="shared" si="71"/>
        <v>69</v>
      </c>
      <c r="Q932" s="10" t="s">
        <v>8324</v>
      </c>
      <c r="R932" t="s">
        <v>8327</v>
      </c>
      <c r="S932" s="14" t="str">
        <f t="shared" si="72"/>
        <v>May</v>
      </c>
      <c r="T932" s="15">
        <f t="shared" si="73"/>
        <v>40354.563888888886</v>
      </c>
      <c r="U932" t="str">
        <f t="shared" si="74"/>
        <v>2010</v>
      </c>
    </row>
    <row r="933" spans="1:21" ht="45" x14ac:dyDescent="0.2">
      <c r="A933" s="6">
        <f t="shared" si="70"/>
        <v>6.5500000000000003E-2</v>
      </c>
      <c r="B933">
        <v>931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8">
        <f t="shared" si="71"/>
        <v>18.714285714285715</v>
      </c>
      <c r="Q933" s="10" t="s">
        <v>8324</v>
      </c>
      <c r="R933" t="s">
        <v>8327</v>
      </c>
      <c r="S933" s="14" t="str">
        <f t="shared" si="72"/>
        <v>February</v>
      </c>
      <c r="T933" s="15">
        <f t="shared" si="73"/>
        <v>41714.583333333328</v>
      </c>
      <c r="U933" t="str">
        <f t="shared" si="74"/>
        <v>2014</v>
      </c>
    </row>
    <row r="934" spans="1:21" ht="30" x14ac:dyDescent="0.2">
      <c r="A934" s="6">
        <f t="shared" si="70"/>
        <v>0.14536842105263159</v>
      </c>
      <c r="B934">
        <v>932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8">
        <f t="shared" si="71"/>
        <v>46.033333333333331</v>
      </c>
      <c r="Q934" s="10" t="s">
        <v>8324</v>
      </c>
      <c r="R934" t="s">
        <v>8327</v>
      </c>
      <c r="S934" s="14" t="str">
        <f t="shared" si="72"/>
        <v>February</v>
      </c>
      <c r="T934" s="15">
        <f t="shared" si="73"/>
        <v>41355.594270833331</v>
      </c>
      <c r="U934" t="str">
        <f t="shared" si="74"/>
        <v>2013</v>
      </c>
    </row>
    <row r="935" spans="1:21" ht="45" x14ac:dyDescent="0.2">
      <c r="A935" s="6">
        <f t="shared" si="70"/>
        <v>0.06</v>
      </c>
      <c r="B935">
        <v>933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8">
        <f t="shared" si="71"/>
        <v>60</v>
      </c>
      <c r="Q935" s="10" t="s">
        <v>8324</v>
      </c>
      <c r="R935" t="s">
        <v>8327</v>
      </c>
      <c r="S935" s="14" t="str">
        <f t="shared" si="72"/>
        <v>March</v>
      </c>
      <c r="T935" s="15">
        <f t="shared" si="73"/>
        <v>41770.835752314815</v>
      </c>
      <c r="U935" t="str">
        <f t="shared" si="74"/>
        <v>2014</v>
      </c>
    </row>
    <row r="936" spans="1:21" ht="45" x14ac:dyDescent="0.2">
      <c r="A936" s="6">
        <f t="shared" si="70"/>
        <v>0.30399999999999999</v>
      </c>
      <c r="B936">
        <v>934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8">
        <f t="shared" si="71"/>
        <v>50.666666666666664</v>
      </c>
      <c r="Q936" s="10" t="s">
        <v>8324</v>
      </c>
      <c r="R936" t="s">
        <v>8327</v>
      </c>
      <c r="S936" s="14" t="str">
        <f t="shared" si="72"/>
        <v>April</v>
      </c>
      <c r="T936" s="15">
        <f t="shared" si="73"/>
        <v>41762.916666666664</v>
      </c>
      <c r="U936" t="str">
        <f t="shared" si="74"/>
        <v>2014</v>
      </c>
    </row>
    <row r="937" spans="1:21" ht="45" x14ac:dyDescent="0.2">
      <c r="A937" s="6">
        <f t="shared" si="70"/>
        <v>1.4285714285714285E-2</v>
      </c>
      <c r="B937">
        <v>935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8">
        <f t="shared" si="71"/>
        <v>25</v>
      </c>
      <c r="Q937" s="10" t="s">
        <v>8324</v>
      </c>
      <c r="R937" t="s">
        <v>8327</v>
      </c>
      <c r="S937" s="14" t="str">
        <f t="shared" si="72"/>
        <v>December</v>
      </c>
      <c r="T937" s="15">
        <f t="shared" si="73"/>
        <v>42398.000335648147</v>
      </c>
      <c r="U937" t="str">
        <f t="shared" si="74"/>
        <v>2015</v>
      </c>
    </row>
    <row r="938" spans="1:21" ht="45" x14ac:dyDescent="0.2">
      <c r="A938" s="6">
        <f t="shared" si="70"/>
        <v>0</v>
      </c>
      <c r="B938">
        <v>936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8" t="e">
        <f t="shared" si="71"/>
        <v>#DIV/0!</v>
      </c>
      <c r="Q938" s="10" t="s">
        <v>8324</v>
      </c>
      <c r="R938" t="s">
        <v>8327</v>
      </c>
      <c r="S938" s="14" t="str">
        <f t="shared" si="72"/>
        <v>December</v>
      </c>
      <c r="T938" s="15">
        <f t="shared" si="73"/>
        <v>40926.5</v>
      </c>
      <c r="U938" t="str">
        <f t="shared" si="74"/>
        <v>2011</v>
      </c>
    </row>
    <row r="939" spans="1:21" ht="45" x14ac:dyDescent="0.2">
      <c r="A939" s="6">
        <f t="shared" si="70"/>
        <v>1.1428571428571429E-2</v>
      </c>
      <c r="B939">
        <v>937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8">
        <f t="shared" si="71"/>
        <v>20</v>
      </c>
      <c r="Q939" s="10" t="s">
        <v>8324</v>
      </c>
      <c r="R939" t="s">
        <v>8327</v>
      </c>
      <c r="S939" s="14" t="str">
        <f t="shared" si="72"/>
        <v>October</v>
      </c>
      <c r="T939" s="15">
        <f t="shared" si="73"/>
        <v>41581.50644675926</v>
      </c>
      <c r="U939" t="str">
        <f t="shared" si="74"/>
        <v>2013</v>
      </c>
    </row>
    <row r="940" spans="1:21" ht="45" x14ac:dyDescent="0.2">
      <c r="A940" s="6">
        <f t="shared" si="70"/>
        <v>3.5714285714285713E-3</v>
      </c>
      <c r="B940">
        <v>938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8">
        <f t="shared" si="71"/>
        <v>25</v>
      </c>
      <c r="Q940" s="10" t="s">
        <v>8324</v>
      </c>
      <c r="R940" t="s">
        <v>8327</v>
      </c>
      <c r="S940" s="14" t="str">
        <f t="shared" si="72"/>
        <v>August</v>
      </c>
      <c r="T940" s="15">
        <f t="shared" si="73"/>
        <v>41154.14638888889</v>
      </c>
      <c r="U940" t="str">
        <f t="shared" si="74"/>
        <v>2012</v>
      </c>
    </row>
    <row r="941" spans="1:21" ht="45" x14ac:dyDescent="0.2">
      <c r="A941" s="6">
        <f t="shared" si="70"/>
        <v>1.4545454545454545E-2</v>
      </c>
      <c r="B941">
        <v>939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8">
        <f t="shared" si="71"/>
        <v>20</v>
      </c>
      <c r="Q941" s="10" t="s">
        <v>8324</v>
      </c>
      <c r="R941" t="s">
        <v>8327</v>
      </c>
      <c r="S941" s="14" t="str">
        <f t="shared" si="72"/>
        <v>May</v>
      </c>
      <c r="T941" s="15">
        <f t="shared" si="73"/>
        <v>41455.498611111107</v>
      </c>
      <c r="U941" t="str">
        <f t="shared" si="74"/>
        <v>2013</v>
      </c>
    </row>
    <row r="942" spans="1:21" ht="45" x14ac:dyDescent="0.2">
      <c r="A942" s="6">
        <f t="shared" si="70"/>
        <v>0.17155555555555554</v>
      </c>
      <c r="B942">
        <v>940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8">
        <f t="shared" si="71"/>
        <v>110.28571428571429</v>
      </c>
      <c r="Q942" s="10" t="s">
        <v>8318</v>
      </c>
      <c r="R942" t="s">
        <v>8320</v>
      </c>
      <c r="S942" s="14" t="str">
        <f t="shared" si="72"/>
        <v>June</v>
      </c>
      <c r="T942" s="15">
        <f t="shared" si="73"/>
        <v>42226.675069444442</v>
      </c>
      <c r="U942" t="str">
        <f t="shared" si="74"/>
        <v>2015</v>
      </c>
    </row>
    <row r="943" spans="1:21" ht="45" x14ac:dyDescent="0.2">
      <c r="A943" s="6">
        <f t="shared" si="70"/>
        <v>2.3220000000000001E-2</v>
      </c>
      <c r="B943">
        <v>941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8">
        <f t="shared" si="71"/>
        <v>37.451612903225808</v>
      </c>
      <c r="Q943" s="10" t="s">
        <v>8318</v>
      </c>
      <c r="R943" t="s">
        <v>8320</v>
      </c>
      <c r="S943" s="14" t="str">
        <f t="shared" si="72"/>
        <v>January</v>
      </c>
      <c r="T943" s="15">
        <f t="shared" si="73"/>
        <v>42775.763252314813</v>
      </c>
      <c r="U943" t="str">
        <f t="shared" si="74"/>
        <v>2017</v>
      </c>
    </row>
    <row r="944" spans="1:21" ht="45" x14ac:dyDescent="0.2">
      <c r="A944" s="6">
        <f t="shared" si="70"/>
        <v>8.9066666666666669E-2</v>
      </c>
      <c r="B944">
        <v>942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8">
        <f t="shared" si="71"/>
        <v>41.75</v>
      </c>
      <c r="Q944" s="10" t="s">
        <v>8318</v>
      </c>
      <c r="R944" t="s">
        <v>8320</v>
      </c>
      <c r="S944" s="14" t="str">
        <f t="shared" si="72"/>
        <v>January</v>
      </c>
      <c r="T944" s="15">
        <f t="shared" si="73"/>
        <v>42418.509953703695</v>
      </c>
      <c r="U944" t="str">
        <f t="shared" si="74"/>
        <v>2016</v>
      </c>
    </row>
    <row r="945" spans="1:21" ht="30" x14ac:dyDescent="0.2">
      <c r="A945" s="6">
        <f t="shared" si="70"/>
        <v>9.633333333333334E-2</v>
      </c>
      <c r="B945">
        <v>943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8">
        <f t="shared" si="71"/>
        <v>24.083333333333332</v>
      </c>
      <c r="Q945" s="10" t="s">
        <v>8318</v>
      </c>
      <c r="R945" t="s">
        <v>8320</v>
      </c>
      <c r="S945" s="14" t="str">
        <f t="shared" si="72"/>
        <v>October</v>
      </c>
      <c r="T945" s="15">
        <f t="shared" si="73"/>
        <v>42703.376215277771</v>
      </c>
      <c r="U945" t="str">
        <f t="shared" si="74"/>
        <v>2016</v>
      </c>
    </row>
    <row r="946" spans="1:21" ht="45" x14ac:dyDescent="0.2">
      <c r="A946" s="6">
        <f t="shared" si="70"/>
        <v>0.13325999999999999</v>
      </c>
      <c r="B946">
        <v>944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8">
        <f t="shared" si="71"/>
        <v>69.40625</v>
      </c>
      <c r="Q946" s="10" t="s">
        <v>8318</v>
      </c>
      <c r="R946" t="s">
        <v>8320</v>
      </c>
      <c r="S946" s="14" t="str">
        <f t="shared" si="72"/>
        <v>March</v>
      </c>
      <c r="T946" s="15">
        <f t="shared" si="73"/>
        <v>42478.249999999993</v>
      </c>
      <c r="U946" t="str">
        <f t="shared" si="74"/>
        <v>2016</v>
      </c>
    </row>
    <row r="947" spans="1:21" ht="45" x14ac:dyDescent="0.2">
      <c r="A947" s="6">
        <f t="shared" si="70"/>
        <v>2.4840000000000001E-2</v>
      </c>
      <c r="B947">
        <v>945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8">
        <f t="shared" si="71"/>
        <v>155.25</v>
      </c>
      <c r="Q947" s="10" t="s">
        <v>8318</v>
      </c>
      <c r="R947" t="s">
        <v>8320</v>
      </c>
      <c r="S947" s="14" t="str">
        <f t="shared" si="72"/>
        <v>December</v>
      </c>
      <c r="T947" s="15">
        <f t="shared" si="73"/>
        <v>42784.665972222218</v>
      </c>
      <c r="U947" t="str">
        <f t="shared" si="74"/>
        <v>2016</v>
      </c>
    </row>
    <row r="948" spans="1:21" ht="30" x14ac:dyDescent="0.2">
      <c r="A948" s="6">
        <f t="shared" si="70"/>
        <v>1.9066666666666666E-2</v>
      </c>
      <c r="B948">
        <v>946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8">
        <f t="shared" si="71"/>
        <v>57.2</v>
      </c>
      <c r="Q948" s="10" t="s">
        <v>8318</v>
      </c>
      <c r="R948" t="s">
        <v>8320</v>
      </c>
      <c r="S948" s="14" t="str">
        <f t="shared" si="72"/>
        <v>August</v>
      </c>
      <c r="T948" s="15">
        <f t="shared" si="73"/>
        <v>42622.417222222219</v>
      </c>
      <c r="U948" t="str">
        <f t="shared" si="74"/>
        <v>2016</v>
      </c>
    </row>
    <row r="949" spans="1:21" ht="45" x14ac:dyDescent="0.2">
      <c r="A949" s="6">
        <f t="shared" si="70"/>
        <v>0</v>
      </c>
      <c r="B949">
        <v>947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8" t="e">
        <f t="shared" si="71"/>
        <v>#DIV/0!</v>
      </c>
      <c r="Q949" s="10" t="s">
        <v>8318</v>
      </c>
      <c r="R949" t="s">
        <v>8320</v>
      </c>
      <c r="S949" s="14" t="str">
        <f t="shared" si="72"/>
        <v>May</v>
      </c>
      <c r="T949" s="15">
        <f t="shared" si="73"/>
        <v>42551.44798611111</v>
      </c>
      <c r="U949" t="str">
        <f t="shared" si="74"/>
        <v>2016</v>
      </c>
    </row>
    <row r="950" spans="1:21" ht="45" x14ac:dyDescent="0.2">
      <c r="A950" s="6">
        <f t="shared" si="70"/>
        <v>0.12</v>
      </c>
      <c r="B950">
        <v>948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8">
        <f t="shared" si="71"/>
        <v>60</v>
      </c>
      <c r="Q950" s="10" t="s">
        <v>8318</v>
      </c>
      <c r="R950" t="s">
        <v>8320</v>
      </c>
      <c r="S950" s="14" t="str">
        <f t="shared" si="72"/>
        <v>February</v>
      </c>
      <c r="T950" s="15">
        <f t="shared" si="73"/>
        <v>42441.494953703703</v>
      </c>
      <c r="U950" t="str">
        <f t="shared" si="74"/>
        <v>2016</v>
      </c>
    </row>
    <row r="951" spans="1:21" ht="45" x14ac:dyDescent="0.2">
      <c r="A951" s="6">
        <f t="shared" si="70"/>
        <v>1.3650000000000001E-2</v>
      </c>
      <c r="B951">
        <v>949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8">
        <f t="shared" si="71"/>
        <v>39</v>
      </c>
      <c r="Q951" s="10" t="s">
        <v>8318</v>
      </c>
      <c r="R951" t="s">
        <v>8320</v>
      </c>
      <c r="S951" s="14" t="str">
        <f t="shared" si="72"/>
        <v>December</v>
      </c>
      <c r="T951" s="15">
        <f t="shared" si="73"/>
        <v>42420.710370370369</v>
      </c>
      <c r="U951" t="str">
        <f t="shared" si="74"/>
        <v>2015</v>
      </c>
    </row>
    <row r="952" spans="1:21" ht="45" x14ac:dyDescent="0.2">
      <c r="A952" s="6">
        <f t="shared" si="70"/>
        <v>0.28039999999999998</v>
      </c>
      <c r="B952">
        <v>950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8">
        <f t="shared" si="71"/>
        <v>58.416666666666664</v>
      </c>
      <c r="Q952" s="10" t="s">
        <v>8318</v>
      </c>
      <c r="R952" t="s">
        <v>8320</v>
      </c>
      <c r="S952" s="14" t="str">
        <f t="shared" si="72"/>
        <v>December</v>
      </c>
      <c r="T952" s="15">
        <f t="shared" si="73"/>
        <v>42386.41737268518</v>
      </c>
      <c r="U952" t="str">
        <f t="shared" si="74"/>
        <v>2015</v>
      </c>
    </row>
    <row r="953" spans="1:21" x14ac:dyDescent="0.2">
      <c r="A953" s="6">
        <f t="shared" si="70"/>
        <v>0.38390000000000002</v>
      </c>
      <c r="B953">
        <v>951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8">
        <f t="shared" si="71"/>
        <v>158.63636363636363</v>
      </c>
      <c r="Q953" s="10" t="s">
        <v>8318</v>
      </c>
      <c r="R953" t="s">
        <v>8320</v>
      </c>
      <c r="S953" s="14" t="str">
        <f t="shared" si="72"/>
        <v>April</v>
      </c>
      <c r="T953" s="15">
        <f t="shared" si="73"/>
        <v>42525.32027777777</v>
      </c>
      <c r="U953" t="str">
        <f t="shared" si="74"/>
        <v>2016</v>
      </c>
    </row>
    <row r="954" spans="1:21" ht="30" x14ac:dyDescent="0.2">
      <c r="A954" s="6">
        <f t="shared" si="70"/>
        <v>0.39942857142857141</v>
      </c>
      <c r="B954">
        <v>952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8">
        <f t="shared" si="71"/>
        <v>99.857142857142861</v>
      </c>
      <c r="Q954" s="10" t="s">
        <v>8318</v>
      </c>
      <c r="R954" t="s">
        <v>8320</v>
      </c>
      <c r="S954" s="14" t="str">
        <f t="shared" si="72"/>
        <v>October</v>
      </c>
      <c r="T954" s="15">
        <f t="shared" si="73"/>
        <v>42692.321898148148</v>
      </c>
      <c r="U954" t="str">
        <f t="shared" si="74"/>
        <v>2016</v>
      </c>
    </row>
    <row r="955" spans="1:21" ht="45" x14ac:dyDescent="0.2">
      <c r="A955" s="6">
        <f t="shared" si="70"/>
        <v>8.3999999999999995E-3</v>
      </c>
      <c r="B955">
        <v>953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8">
        <f t="shared" si="71"/>
        <v>25.2</v>
      </c>
      <c r="Q955" s="10" t="s">
        <v>8318</v>
      </c>
      <c r="R955" t="s">
        <v>8320</v>
      </c>
      <c r="S955" s="14" t="str">
        <f t="shared" si="72"/>
        <v>December</v>
      </c>
      <c r="T955" s="15">
        <f t="shared" si="73"/>
        <v>42028.831006944441</v>
      </c>
      <c r="U955" t="str">
        <f t="shared" si="74"/>
        <v>2014</v>
      </c>
    </row>
    <row r="956" spans="1:21" ht="45" x14ac:dyDescent="0.2">
      <c r="A956" s="6">
        <f t="shared" si="70"/>
        <v>0.43406666666666666</v>
      </c>
      <c r="B956">
        <v>954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8">
        <f t="shared" si="71"/>
        <v>89.191780821917803</v>
      </c>
      <c r="Q956" s="10" t="s">
        <v>8318</v>
      </c>
      <c r="R956" t="s">
        <v>8320</v>
      </c>
      <c r="S956" s="14" t="str">
        <f t="shared" si="72"/>
        <v>July</v>
      </c>
      <c r="T956" s="15">
        <f t="shared" si="73"/>
        <v>42236.500451388885</v>
      </c>
      <c r="U956" t="str">
        <f t="shared" si="74"/>
        <v>2015</v>
      </c>
    </row>
    <row r="957" spans="1:21" ht="45" x14ac:dyDescent="0.2">
      <c r="A957" s="6">
        <f t="shared" si="70"/>
        <v>5.6613333333333335E-2</v>
      </c>
      <c r="B957">
        <v>955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8">
        <f t="shared" si="71"/>
        <v>182.6236559139785</v>
      </c>
      <c r="Q957" s="10" t="s">
        <v>8318</v>
      </c>
      <c r="R957" t="s">
        <v>8320</v>
      </c>
      <c r="S957" s="14" t="str">
        <f t="shared" si="72"/>
        <v>August</v>
      </c>
      <c r="T957" s="15">
        <f t="shared" si="73"/>
        <v>42625.961805555555</v>
      </c>
      <c r="U957" t="str">
        <f t="shared" si="74"/>
        <v>2016</v>
      </c>
    </row>
    <row r="958" spans="1:21" ht="60" x14ac:dyDescent="0.2">
      <c r="A958" s="6">
        <f t="shared" si="70"/>
        <v>1.7219999999999999E-2</v>
      </c>
      <c r="B958">
        <v>956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8">
        <f t="shared" si="71"/>
        <v>50.647058823529413</v>
      </c>
      <c r="Q958" s="10" t="s">
        <v>8318</v>
      </c>
      <c r="R958" t="s">
        <v>8320</v>
      </c>
      <c r="S958" s="14" t="str">
        <f t="shared" si="72"/>
        <v>February</v>
      </c>
      <c r="T958" s="15">
        <f t="shared" si="73"/>
        <v>42120.538877314808</v>
      </c>
      <c r="U958" t="str">
        <f t="shared" si="74"/>
        <v>2015</v>
      </c>
    </row>
    <row r="959" spans="1:21" ht="30" x14ac:dyDescent="0.2">
      <c r="A959" s="6">
        <f t="shared" si="70"/>
        <v>1.9416666666666665E-2</v>
      </c>
      <c r="B959">
        <v>957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8">
        <f t="shared" si="71"/>
        <v>33.285714285714285</v>
      </c>
      <c r="Q959" s="10" t="s">
        <v>8318</v>
      </c>
      <c r="R959" t="s">
        <v>8320</v>
      </c>
      <c r="S959" s="14" t="str">
        <f t="shared" si="72"/>
        <v>October</v>
      </c>
      <c r="T959" s="15">
        <f t="shared" si="73"/>
        <v>42691.260798611103</v>
      </c>
      <c r="U959" t="str">
        <f t="shared" si="74"/>
        <v>2016</v>
      </c>
    </row>
    <row r="960" spans="1:21" ht="45" x14ac:dyDescent="0.2">
      <c r="A960" s="6">
        <f t="shared" si="70"/>
        <v>0.11328275684711328</v>
      </c>
      <c r="B960">
        <v>958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8">
        <f t="shared" si="71"/>
        <v>51.823529411764703</v>
      </c>
      <c r="Q960" s="10" t="s">
        <v>8318</v>
      </c>
      <c r="R960" t="s">
        <v>8320</v>
      </c>
      <c r="S960" s="14" t="str">
        <f t="shared" si="72"/>
        <v>March</v>
      </c>
      <c r="T960" s="15">
        <f t="shared" si="73"/>
        <v>42103.874305555553</v>
      </c>
      <c r="U960" t="str">
        <f t="shared" si="74"/>
        <v>2015</v>
      </c>
    </row>
    <row r="961" spans="1:21" ht="45" x14ac:dyDescent="0.2">
      <c r="A961" s="6">
        <f t="shared" si="70"/>
        <v>0.3886</v>
      </c>
      <c r="B961">
        <v>959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8">
        <f t="shared" si="71"/>
        <v>113.62573099415205</v>
      </c>
      <c r="Q961" s="10" t="s">
        <v>8318</v>
      </c>
      <c r="R961" t="s">
        <v>8320</v>
      </c>
      <c r="S961" s="14" t="str">
        <f t="shared" si="72"/>
        <v>December</v>
      </c>
      <c r="T961" s="15">
        <f t="shared" si="73"/>
        <v>42022.84103009259</v>
      </c>
      <c r="U961" t="str">
        <f t="shared" si="74"/>
        <v>2014</v>
      </c>
    </row>
    <row r="962" spans="1:21" ht="45" x14ac:dyDescent="0.2">
      <c r="A962" s="6">
        <f t="shared" si="70"/>
        <v>0.46100628930817611</v>
      </c>
      <c r="B962">
        <v>960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8">
        <f t="shared" si="71"/>
        <v>136.46276595744681</v>
      </c>
      <c r="Q962" s="10" t="s">
        <v>8318</v>
      </c>
      <c r="R962" t="s">
        <v>8320</v>
      </c>
      <c r="S962" s="14" t="str">
        <f t="shared" si="72"/>
        <v>January</v>
      </c>
      <c r="T962" s="15">
        <f t="shared" si="73"/>
        <v>42808.251793981479</v>
      </c>
      <c r="U962" t="str">
        <f t="shared" si="74"/>
        <v>2017</v>
      </c>
    </row>
    <row r="963" spans="1:21" ht="30" x14ac:dyDescent="0.2">
      <c r="A963" s="6">
        <f t="shared" ref="A963:A1026" si="75">(F963/E963)</f>
        <v>0.42188421052631581</v>
      </c>
      <c r="B963">
        <v>961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8">
        <f t="shared" ref="P963:P1026" si="76">F963/M963</f>
        <v>364.35454545454547</v>
      </c>
      <c r="Q963" s="10" t="s">
        <v>8318</v>
      </c>
      <c r="R963" t="s">
        <v>8320</v>
      </c>
      <c r="S963" s="14" t="str">
        <f t="shared" ref="S963:S1026" si="77">TEXT((((K963/60)/60)/24)+DATE(1970,1,1)+(-8/24),"MMMM")</f>
        <v>January</v>
      </c>
      <c r="T963" s="15">
        <f t="shared" ref="T963:T1026" si="78">(((J963/60)/60/24)+DATE(1970,1,1)+(-8/24))</f>
        <v>42786.458333333336</v>
      </c>
      <c r="U963" t="str">
        <f t="shared" ref="U963:U1026" si="79">TEXT((((K963/60)/60)/24)+DATE(1970,1,1)+(-8/24),"YYYY")</f>
        <v>2017</v>
      </c>
    </row>
    <row r="964" spans="1:21" ht="45" x14ac:dyDescent="0.2">
      <c r="A964" s="6">
        <f t="shared" si="75"/>
        <v>0.2848</v>
      </c>
      <c r="B964">
        <v>962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8">
        <f t="shared" si="76"/>
        <v>19.243243243243242</v>
      </c>
      <c r="Q964" s="10" t="s">
        <v>8318</v>
      </c>
      <c r="R964" t="s">
        <v>8320</v>
      </c>
      <c r="S964" s="14" t="str">
        <f t="shared" si="77"/>
        <v>January</v>
      </c>
      <c r="T964" s="15">
        <f t="shared" si="78"/>
        <v>42411.379085648143</v>
      </c>
      <c r="U964" t="str">
        <f t="shared" si="79"/>
        <v>2016</v>
      </c>
    </row>
    <row r="965" spans="1:21" ht="30" x14ac:dyDescent="0.2">
      <c r="A965" s="6">
        <f t="shared" si="75"/>
        <v>1.0771428571428571E-2</v>
      </c>
      <c r="B965">
        <v>963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8">
        <f t="shared" si="76"/>
        <v>41.888888888888886</v>
      </c>
      <c r="Q965" s="10" t="s">
        <v>8318</v>
      </c>
      <c r="R965" t="s">
        <v>8320</v>
      </c>
      <c r="S965" s="14" t="str">
        <f t="shared" si="77"/>
        <v>September</v>
      </c>
      <c r="T965" s="15">
        <f t="shared" si="78"/>
        <v>42660.302303240744</v>
      </c>
      <c r="U965" t="str">
        <f t="shared" si="79"/>
        <v>2016</v>
      </c>
    </row>
    <row r="966" spans="1:21" ht="45" x14ac:dyDescent="0.2">
      <c r="A966" s="6">
        <f t="shared" si="75"/>
        <v>7.9909090909090902E-3</v>
      </c>
      <c r="B966">
        <v>964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8">
        <f t="shared" si="76"/>
        <v>30.310344827586206</v>
      </c>
      <c r="Q966" s="10" t="s">
        <v>8318</v>
      </c>
      <c r="R966" t="s">
        <v>8320</v>
      </c>
      <c r="S966" s="14" t="str">
        <f t="shared" si="77"/>
        <v>July</v>
      </c>
      <c r="T966" s="15">
        <f t="shared" si="78"/>
        <v>42248.295358796291</v>
      </c>
      <c r="U966" t="str">
        <f t="shared" si="79"/>
        <v>2015</v>
      </c>
    </row>
    <row r="967" spans="1:21" ht="45" x14ac:dyDescent="0.2">
      <c r="A967" s="6">
        <f t="shared" si="75"/>
        <v>1.192E-2</v>
      </c>
      <c r="B967">
        <v>965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8">
        <f t="shared" si="76"/>
        <v>49.666666666666664</v>
      </c>
      <c r="Q967" s="10" t="s">
        <v>8318</v>
      </c>
      <c r="R967" t="s">
        <v>8320</v>
      </c>
      <c r="S967" s="14" t="str">
        <f t="shared" si="77"/>
        <v>September</v>
      </c>
      <c r="T967" s="15">
        <f t="shared" si="78"/>
        <v>42668.832638888889</v>
      </c>
      <c r="U967" t="str">
        <f t="shared" si="79"/>
        <v>2016</v>
      </c>
    </row>
    <row r="968" spans="1:21" ht="45" x14ac:dyDescent="0.2">
      <c r="A968" s="6">
        <f t="shared" si="75"/>
        <v>0.14799999999999999</v>
      </c>
      <c r="B968">
        <v>966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8">
        <f t="shared" si="76"/>
        <v>59.2</v>
      </c>
      <c r="Q968" s="10" t="s">
        <v>8318</v>
      </c>
      <c r="R968" t="s">
        <v>8320</v>
      </c>
      <c r="S968" s="14" t="str">
        <f t="shared" si="77"/>
        <v>September</v>
      </c>
      <c r="T968" s="15">
        <f t="shared" si="78"/>
        <v>42649.302453703705</v>
      </c>
      <c r="U968" t="str">
        <f t="shared" si="79"/>
        <v>2016</v>
      </c>
    </row>
    <row r="969" spans="1:21" ht="45" x14ac:dyDescent="0.2">
      <c r="A969" s="6">
        <f t="shared" si="75"/>
        <v>0.17810000000000001</v>
      </c>
      <c r="B969">
        <v>967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8">
        <f t="shared" si="76"/>
        <v>43.97530864197531</v>
      </c>
      <c r="Q969" s="10" t="s">
        <v>8318</v>
      </c>
      <c r="R969" t="s">
        <v>8320</v>
      </c>
      <c r="S969" s="14" t="str">
        <f t="shared" si="77"/>
        <v>February</v>
      </c>
      <c r="T969" s="15">
        <f t="shared" si="78"/>
        <v>42481.879328703704</v>
      </c>
      <c r="U969" t="str">
        <f t="shared" si="79"/>
        <v>2016</v>
      </c>
    </row>
    <row r="970" spans="1:21" ht="45" x14ac:dyDescent="0.2">
      <c r="A970" s="6">
        <f t="shared" si="75"/>
        <v>1.325E-2</v>
      </c>
      <c r="B970">
        <v>968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8">
        <f t="shared" si="76"/>
        <v>26.5</v>
      </c>
      <c r="Q970" s="10" t="s">
        <v>8318</v>
      </c>
      <c r="R970" t="s">
        <v>8320</v>
      </c>
      <c r="S970" s="14" t="str">
        <f t="shared" si="77"/>
        <v>July</v>
      </c>
      <c r="T970" s="15">
        <f t="shared" si="78"/>
        <v>41866.514282407406</v>
      </c>
      <c r="U970" t="str">
        <f t="shared" si="79"/>
        <v>2014</v>
      </c>
    </row>
    <row r="971" spans="1:21" ht="30" x14ac:dyDescent="0.2">
      <c r="A971" s="6">
        <f t="shared" si="75"/>
        <v>0.46666666666666667</v>
      </c>
      <c r="B971">
        <v>969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8">
        <f t="shared" si="76"/>
        <v>1272.7272727272727</v>
      </c>
      <c r="Q971" s="10" t="s">
        <v>8318</v>
      </c>
      <c r="R971" t="s">
        <v>8320</v>
      </c>
      <c r="S971" s="14" t="str">
        <f t="shared" si="77"/>
        <v>January</v>
      </c>
      <c r="T971" s="15">
        <f t="shared" si="78"/>
        <v>42774.969988425924</v>
      </c>
      <c r="U971" t="str">
        <f t="shared" si="79"/>
        <v>2017</v>
      </c>
    </row>
    <row r="972" spans="1:21" ht="45" x14ac:dyDescent="0.2">
      <c r="A972" s="6">
        <f t="shared" si="75"/>
        <v>0.4592</v>
      </c>
      <c r="B972">
        <v>970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8">
        <f t="shared" si="76"/>
        <v>164</v>
      </c>
      <c r="Q972" s="10" t="s">
        <v>8318</v>
      </c>
      <c r="R972" t="s">
        <v>8320</v>
      </c>
      <c r="S972" s="14" t="str">
        <f t="shared" si="77"/>
        <v>December</v>
      </c>
      <c r="T972" s="15">
        <f t="shared" si="78"/>
        <v>42757.874305555553</v>
      </c>
      <c r="U972" t="str">
        <f t="shared" si="79"/>
        <v>2016</v>
      </c>
    </row>
    <row r="973" spans="1:21" ht="45" x14ac:dyDescent="0.2">
      <c r="A973" s="6">
        <f t="shared" si="75"/>
        <v>2.2599999999999999E-3</v>
      </c>
      <c r="B973">
        <v>971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8">
        <f t="shared" si="76"/>
        <v>45.2</v>
      </c>
      <c r="Q973" s="10" t="s">
        <v>8318</v>
      </c>
      <c r="R973" t="s">
        <v>8320</v>
      </c>
      <c r="S973" s="14" t="str">
        <f t="shared" si="77"/>
        <v>April</v>
      </c>
      <c r="T973" s="15">
        <f t="shared" si="78"/>
        <v>42156.375694444439</v>
      </c>
      <c r="U973" t="str">
        <f t="shared" si="79"/>
        <v>2015</v>
      </c>
    </row>
    <row r="974" spans="1:21" ht="45" x14ac:dyDescent="0.2">
      <c r="A974" s="6">
        <f t="shared" si="75"/>
        <v>0.34625</v>
      </c>
      <c r="B974">
        <v>972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8">
        <f t="shared" si="76"/>
        <v>153.88888888888889</v>
      </c>
      <c r="Q974" s="10" t="s">
        <v>8318</v>
      </c>
      <c r="R974" t="s">
        <v>8320</v>
      </c>
      <c r="S974" s="14" t="str">
        <f t="shared" si="77"/>
        <v>August</v>
      </c>
      <c r="T974" s="15">
        <f t="shared" si="78"/>
        <v>41885.957638888889</v>
      </c>
      <c r="U974" t="str">
        <f t="shared" si="79"/>
        <v>2014</v>
      </c>
    </row>
    <row r="975" spans="1:21" ht="45" x14ac:dyDescent="0.2">
      <c r="A975" s="6">
        <f t="shared" si="75"/>
        <v>2.0549999999999999E-2</v>
      </c>
      <c r="B975">
        <v>973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8">
        <f t="shared" si="76"/>
        <v>51.375</v>
      </c>
      <c r="Q975" s="10" t="s">
        <v>8318</v>
      </c>
      <c r="R975" t="s">
        <v>8320</v>
      </c>
      <c r="S975" s="14" t="str">
        <f t="shared" si="77"/>
        <v>September</v>
      </c>
      <c r="T975" s="15">
        <f t="shared" si="78"/>
        <v>42316.723298611112</v>
      </c>
      <c r="U975" t="str">
        <f t="shared" si="79"/>
        <v>2015</v>
      </c>
    </row>
    <row r="976" spans="1:21" ht="45" x14ac:dyDescent="0.2">
      <c r="A976" s="6">
        <f t="shared" si="75"/>
        <v>5.5999999999999999E-3</v>
      </c>
      <c r="B976">
        <v>974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8">
        <f t="shared" si="76"/>
        <v>93.333333333333329</v>
      </c>
      <c r="Q976" s="10" t="s">
        <v>8318</v>
      </c>
      <c r="R976" t="s">
        <v>8320</v>
      </c>
      <c r="S976" s="14" t="str">
        <f t="shared" si="77"/>
        <v>February</v>
      </c>
      <c r="T976" s="15">
        <f t="shared" si="78"/>
        <v>42454.374490740738</v>
      </c>
      <c r="U976" t="str">
        <f t="shared" si="79"/>
        <v>2016</v>
      </c>
    </row>
    <row r="977" spans="1:21" ht="45" x14ac:dyDescent="0.2">
      <c r="A977" s="6">
        <f t="shared" si="75"/>
        <v>2.6069999999999999E-2</v>
      </c>
      <c r="B977">
        <v>975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8">
        <f t="shared" si="76"/>
        <v>108.625</v>
      </c>
      <c r="Q977" s="10" t="s">
        <v>8318</v>
      </c>
      <c r="R977" t="s">
        <v>8320</v>
      </c>
      <c r="S977" s="14" t="str">
        <f t="shared" si="77"/>
        <v>April</v>
      </c>
      <c r="T977" s="15">
        <f t="shared" si="78"/>
        <v>42549.363252314812</v>
      </c>
      <c r="U977" t="str">
        <f t="shared" si="79"/>
        <v>2016</v>
      </c>
    </row>
    <row r="978" spans="1:21" ht="45" x14ac:dyDescent="0.2">
      <c r="A978" s="6">
        <f t="shared" si="75"/>
        <v>1.9259999999999999E-2</v>
      </c>
      <c r="B978">
        <v>976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8">
        <f t="shared" si="76"/>
        <v>160.5</v>
      </c>
      <c r="Q978" s="10" t="s">
        <v>8318</v>
      </c>
      <c r="R978" t="s">
        <v>8320</v>
      </c>
      <c r="S978" s="14" t="str">
        <f t="shared" si="77"/>
        <v>June</v>
      </c>
      <c r="T978" s="15">
        <f t="shared" si="78"/>
        <v>42229.725659722222</v>
      </c>
      <c r="U978" t="str">
        <f t="shared" si="79"/>
        <v>2015</v>
      </c>
    </row>
    <row r="979" spans="1:21" ht="45" x14ac:dyDescent="0.2">
      <c r="A979" s="6">
        <f t="shared" si="75"/>
        <v>0.33666666666666667</v>
      </c>
      <c r="B979">
        <v>977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8">
        <f t="shared" si="76"/>
        <v>75.75</v>
      </c>
      <c r="Q979" s="10" t="s">
        <v>8318</v>
      </c>
      <c r="R979" t="s">
        <v>8320</v>
      </c>
      <c r="S979" s="14" t="str">
        <f t="shared" si="77"/>
        <v>January</v>
      </c>
      <c r="T979" s="15">
        <f t="shared" si="78"/>
        <v>42421.608761574076</v>
      </c>
      <c r="U979" t="str">
        <f t="shared" si="79"/>
        <v>2016</v>
      </c>
    </row>
    <row r="980" spans="1:21" ht="45" x14ac:dyDescent="0.2">
      <c r="A980" s="6">
        <f t="shared" si="75"/>
        <v>0.5626326718299024</v>
      </c>
      <c r="B980">
        <v>978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8">
        <f t="shared" si="76"/>
        <v>790.83739837398377</v>
      </c>
      <c r="Q980" s="10" t="s">
        <v>8318</v>
      </c>
      <c r="R980" t="s">
        <v>8320</v>
      </c>
      <c r="S980" s="14" t="str">
        <f t="shared" si="77"/>
        <v>January</v>
      </c>
      <c r="T980" s="15">
        <f t="shared" si="78"/>
        <v>42424.975706018515</v>
      </c>
      <c r="U980" t="str">
        <f t="shared" si="79"/>
        <v>2016</v>
      </c>
    </row>
    <row r="981" spans="1:21" ht="45" x14ac:dyDescent="0.2">
      <c r="A981" s="6">
        <f t="shared" si="75"/>
        <v>0.82817600000000002</v>
      </c>
      <c r="B981">
        <v>979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8">
        <f t="shared" si="76"/>
        <v>301.93916666666667</v>
      </c>
      <c r="Q981" s="10" t="s">
        <v>8318</v>
      </c>
      <c r="R981" t="s">
        <v>8320</v>
      </c>
      <c r="S981" s="14" t="str">
        <f t="shared" si="77"/>
        <v>May</v>
      </c>
      <c r="T981" s="15">
        <f t="shared" si="78"/>
        <v>42541.457638888889</v>
      </c>
      <c r="U981" t="str">
        <f t="shared" si="79"/>
        <v>2016</v>
      </c>
    </row>
    <row r="982" spans="1:21" ht="45" x14ac:dyDescent="0.2">
      <c r="A982" s="6">
        <f t="shared" si="75"/>
        <v>0.14860000000000001</v>
      </c>
      <c r="B982">
        <v>980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8">
        <f t="shared" si="76"/>
        <v>47.935483870967744</v>
      </c>
      <c r="Q982" s="10" t="s">
        <v>8318</v>
      </c>
      <c r="R982" t="s">
        <v>8320</v>
      </c>
      <c r="S982" s="14" t="str">
        <f t="shared" si="77"/>
        <v>October</v>
      </c>
      <c r="T982" s="15">
        <f t="shared" si="78"/>
        <v>41973.612523148149</v>
      </c>
      <c r="U982" t="str">
        <f t="shared" si="79"/>
        <v>2014</v>
      </c>
    </row>
    <row r="983" spans="1:21" ht="45" x14ac:dyDescent="0.2">
      <c r="A983" s="6">
        <f t="shared" si="75"/>
        <v>1.2375123751237513E-4</v>
      </c>
      <c r="B983">
        <v>981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8">
        <f t="shared" si="76"/>
        <v>2.75</v>
      </c>
      <c r="Q983" s="10" t="s">
        <v>8318</v>
      </c>
      <c r="R983" t="s">
        <v>8320</v>
      </c>
      <c r="S983" s="14" t="str">
        <f t="shared" si="77"/>
        <v>July</v>
      </c>
      <c r="T983" s="15">
        <f t="shared" si="78"/>
        <v>41860.613680555551</v>
      </c>
      <c r="U983" t="str">
        <f t="shared" si="79"/>
        <v>2014</v>
      </c>
    </row>
    <row r="984" spans="1:21" ht="30" x14ac:dyDescent="0.2">
      <c r="A984" s="6">
        <f t="shared" si="75"/>
        <v>1.7142857142857143E-4</v>
      </c>
      <c r="B984">
        <v>982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8">
        <f t="shared" si="76"/>
        <v>1</v>
      </c>
      <c r="Q984" s="10" t="s">
        <v>8318</v>
      </c>
      <c r="R984" t="s">
        <v>8320</v>
      </c>
      <c r="S984" s="14" t="str">
        <f t="shared" si="77"/>
        <v>September</v>
      </c>
      <c r="T984" s="15">
        <f t="shared" si="78"/>
        <v>42645.419976851852</v>
      </c>
      <c r="U984" t="str">
        <f t="shared" si="79"/>
        <v>2016</v>
      </c>
    </row>
    <row r="985" spans="1:21" ht="45" x14ac:dyDescent="0.2">
      <c r="A985" s="6">
        <f t="shared" si="75"/>
        <v>0.2950613611721471</v>
      </c>
      <c r="B985">
        <v>983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8">
        <f t="shared" si="76"/>
        <v>171.79329608938548</v>
      </c>
      <c r="Q985" s="10" t="s">
        <v>8318</v>
      </c>
      <c r="R985" t="s">
        <v>8320</v>
      </c>
      <c r="S985" s="14" t="str">
        <f t="shared" si="77"/>
        <v>July</v>
      </c>
      <c r="T985" s="15">
        <f t="shared" si="78"/>
        <v>42605.537499999999</v>
      </c>
      <c r="U985" t="str">
        <f t="shared" si="79"/>
        <v>2016</v>
      </c>
    </row>
    <row r="986" spans="1:21" ht="75" x14ac:dyDescent="0.2">
      <c r="A986" s="6">
        <f t="shared" si="75"/>
        <v>1.06E-2</v>
      </c>
      <c r="B986">
        <v>984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8">
        <f t="shared" si="76"/>
        <v>35.333333333333336</v>
      </c>
      <c r="Q986" s="10" t="s">
        <v>8318</v>
      </c>
      <c r="R986" t="s">
        <v>8320</v>
      </c>
      <c r="S986" s="14" t="str">
        <f t="shared" si="77"/>
        <v>February</v>
      </c>
      <c r="T986" s="15">
        <f t="shared" si="78"/>
        <v>42090.740833333337</v>
      </c>
      <c r="U986" t="str">
        <f t="shared" si="79"/>
        <v>2015</v>
      </c>
    </row>
    <row r="987" spans="1:21" ht="45" x14ac:dyDescent="0.2">
      <c r="A987" s="6">
        <f t="shared" si="75"/>
        <v>6.2933333333333327E-2</v>
      </c>
      <c r="B987">
        <v>985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8">
        <f t="shared" si="76"/>
        <v>82.086956521739125</v>
      </c>
      <c r="Q987" s="10" t="s">
        <v>8318</v>
      </c>
      <c r="R987" t="s">
        <v>8320</v>
      </c>
      <c r="S987" s="14" t="str">
        <f t="shared" si="77"/>
        <v>December</v>
      </c>
      <c r="T987" s="15">
        <f t="shared" si="78"/>
        <v>42369.624999999993</v>
      </c>
      <c r="U987" t="str">
        <f t="shared" si="79"/>
        <v>2015</v>
      </c>
    </row>
    <row r="988" spans="1:21" ht="45" x14ac:dyDescent="0.2">
      <c r="A988" s="6">
        <f t="shared" si="75"/>
        <v>0.1275</v>
      </c>
      <c r="B988">
        <v>986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8">
        <f t="shared" si="76"/>
        <v>110.8695652173913</v>
      </c>
      <c r="Q988" s="10" t="s">
        <v>8318</v>
      </c>
      <c r="R988" t="s">
        <v>8320</v>
      </c>
      <c r="S988" s="14" t="str">
        <f t="shared" si="77"/>
        <v>November</v>
      </c>
      <c r="T988" s="15">
        <f t="shared" si="78"/>
        <v>42378.666666666664</v>
      </c>
      <c r="U988" t="str">
        <f t="shared" si="79"/>
        <v>2015</v>
      </c>
    </row>
    <row r="989" spans="1:21" ht="45" x14ac:dyDescent="0.2">
      <c r="A989" s="6">
        <f t="shared" si="75"/>
        <v>0.13220000000000001</v>
      </c>
      <c r="B989">
        <v>987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8">
        <f t="shared" si="76"/>
        <v>161.21951219512195</v>
      </c>
      <c r="Q989" s="10" t="s">
        <v>8318</v>
      </c>
      <c r="R989" t="s">
        <v>8320</v>
      </c>
      <c r="S989" s="14" t="str">
        <f t="shared" si="77"/>
        <v>May</v>
      </c>
      <c r="T989" s="15">
        <f t="shared" si="78"/>
        <v>41812.961226851847</v>
      </c>
      <c r="U989" t="str">
        <f t="shared" si="79"/>
        <v>2014</v>
      </c>
    </row>
    <row r="990" spans="1:21" ht="45" x14ac:dyDescent="0.2">
      <c r="A990" s="6">
        <f t="shared" si="75"/>
        <v>0</v>
      </c>
      <c r="B990">
        <v>988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8" t="e">
        <f t="shared" si="76"/>
        <v>#DIV/0!</v>
      </c>
      <c r="Q990" s="10" t="s">
        <v>8318</v>
      </c>
      <c r="R990" t="s">
        <v>8320</v>
      </c>
      <c r="S990" s="14" t="str">
        <f t="shared" si="77"/>
        <v>September</v>
      </c>
      <c r="T990" s="15">
        <f t="shared" si="78"/>
        <v>42644.023437499993</v>
      </c>
      <c r="U990" t="str">
        <f t="shared" si="79"/>
        <v>2016</v>
      </c>
    </row>
    <row r="991" spans="1:21" x14ac:dyDescent="0.2">
      <c r="A991" s="6">
        <f t="shared" si="75"/>
        <v>0.16769999999999999</v>
      </c>
      <c r="B991">
        <v>989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8">
        <f t="shared" si="76"/>
        <v>52.40625</v>
      </c>
      <c r="Q991" s="10" t="s">
        <v>8318</v>
      </c>
      <c r="R991" t="s">
        <v>8320</v>
      </c>
      <c r="S991" s="14" t="str">
        <f t="shared" si="77"/>
        <v>August</v>
      </c>
      <c r="T991" s="15">
        <f t="shared" si="78"/>
        <v>42641.600636574069</v>
      </c>
      <c r="U991" t="str">
        <f t="shared" si="79"/>
        <v>2016</v>
      </c>
    </row>
    <row r="992" spans="1:21" ht="45" x14ac:dyDescent="0.2">
      <c r="A992" s="6">
        <f t="shared" si="75"/>
        <v>1.0399999999999999E-3</v>
      </c>
      <c r="B992">
        <v>990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8">
        <f t="shared" si="76"/>
        <v>13</v>
      </c>
      <c r="Q992" s="10" t="s">
        <v>8318</v>
      </c>
      <c r="R992" t="s">
        <v>8320</v>
      </c>
      <c r="S992" s="14" t="str">
        <f t="shared" si="77"/>
        <v>August</v>
      </c>
      <c r="T992" s="15">
        <f t="shared" si="78"/>
        <v>41885.450972222221</v>
      </c>
      <c r="U992" t="str">
        <f t="shared" si="79"/>
        <v>2014</v>
      </c>
    </row>
    <row r="993" spans="1:21" ht="75" x14ac:dyDescent="0.2">
      <c r="A993" s="6">
        <f t="shared" si="75"/>
        <v>4.24E-2</v>
      </c>
      <c r="B993">
        <v>991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8">
        <f t="shared" si="76"/>
        <v>30.285714285714285</v>
      </c>
      <c r="Q993" s="10" t="s">
        <v>8318</v>
      </c>
      <c r="R993" t="s">
        <v>8320</v>
      </c>
      <c r="S993" s="14" t="str">
        <f t="shared" si="77"/>
        <v>June</v>
      </c>
      <c r="T993" s="15">
        <f t="shared" si="78"/>
        <v>42563.45208333333</v>
      </c>
      <c r="U993" t="str">
        <f t="shared" si="79"/>
        <v>2016</v>
      </c>
    </row>
    <row r="994" spans="1:21" ht="45" x14ac:dyDescent="0.2">
      <c r="A994" s="6">
        <f t="shared" si="75"/>
        <v>4.6699999999999997E-3</v>
      </c>
      <c r="B994">
        <v>992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8">
        <f t="shared" si="76"/>
        <v>116.75</v>
      </c>
      <c r="Q994" s="10" t="s">
        <v>8318</v>
      </c>
      <c r="R994" t="s">
        <v>8320</v>
      </c>
      <c r="S994" s="14" t="str">
        <f t="shared" si="77"/>
        <v>March</v>
      </c>
      <c r="T994" s="15">
        <f t="shared" si="78"/>
        <v>42497.549988425926</v>
      </c>
      <c r="U994" t="str">
        <f t="shared" si="79"/>
        <v>2016</v>
      </c>
    </row>
    <row r="995" spans="1:21" ht="45" x14ac:dyDescent="0.2">
      <c r="A995" s="6">
        <f t="shared" si="75"/>
        <v>0.25087142857142858</v>
      </c>
      <c r="B995">
        <v>993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8">
        <f t="shared" si="76"/>
        <v>89.59693877551021</v>
      </c>
      <c r="Q995" s="10" t="s">
        <v>8318</v>
      </c>
      <c r="R995" t="s">
        <v>8320</v>
      </c>
      <c r="S995" s="14" t="str">
        <f t="shared" si="77"/>
        <v>October</v>
      </c>
      <c r="T995" s="15">
        <f t="shared" si="78"/>
        <v>42685.874999999993</v>
      </c>
      <c r="U995" t="str">
        <f t="shared" si="79"/>
        <v>2016</v>
      </c>
    </row>
    <row r="996" spans="1:21" ht="60" x14ac:dyDescent="0.2">
      <c r="A996" s="6">
        <f t="shared" si="75"/>
        <v>2.3345000000000001E-2</v>
      </c>
      <c r="B996">
        <v>994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8">
        <f t="shared" si="76"/>
        <v>424.45454545454544</v>
      </c>
      <c r="Q996" s="10" t="s">
        <v>8318</v>
      </c>
      <c r="R996" t="s">
        <v>8320</v>
      </c>
      <c r="S996" s="14" t="str">
        <f t="shared" si="77"/>
        <v>October</v>
      </c>
      <c r="T996" s="15">
        <f t="shared" si="78"/>
        <v>41973.624305555553</v>
      </c>
      <c r="U996" t="str">
        <f t="shared" si="79"/>
        <v>2014</v>
      </c>
    </row>
    <row r="997" spans="1:21" ht="45" x14ac:dyDescent="0.2">
      <c r="A997" s="6">
        <f t="shared" si="75"/>
        <v>7.2599999999999998E-2</v>
      </c>
      <c r="B997">
        <v>995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8">
        <f t="shared" si="76"/>
        <v>80.666666666666671</v>
      </c>
      <c r="Q997" s="10" t="s">
        <v>8318</v>
      </c>
      <c r="R997" t="s">
        <v>8320</v>
      </c>
      <c r="S997" s="14" t="str">
        <f t="shared" si="77"/>
        <v>November</v>
      </c>
      <c r="T997" s="15">
        <f t="shared" si="78"/>
        <v>41972.333333333336</v>
      </c>
      <c r="U997" t="str">
        <f t="shared" si="79"/>
        <v>2014</v>
      </c>
    </row>
    <row r="998" spans="1:21" ht="30" x14ac:dyDescent="0.2">
      <c r="A998" s="6">
        <f t="shared" si="75"/>
        <v>1.6250000000000001E-2</v>
      </c>
      <c r="B998">
        <v>996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8">
        <f t="shared" si="76"/>
        <v>13</v>
      </c>
      <c r="Q998" s="10" t="s">
        <v>8318</v>
      </c>
      <c r="R998" t="s">
        <v>8320</v>
      </c>
      <c r="S998" s="14" t="str">
        <f t="shared" si="77"/>
        <v>June</v>
      </c>
      <c r="T998" s="15">
        <f t="shared" si="78"/>
        <v>41847.310416666667</v>
      </c>
      <c r="U998" t="str">
        <f t="shared" si="79"/>
        <v>2014</v>
      </c>
    </row>
    <row r="999" spans="1:21" ht="30" x14ac:dyDescent="0.2">
      <c r="A999" s="6">
        <f t="shared" si="75"/>
        <v>1.2999999999999999E-2</v>
      </c>
      <c r="B999">
        <v>997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8">
        <f t="shared" si="76"/>
        <v>8.125</v>
      </c>
      <c r="Q999" s="10" t="s">
        <v>8318</v>
      </c>
      <c r="R999" t="s">
        <v>8320</v>
      </c>
      <c r="S999" s="14" t="str">
        <f t="shared" si="77"/>
        <v>October</v>
      </c>
      <c r="T999" s="15">
        <f t="shared" si="78"/>
        <v>41970.811307870368</v>
      </c>
      <c r="U999" t="str">
        <f t="shared" si="79"/>
        <v>2014</v>
      </c>
    </row>
    <row r="1000" spans="1:21" ht="30" x14ac:dyDescent="0.2">
      <c r="A1000" s="6">
        <f t="shared" si="75"/>
        <v>0.58558333333333334</v>
      </c>
      <c r="B1000">
        <v>998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8">
        <f t="shared" si="76"/>
        <v>153.42794759825327</v>
      </c>
      <c r="Q1000" s="10" t="s">
        <v>8318</v>
      </c>
      <c r="R1000" t="s">
        <v>8320</v>
      </c>
      <c r="S1000" s="14" t="str">
        <f t="shared" si="77"/>
        <v>October</v>
      </c>
      <c r="T1000" s="15">
        <f t="shared" si="78"/>
        <v>42326.877326388887</v>
      </c>
      <c r="U1000" t="str">
        <f t="shared" si="79"/>
        <v>2015</v>
      </c>
    </row>
    <row r="1001" spans="1:21" ht="45" x14ac:dyDescent="0.2">
      <c r="A1001" s="6">
        <f t="shared" si="75"/>
        <v>7.7886666666666673E-2</v>
      </c>
      <c r="B1001">
        <v>999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8">
        <f t="shared" si="76"/>
        <v>292.07499999999999</v>
      </c>
      <c r="Q1001" s="10" t="s">
        <v>8318</v>
      </c>
      <c r="R1001" t="s">
        <v>8320</v>
      </c>
      <c r="S1001" s="14" t="str">
        <f t="shared" si="77"/>
        <v>October</v>
      </c>
      <c r="T1001" s="15">
        <f t="shared" si="78"/>
        <v>41956.001388888886</v>
      </c>
      <c r="U1001" t="str">
        <f t="shared" si="79"/>
        <v>2014</v>
      </c>
    </row>
    <row r="1002" spans="1:21" ht="45" x14ac:dyDescent="0.2">
      <c r="A1002" s="6">
        <f t="shared" si="75"/>
        <v>2.2157147647256063E-2</v>
      </c>
      <c r="B1002">
        <v>1000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8">
        <f t="shared" si="76"/>
        <v>3304</v>
      </c>
      <c r="Q1002" s="10" t="s">
        <v>8318</v>
      </c>
      <c r="R1002" t="s">
        <v>8320</v>
      </c>
      <c r="S1002" s="14" t="str">
        <f t="shared" si="77"/>
        <v>January</v>
      </c>
      <c r="T1002" s="15">
        <f t="shared" si="78"/>
        <v>42808.68472222222</v>
      </c>
      <c r="U1002" t="str">
        <f t="shared" si="79"/>
        <v>2017</v>
      </c>
    </row>
    <row r="1003" spans="1:21" ht="45" x14ac:dyDescent="0.2">
      <c r="A1003" s="6">
        <f t="shared" si="75"/>
        <v>1.04</v>
      </c>
      <c r="B1003">
        <v>1001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8">
        <f t="shared" si="76"/>
        <v>1300</v>
      </c>
      <c r="Q1003" s="10" t="s">
        <v>8318</v>
      </c>
      <c r="R1003" t="s">
        <v>8320</v>
      </c>
      <c r="S1003" s="14" t="str">
        <f t="shared" si="77"/>
        <v>December</v>
      </c>
      <c r="T1003" s="15">
        <f t="shared" si="78"/>
        <v>42765.386724537035</v>
      </c>
      <c r="U1003" t="str">
        <f t="shared" si="79"/>
        <v>2016</v>
      </c>
    </row>
    <row r="1004" spans="1:21" ht="45" x14ac:dyDescent="0.2">
      <c r="A1004" s="6">
        <f t="shared" si="75"/>
        <v>0.29602960296029601</v>
      </c>
      <c r="B1004">
        <v>1002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8">
        <f t="shared" si="76"/>
        <v>134.54545454545453</v>
      </c>
      <c r="Q1004" s="10" t="s">
        <v>8318</v>
      </c>
      <c r="R1004" t="s">
        <v>8320</v>
      </c>
      <c r="S1004" s="14" t="str">
        <f t="shared" si="77"/>
        <v>November</v>
      </c>
      <c r="T1004" s="15">
        <f t="shared" si="78"/>
        <v>42354.915972222218</v>
      </c>
      <c r="U1004" t="str">
        <f t="shared" si="79"/>
        <v>2015</v>
      </c>
    </row>
    <row r="1005" spans="1:21" ht="45" x14ac:dyDescent="0.2">
      <c r="A1005" s="6">
        <f t="shared" si="75"/>
        <v>0.16055</v>
      </c>
      <c r="B1005">
        <v>1003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8">
        <f t="shared" si="76"/>
        <v>214.06666666666666</v>
      </c>
      <c r="Q1005" s="10" t="s">
        <v>8318</v>
      </c>
      <c r="R1005" t="s">
        <v>8320</v>
      </c>
      <c r="S1005" s="14" t="str">
        <f t="shared" si="77"/>
        <v>February</v>
      </c>
      <c r="T1005" s="15">
        <f t="shared" si="78"/>
        <v>42810.334039351852</v>
      </c>
      <c r="U1005" t="str">
        <f t="shared" si="79"/>
        <v>2017</v>
      </c>
    </row>
    <row r="1006" spans="1:21" ht="30" x14ac:dyDescent="0.2">
      <c r="A1006" s="6">
        <f t="shared" si="75"/>
        <v>0.82208000000000003</v>
      </c>
      <c r="B1006">
        <v>1004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8">
        <f t="shared" si="76"/>
        <v>216.33684210526314</v>
      </c>
      <c r="Q1006" s="10" t="s">
        <v>8318</v>
      </c>
      <c r="R1006" t="s">
        <v>8320</v>
      </c>
      <c r="S1006" s="14" t="str">
        <f t="shared" si="77"/>
        <v>January</v>
      </c>
      <c r="T1006" s="15">
        <f t="shared" si="78"/>
        <v>42418.3753125</v>
      </c>
      <c r="U1006" t="str">
        <f t="shared" si="79"/>
        <v>2016</v>
      </c>
    </row>
    <row r="1007" spans="1:21" ht="30" x14ac:dyDescent="0.2">
      <c r="A1007" s="6">
        <f t="shared" si="75"/>
        <v>0.75051000000000001</v>
      </c>
      <c r="B1007">
        <v>1005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8">
        <f t="shared" si="76"/>
        <v>932.31055900621118</v>
      </c>
      <c r="Q1007" s="10" t="s">
        <v>8318</v>
      </c>
      <c r="R1007" t="s">
        <v>8320</v>
      </c>
      <c r="S1007" s="14" t="str">
        <f t="shared" si="77"/>
        <v>September</v>
      </c>
      <c r="T1007" s="15">
        <f t="shared" si="78"/>
        <v>42307.291469907403</v>
      </c>
      <c r="U1007" t="str">
        <f t="shared" si="79"/>
        <v>2015</v>
      </c>
    </row>
    <row r="1008" spans="1:21" ht="45" x14ac:dyDescent="0.2">
      <c r="A1008" s="6">
        <f t="shared" si="75"/>
        <v>5.8500000000000003E-2</v>
      </c>
      <c r="B1008">
        <v>1006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8">
        <f t="shared" si="76"/>
        <v>29.25</v>
      </c>
      <c r="Q1008" s="10" t="s">
        <v>8318</v>
      </c>
      <c r="R1008" t="s">
        <v>8320</v>
      </c>
      <c r="S1008" s="14" t="str">
        <f t="shared" si="77"/>
        <v>December</v>
      </c>
      <c r="T1008" s="15">
        <f t="shared" si="78"/>
        <v>41984.96597222222</v>
      </c>
      <c r="U1008" t="str">
        <f t="shared" si="79"/>
        <v>2014</v>
      </c>
    </row>
    <row r="1009" spans="1:21" ht="45" x14ac:dyDescent="0.2">
      <c r="A1009" s="6">
        <f t="shared" si="75"/>
        <v>0.44319999999999998</v>
      </c>
      <c r="B1009">
        <v>1007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8">
        <f t="shared" si="76"/>
        <v>174.94736842105263</v>
      </c>
      <c r="Q1009" s="10" t="s">
        <v>8318</v>
      </c>
      <c r="R1009" t="s">
        <v>8320</v>
      </c>
      <c r="S1009" s="14" t="str">
        <f t="shared" si="77"/>
        <v>November</v>
      </c>
      <c r="T1009" s="15">
        <f t="shared" si="78"/>
        <v>42718.291932870365</v>
      </c>
      <c r="U1009" t="str">
        <f t="shared" si="79"/>
        <v>2016</v>
      </c>
    </row>
    <row r="1010" spans="1:21" ht="45" x14ac:dyDescent="0.2">
      <c r="A1010" s="6">
        <f t="shared" si="75"/>
        <v>2.6737967914438501E-3</v>
      </c>
      <c r="B1010">
        <v>1008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8">
        <f t="shared" si="76"/>
        <v>250</v>
      </c>
      <c r="Q1010" s="10" t="s">
        <v>8318</v>
      </c>
      <c r="R1010" t="s">
        <v>8320</v>
      </c>
      <c r="S1010" s="14" t="str">
        <f t="shared" si="77"/>
        <v>November</v>
      </c>
      <c r="T1010" s="15">
        <f t="shared" si="78"/>
        <v>42732.475868055553</v>
      </c>
      <c r="U1010" t="str">
        <f t="shared" si="79"/>
        <v>2016</v>
      </c>
    </row>
    <row r="1011" spans="1:21" ht="45" x14ac:dyDescent="0.2">
      <c r="A1011" s="6">
        <f t="shared" si="75"/>
        <v>0.1313</v>
      </c>
      <c r="B1011">
        <v>1009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8">
        <f t="shared" si="76"/>
        <v>65</v>
      </c>
      <c r="Q1011" s="10" t="s">
        <v>8318</v>
      </c>
      <c r="R1011" t="s">
        <v>8320</v>
      </c>
      <c r="S1011" s="14" t="str">
        <f t="shared" si="77"/>
        <v>May</v>
      </c>
      <c r="T1011" s="15">
        <f t="shared" si="78"/>
        <v>42540.271365740737</v>
      </c>
      <c r="U1011" t="str">
        <f t="shared" si="79"/>
        <v>2016</v>
      </c>
    </row>
    <row r="1012" spans="1:21" ht="45" x14ac:dyDescent="0.2">
      <c r="A1012" s="6">
        <f t="shared" si="75"/>
        <v>1.9088937093275488E-3</v>
      </c>
      <c r="B1012">
        <v>1010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8">
        <f t="shared" si="76"/>
        <v>55</v>
      </c>
      <c r="Q1012" s="10" t="s">
        <v>8318</v>
      </c>
      <c r="R1012" t="s">
        <v>8320</v>
      </c>
      <c r="S1012" s="14" t="str">
        <f t="shared" si="77"/>
        <v>July</v>
      </c>
      <c r="T1012" s="15">
        <f t="shared" si="78"/>
        <v>42617.790972222218</v>
      </c>
      <c r="U1012" t="str">
        <f t="shared" si="79"/>
        <v>2016</v>
      </c>
    </row>
    <row r="1013" spans="1:21" ht="45" x14ac:dyDescent="0.2">
      <c r="A1013" s="6">
        <f t="shared" si="75"/>
        <v>3.7499999999999999E-3</v>
      </c>
      <c r="B1013">
        <v>1011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8">
        <f t="shared" si="76"/>
        <v>75</v>
      </c>
      <c r="Q1013" s="10" t="s">
        <v>8318</v>
      </c>
      <c r="R1013" t="s">
        <v>8320</v>
      </c>
      <c r="S1013" s="14" t="str">
        <f t="shared" si="77"/>
        <v>November</v>
      </c>
      <c r="T1013" s="15">
        <f t="shared" si="78"/>
        <v>41991.564756944441</v>
      </c>
      <c r="U1013" t="str">
        <f t="shared" si="79"/>
        <v>2014</v>
      </c>
    </row>
    <row r="1014" spans="1:21" ht="45" x14ac:dyDescent="0.2">
      <c r="A1014" s="6">
        <f t="shared" si="75"/>
        <v>215.35021</v>
      </c>
      <c r="B1014">
        <v>1012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8">
        <f t="shared" si="76"/>
        <v>1389.3561935483872</v>
      </c>
      <c r="Q1014" s="10" t="s">
        <v>8318</v>
      </c>
      <c r="R1014" t="s">
        <v>8320</v>
      </c>
      <c r="S1014" s="14" t="str">
        <f t="shared" si="77"/>
        <v>December</v>
      </c>
      <c r="T1014" s="15">
        <f t="shared" si="78"/>
        <v>42759.107083333329</v>
      </c>
      <c r="U1014" t="str">
        <f t="shared" si="79"/>
        <v>2016</v>
      </c>
    </row>
    <row r="1015" spans="1:21" ht="45" x14ac:dyDescent="0.2">
      <c r="A1015" s="6">
        <f t="shared" si="75"/>
        <v>0.34527999999999998</v>
      </c>
      <c r="B1015">
        <v>1013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8">
        <f t="shared" si="76"/>
        <v>95.911111111111111</v>
      </c>
      <c r="Q1015" s="10" t="s">
        <v>8318</v>
      </c>
      <c r="R1015" t="s">
        <v>8320</v>
      </c>
      <c r="S1015" s="14" t="str">
        <f t="shared" si="77"/>
        <v>December</v>
      </c>
      <c r="T1015" s="15">
        <f t="shared" si="78"/>
        <v>42367.499999999993</v>
      </c>
      <c r="U1015" t="str">
        <f t="shared" si="79"/>
        <v>2015</v>
      </c>
    </row>
    <row r="1016" spans="1:21" ht="30" x14ac:dyDescent="0.2">
      <c r="A1016" s="6">
        <f t="shared" si="75"/>
        <v>0.30599999999999999</v>
      </c>
      <c r="B1016">
        <v>1014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8">
        <f t="shared" si="76"/>
        <v>191.25</v>
      </c>
      <c r="Q1016" s="10" t="s">
        <v>8318</v>
      </c>
      <c r="R1016" t="s">
        <v>8320</v>
      </c>
      <c r="S1016" s="14" t="str">
        <f t="shared" si="77"/>
        <v>November</v>
      </c>
      <c r="T1016" s="15">
        <f t="shared" si="78"/>
        <v>42004.66915509259</v>
      </c>
      <c r="U1016" t="str">
        <f t="shared" si="79"/>
        <v>2014</v>
      </c>
    </row>
    <row r="1017" spans="1:21" ht="30" x14ac:dyDescent="0.2">
      <c r="A1017" s="6">
        <f t="shared" si="75"/>
        <v>2.6666666666666668E-2</v>
      </c>
      <c r="B1017">
        <v>1015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8">
        <f t="shared" si="76"/>
        <v>40</v>
      </c>
      <c r="Q1017" s="10" t="s">
        <v>8318</v>
      </c>
      <c r="R1017" t="s">
        <v>8320</v>
      </c>
      <c r="S1017" s="14" t="str">
        <f t="shared" si="77"/>
        <v>October</v>
      </c>
      <c r="T1017" s="15">
        <f t="shared" si="78"/>
        <v>42333.586747685178</v>
      </c>
      <c r="U1017" t="str">
        <f t="shared" si="79"/>
        <v>2015</v>
      </c>
    </row>
    <row r="1018" spans="1:21" ht="45" x14ac:dyDescent="0.2">
      <c r="A1018" s="6">
        <f t="shared" si="75"/>
        <v>2.8420000000000001E-2</v>
      </c>
      <c r="B1018">
        <v>1016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8">
        <f t="shared" si="76"/>
        <v>74.78947368421052</v>
      </c>
      <c r="Q1018" s="10" t="s">
        <v>8318</v>
      </c>
      <c r="R1018" t="s">
        <v>8320</v>
      </c>
      <c r="S1018" s="14" t="str">
        <f t="shared" si="77"/>
        <v>February</v>
      </c>
      <c r="T1018" s="15">
        <f t="shared" si="78"/>
        <v>42466.732129629621</v>
      </c>
      <c r="U1018" t="str">
        <f t="shared" si="79"/>
        <v>2016</v>
      </c>
    </row>
    <row r="1019" spans="1:21" ht="45" x14ac:dyDescent="0.2">
      <c r="A1019" s="6">
        <f t="shared" si="75"/>
        <v>0.22878799999999999</v>
      </c>
      <c r="B1019">
        <v>1017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8">
        <f t="shared" si="76"/>
        <v>161.11830985915492</v>
      </c>
      <c r="Q1019" s="10" t="s">
        <v>8318</v>
      </c>
      <c r="R1019" t="s">
        <v>8320</v>
      </c>
      <c r="S1019" s="14" t="str">
        <f t="shared" si="77"/>
        <v>October</v>
      </c>
      <c r="T1019" s="15">
        <f t="shared" si="78"/>
        <v>42329.383506944439</v>
      </c>
      <c r="U1019" t="str">
        <f t="shared" si="79"/>
        <v>2015</v>
      </c>
    </row>
    <row r="1020" spans="1:21" ht="30" x14ac:dyDescent="0.2">
      <c r="A1020" s="6">
        <f t="shared" si="75"/>
        <v>3.1050000000000001E-2</v>
      </c>
      <c r="B1020">
        <v>1018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8">
        <f t="shared" si="76"/>
        <v>88.714285714285708</v>
      </c>
      <c r="Q1020" s="10" t="s">
        <v>8318</v>
      </c>
      <c r="R1020" t="s">
        <v>8320</v>
      </c>
      <c r="S1020" s="14" t="str">
        <f t="shared" si="77"/>
        <v>June</v>
      </c>
      <c r="T1020" s="15">
        <f t="shared" si="78"/>
        <v>42565.158946759257</v>
      </c>
      <c r="U1020" t="str">
        <f t="shared" si="79"/>
        <v>2016</v>
      </c>
    </row>
    <row r="1021" spans="1:21" ht="30" x14ac:dyDescent="0.2">
      <c r="A1021" s="6">
        <f t="shared" si="75"/>
        <v>0.47333333333333333</v>
      </c>
      <c r="B1021">
        <v>1019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8">
        <f t="shared" si="76"/>
        <v>53.25</v>
      </c>
      <c r="Q1021" s="10" t="s">
        <v>8318</v>
      </c>
      <c r="R1021" t="s">
        <v>8320</v>
      </c>
      <c r="S1021" s="14" t="str">
        <f t="shared" si="77"/>
        <v>January</v>
      </c>
      <c r="T1021" s="15">
        <f t="shared" si="78"/>
        <v>42039.640613425923</v>
      </c>
      <c r="U1021" t="str">
        <f t="shared" si="79"/>
        <v>2015</v>
      </c>
    </row>
    <row r="1022" spans="1:21" ht="45" x14ac:dyDescent="0.2">
      <c r="A1022" s="6">
        <f t="shared" si="75"/>
        <v>2.0554838709677421</v>
      </c>
      <c r="B1022">
        <v>1020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8">
        <f t="shared" si="76"/>
        <v>106.2</v>
      </c>
      <c r="Q1022" s="10" t="s">
        <v>8324</v>
      </c>
      <c r="R1022" t="s">
        <v>8329</v>
      </c>
      <c r="S1022" s="14" t="str">
        <f t="shared" si="77"/>
        <v>May</v>
      </c>
      <c r="T1022" s="15">
        <f t="shared" si="78"/>
        <v>42156.699305555558</v>
      </c>
      <c r="U1022" t="str">
        <f t="shared" si="79"/>
        <v>2015</v>
      </c>
    </row>
    <row r="1023" spans="1:21" ht="30" x14ac:dyDescent="0.2">
      <c r="A1023" s="6">
        <f t="shared" si="75"/>
        <v>3.5180366666666667</v>
      </c>
      <c r="B1023">
        <v>1021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8">
        <f t="shared" si="76"/>
        <v>22.079728033472804</v>
      </c>
      <c r="Q1023" s="10" t="s">
        <v>8324</v>
      </c>
      <c r="R1023" t="s">
        <v>8329</v>
      </c>
      <c r="S1023" s="14" t="str">
        <f t="shared" si="77"/>
        <v>September</v>
      </c>
      <c r="T1023" s="15">
        <f t="shared" si="78"/>
        <v>42293.833333333336</v>
      </c>
      <c r="U1023" t="str">
        <f t="shared" si="79"/>
        <v>2015</v>
      </c>
    </row>
    <row r="1024" spans="1:21" ht="30" x14ac:dyDescent="0.2">
      <c r="A1024" s="6">
        <f t="shared" si="75"/>
        <v>1.149</v>
      </c>
      <c r="B1024">
        <v>1022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8">
        <f t="shared" si="76"/>
        <v>31.054054054054053</v>
      </c>
      <c r="Q1024" s="10" t="s">
        <v>8324</v>
      </c>
      <c r="R1024" t="s">
        <v>8329</v>
      </c>
      <c r="S1024" s="14" t="str">
        <f t="shared" si="77"/>
        <v>April</v>
      </c>
      <c r="T1024" s="15">
        <f t="shared" si="78"/>
        <v>42141.313391203708</v>
      </c>
      <c r="U1024" t="str">
        <f t="shared" si="79"/>
        <v>2015</v>
      </c>
    </row>
    <row r="1025" spans="1:21" ht="45" x14ac:dyDescent="0.2">
      <c r="A1025" s="6">
        <f t="shared" si="75"/>
        <v>2.3715000000000002</v>
      </c>
      <c r="B1025">
        <v>1023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8">
        <f t="shared" si="76"/>
        <v>36.206106870229007</v>
      </c>
      <c r="Q1025" s="10" t="s">
        <v>8324</v>
      </c>
      <c r="R1025" t="s">
        <v>8329</v>
      </c>
      <c r="S1025" s="14" t="str">
        <f t="shared" si="77"/>
        <v>May</v>
      </c>
      <c r="T1025" s="15">
        <f t="shared" si="78"/>
        <v>42175.586354166669</v>
      </c>
      <c r="U1025" t="str">
        <f t="shared" si="79"/>
        <v>2015</v>
      </c>
    </row>
    <row r="1026" spans="1:21" ht="45" x14ac:dyDescent="0.2">
      <c r="A1026" s="6">
        <f t="shared" si="75"/>
        <v>1.1863774999999999</v>
      </c>
      <c r="B1026">
        <v>1024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8">
        <f t="shared" si="76"/>
        <v>388.9762295081967</v>
      </c>
      <c r="Q1026" s="10" t="s">
        <v>8324</v>
      </c>
      <c r="R1026" t="s">
        <v>8329</v>
      </c>
      <c r="S1026" s="14" t="str">
        <f t="shared" si="77"/>
        <v>January</v>
      </c>
      <c r="T1026" s="15">
        <f t="shared" si="78"/>
        <v>42400.247256944444</v>
      </c>
      <c r="U1026" t="str">
        <f t="shared" si="79"/>
        <v>2016</v>
      </c>
    </row>
    <row r="1027" spans="1:21" ht="30" x14ac:dyDescent="0.2">
      <c r="A1027" s="6">
        <f t="shared" ref="A1027:A1090" si="80">(F1027/E1027)</f>
        <v>1.099283142857143</v>
      </c>
      <c r="B1027">
        <v>1025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8">
        <f t="shared" ref="P1027:P1090" si="81">F1027/M1027</f>
        <v>71.848571428571432</v>
      </c>
      <c r="Q1027" s="10" t="s">
        <v>8324</v>
      </c>
      <c r="R1027" t="s">
        <v>8329</v>
      </c>
      <c r="S1027" s="14" t="str">
        <f t="shared" ref="S1027:S1090" si="82">TEXT((((K1027/60)/60)/24)+DATE(1970,1,1)+(-8/24),"MMMM")</f>
        <v>February</v>
      </c>
      <c r="T1027" s="15">
        <f t="shared" ref="T1027:T1090" si="83">(((J1027/60)/60/24)+DATE(1970,1,1)+(-8/24))</f>
        <v>42079.458761574067</v>
      </c>
      <c r="U1027" t="str">
        <f t="shared" ref="U1027:U1090" si="84">TEXT((((K1027/60)/60)/24)+DATE(1970,1,1)+(-8/24),"YYYY")</f>
        <v>2015</v>
      </c>
    </row>
    <row r="1028" spans="1:21" ht="45" x14ac:dyDescent="0.2">
      <c r="A1028" s="6">
        <f t="shared" si="80"/>
        <v>1.0000828571428571</v>
      </c>
      <c r="B1028">
        <v>1026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8">
        <f t="shared" si="81"/>
        <v>57.381803278688523</v>
      </c>
      <c r="Q1028" s="10" t="s">
        <v>8324</v>
      </c>
      <c r="R1028" t="s">
        <v>8329</v>
      </c>
      <c r="S1028" s="14" t="str">
        <f t="shared" si="82"/>
        <v>February</v>
      </c>
      <c r="T1028" s="15">
        <f t="shared" si="83"/>
        <v>42460.032592592594</v>
      </c>
      <c r="U1028" t="str">
        <f t="shared" si="84"/>
        <v>2016</v>
      </c>
    </row>
    <row r="1029" spans="1:21" ht="45" x14ac:dyDescent="0.2">
      <c r="A1029" s="6">
        <f t="shared" si="80"/>
        <v>1.0309292094387414</v>
      </c>
      <c r="B1029">
        <v>1027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8">
        <f t="shared" si="81"/>
        <v>69.666666666666671</v>
      </c>
      <c r="Q1029" s="10" t="s">
        <v>8324</v>
      </c>
      <c r="R1029" t="s">
        <v>8329</v>
      </c>
      <c r="S1029" s="14" t="str">
        <f t="shared" si="82"/>
        <v>September</v>
      </c>
      <c r="T1029" s="15">
        <f t="shared" si="83"/>
        <v>41934.700775462959</v>
      </c>
      <c r="U1029" t="str">
        <f t="shared" si="84"/>
        <v>2014</v>
      </c>
    </row>
    <row r="1030" spans="1:21" ht="45" x14ac:dyDescent="0.2">
      <c r="A1030" s="6">
        <f t="shared" si="80"/>
        <v>1.1727000000000001</v>
      </c>
      <c r="B1030">
        <v>1028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8">
        <f t="shared" si="81"/>
        <v>45.988235294117644</v>
      </c>
      <c r="Q1030" s="10" t="s">
        <v>8324</v>
      </c>
      <c r="R1030" t="s">
        <v>8329</v>
      </c>
      <c r="S1030" s="14" t="str">
        <f t="shared" si="82"/>
        <v>January</v>
      </c>
      <c r="T1030" s="15">
        <f t="shared" si="83"/>
        <v>42800.499999999993</v>
      </c>
      <c r="U1030" t="str">
        <f t="shared" si="84"/>
        <v>2017</v>
      </c>
    </row>
    <row r="1031" spans="1:21" ht="30" x14ac:dyDescent="0.2">
      <c r="A1031" s="6">
        <f t="shared" si="80"/>
        <v>1.1175999999999999</v>
      </c>
      <c r="B1031">
        <v>1029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8">
        <f t="shared" si="81"/>
        <v>79.262411347517727</v>
      </c>
      <c r="Q1031" s="10" t="s">
        <v>8324</v>
      </c>
      <c r="R1031" t="s">
        <v>8329</v>
      </c>
      <c r="S1031" s="14" t="str">
        <f t="shared" si="82"/>
        <v>February</v>
      </c>
      <c r="T1031" s="15">
        <f t="shared" si="83"/>
        <v>42098.582638888889</v>
      </c>
      <c r="U1031" t="str">
        <f t="shared" si="84"/>
        <v>2015</v>
      </c>
    </row>
    <row r="1032" spans="1:21" ht="30" x14ac:dyDescent="0.2">
      <c r="A1032" s="6">
        <f t="shared" si="80"/>
        <v>3.4209999999999998</v>
      </c>
      <c r="B1032">
        <v>1030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8">
        <f t="shared" si="81"/>
        <v>43.031446540880502</v>
      </c>
      <c r="Q1032" s="10" t="s">
        <v>8324</v>
      </c>
      <c r="R1032" t="s">
        <v>8329</v>
      </c>
      <c r="S1032" s="14" t="str">
        <f t="shared" si="82"/>
        <v>August</v>
      </c>
      <c r="T1032" s="15">
        <f t="shared" si="83"/>
        <v>42625.149872685179</v>
      </c>
      <c r="U1032" t="str">
        <f t="shared" si="84"/>
        <v>2016</v>
      </c>
    </row>
    <row r="1033" spans="1:21" ht="45" x14ac:dyDescent="0.2">
      <c r="A1033" s="6">
        <f t="shared" si="80"/>
        <v>1.0740000000000001</v>
      </c>
      <c r="B1033">
        <v>1031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8">
        <f t="shared" si="81"/>
        <v>108.48484848484848</v>
      </c>
      <c r="Q1033" s="10" t="s">
        <v>8324</v>
      </c>
      <c r="R1033" t="s">
        <v>8329</v>
      </c>
      <c r="S1033" s="14" t="str">
        <f t="shared" si="82"/>
        <v>November</v>
      </c>
      <c r="T1033" s="15">
        <f t="shared" si="83"/>
        <v>42354.430671296293</v>
      </c>
      <c r="U1033" t="str">
        <f t="shared" si="84"/>
        <v>2015</v>
      </c>
    </row>
    <row r="1034" spans="1:21" x14ac:dyDescent="0.2">
      <c r="A1034" s="6">
        <f t="shared" si="80"/>
        <v>1.0849703703703704</v>
      </c>
      <c r="B1034">
        <v>1032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8">
        <f t="shared" si="81"/>
        <v>61.029583333333335</v>
      </c>
      <c r="Q1034" s="10" t="s">
        <v>8324</v>
      </c>
      <c r="R1034" t="s">
        <v>8329</v>
      </c>
      <c r="S1034" s="14" t="str">
        <f t="shared" si="82"/>
        <v>May</v>
      </c>
      <c r="T1034" s="15">
        <f t="shared" si="83"/>
        <v>42544.333622685182</v>
      </c>
      <c r="U1034" t="str">
        <f t="shared" si="84"/>
        <v>2016</v>
      </c>
    </row>
    <row r="1035" spans="1:21" ht="45" x14ac:dyDescent="0.2">
      <c r="A1035" s="6">
        <f t="shared" si="80"/>
        <v>1.0286144578313252</v>
      </c>
      <c r="B1035">
        <v>1033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8">
        <f t="shared" si="81"/>
        <v>50.592592592592595</v>
      </c>
      <c r="Q1035" s="10" t="s">
        <v>8324</v>
      </c>
      <c r="R1035" t="s">
        <v>8329</v>
      </c>
      <c r="S1035" s="14" t="str">
        <f t="shared" si="82"/>
        <v>November</v>
      </c>
      <c r="T1035" s="15">
        <f t="shared" si="83"/>
        <v>42716.399074074077</v>
      </c>
      <c r="U1035" t="str">
        <f t="shared" si="84"/>
        <v>2016</v>
      </c>
    </row>
    <row r="1036" spans="1:21" ht="45" x14ac:dyDescent="0.2">
      <c r="A1036" s="6">
        <f t="shared" si="80"/>
        <v>1.3000180000000001</v>
      </c>
      <c r="B1036">
        <v>1034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8">
        <f t="shared" si="81"/>
        <v>39.157168674698795</v>
      </c>
      <c r="Q1036" s="10" t="s">
        <v>8324</v>
      </c>
      <c r="R1036" t="s">
        <v>8329</v>
      </c>
      <c r="S1036" s="14" t="str">
        <f t="shared" si="82"/>
        <v>July</v>
      </c>
      <c r="T1036" s="15">
        <f t="shared" si="83"/>
        <v>42586.832638888889</v>
      </c>
      <c r="U1036" t="str">
        <f t="shared" si="84"/>
        <v>2016</v>
      </c>
    </row>
    <row r="1037" spans="1:21" ht="45" x14ac:dyDescent="0.2">
      <c r="A1037" s="6">
        <f t="shared" si="80"/>
        <v>1.0765217391304347</v>
      </c>
      <c r="B1037">
        <v>1035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8">
        <f t="shared" si="81"/>
        <v>65.15789473684211</v>
      </c>
      <c r="Q1037" s="10" t="s">
        <v>8324</v>
      </c>
      <c r="R1037" t="s">
        <v>8329</v>
      </c>
      <c r="S1037" s="14" t="str">
        <f t="shared" si="82"/>
        <v>January</v>
      </c>
      <c r="T1037" s="15">
        <f t="shared" si="83"/>
        <v>42046.30810185185</v>
      </c>
      <c r="U1037" t="str">
        <f t="shared" si="84"/>
        <v>2015</v>
      </c>
    </row>
    <row r="1038" spans="1:21" ht="30" x14ac:dyDescent="0.2">
      <c r="A1038" s="6">
        <f t="shared" si="80"/>
        <v>1.1236044444444444</v>
      </c>
      <c r="B1038">
        <v>1036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8">
        <f t="shared" si="81"/>
        <v>23.963127962085309</v>
      </c>
      <c r="Q1038" s="10" t="s">
        <v>8324</v>
      </c>
      <c r="R1038" t="s">
        <v>8329</v>
      </c>
      <c r="S1038" s="14" t="str">
        <f t="shared" si="82"/>
        <v>December</v>
      </c>
      <c r="T1038" s="15">
        <f t="shared" si="83"/>
        <v>41281</v>
      </c>
      <c r="U1038" t="str">
        <f t="shared" si="84"/>
        <v>2012</v>
      </c>
    </row>
    <row r="1039" spans="1:21" ht="45" x14ac:dyDescent="0.2">
      <c r="A1039" s="6">
        <f t="shared" si="80"/>
        <v>1.0209999999999999</v>
      </c>
      <c r="B1039">
        <v>1037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8">
        <f t="shared" si="81"/>
        <v>48.61904761904762</v>
      </c>
      <c r="Q1039" s="10" t="s">
        <v>8324</v>
      </c>
      <c r="R1039" t="s">
        <v>8329</v>
      </c>
      <c r="S1039" s="14" t="str">
        <f t="shared" si="82"/>
        <v>April</v>
      </c>
      <c r="T1039" s="15">
        <f t="shared" si="83"/>
        <v>42141.874999999993</v>
      </c>
      <c r="U1039" t="str">
        <f t="shared" si="84"/>
        <v>2015</v>
      </c>
    </row>
    <row r="1040" spans="1:21" ht="45" x14ac:dyDescent="0.2">
      <c r="A1040" s="6">
        <f t="shared" si="80"/>
        <v>1.4533333333333334</v>
      </c>
      <c r="B1040">
        <v>1038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8">
        <f t="shared" si="81"/>
        <v>35.73770491803279</v>
      </c>
      <c r="Q1040" s="10" t="s">
        <v>8324</v>
      </c>
      <c r="R1040" t="s">
        <v>8329</v>
      </c>
      <c r="S1040" s="14" t="str">
        <f t="shared" si="82"/>
        <v>February</v>
      </c>
      <c r="T1040" s="15">
        <f t="shared" si="83"/>
        <v>42447.856747685182</v>
      </c>
      <c r="U1040" t="str">
        <f t="shared" si="84"/>
        <v>2016</v>
      </c>
    </row>
    <row r="1041" spans="1:21" ht="45" x14ac:dyDescent="0.2">
      <c r="A1041" s="6">
        <f t="shared" si="80"/>
        <v>1.282</v>
      </c>
      <c r="B1041">
        <v>1039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8">
        <f t="shared" si="81"/>
        <v>21.366666666666667</v>
      </c>
      <c r="Q1041" s="10" t="s">
        <v>8324</v>
      </c>
      <c r="R1041" t="s">
        <v>8329</v>
      </c>
      <c r="S1041" s="14" t="str">
        <f t="shared" si="82"/>
        <v>November</v>
      </c>
      <c r="T1041" s="15">
        <f t="shared" si="83"/>
        <v>42716.999305555553</v>
      </c>
      <c r="U1041" t="str">
        <f t="shared" si="84"/>
        <v>2016</v>
      </c>
    </row>
    <row r="1042" spans="1:21" ht="45" x14ac:dyDescent="0.2">
      <c r="A1042" s="6">
        <f t="shared" si="80"/>
        <v>2.9411764705882353E-3</v>
      </c>
      <c r="B1042">
        <v>1040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8">
        <f t="shared" si="81"/>
        <v>250</v>
      </c>
      <c r="Q1042" s="10" t="s">
        <v>8330</v>
      </c>
      <c r="R1042" t="s">
        <v>8331</v>
      </c>
      <c r="S1042" s="14" t="str">
        <f t="shared" si="82"/>
        <v>July</v>
      </c>
      <c r="T1042" s="15">
        <f t="shared" si="83"/>
        <v>42609.375104166662</v>
      </c>
      <c r="U1042" t="str">
        <f t="shared" si="84"/>
        <v>2016</v>
      </c>
    </row>
    <row r="1043" spans="1:21" ht="30" x14ac:dyDescent="0.2">
      <c r="A1043" s="6">
        <f t="shared" si="80"/>
        <v>0</v>
      </c>
      <c r="B1043">
        <v>1041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8" t="e">
        <f t="shared" si="81"/>
        <v>#DIV/0!</v>
      </c>
      <c r="Q1043" s="10" t="s">
        <v>8330</v>
      </c>
      <c r="R1043" t="s">
        <v>8331</v>
      </c>
      <c r="S1043" s="14" t="str">
        <f t="shared" si="82"/>
        <v>July</v>
      </c>
      <c r="T1043" s="15">
        <f t="shared" si="83"/>
        <v>41850.726759259262</v>
      </c>
      <c r="U1043" t="str">
        <f t="shared" si="84"/>
        <v>2014</v>
      </c>
    </row>
    <row r="1044" spans="1:21" ht="45" x14ac:dyDescent="0.2">
      <c r="A1044" s="6">
        <f t="shared" si="80"/>
        <v>1.5384615384615385E-2</v>
      </c>
      <c r="B1044">
        <v>1042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8">
        <f t="shared" si="81"/>
        <v>10</v>
      </c>
      <c r="Q1044" s="10" t="s">
        <v>8330</v>
      </c>
      <c r="R1044" t="s">
        <v>8331</v>
      </c>
      <c r="S1044" s="14" t="str">
        <f t="shared" si="82"/>
        <v>July</v>
      </c>
      <c r="T1044" s="15">
        <f t="shared" si="83"/>
        <v>41894.083333333328</v>
      </c>
      <c r="U1044" t="str">
        <f t="shared" si="84"/>
        <v>2014</v>
      </c>
    </row>
    <row r="1045" spans="1:21" ht="30" x14ac:dyDescent="0.2">
      <c r="A1045" s="6">
        <f t="shared" si="80"/>
        <v>8.5370000000000001E-2</v>
      </c>
      <c r="B1045">
        <v>1043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8">
        <f t="shared" si="81"/>
        <v>29.236301369863014</v>
      </c>
      <c r="Q1045" s="10" t="s">
        <v>8330</v>
      </c>
      <c r="R1045" t="s">
        <v>8331</v>
      </c>
      <c r="S1045" s="14" t="str">
        <f t="shared" si="82"/>
        <v>April</v>
      </c>
      <c r="T1045" s="15">
        <f t="shared" si="83"/>
        <v>42143.919618055552</v>
      </c>
      <c r="U1045" t="str">
        <f t="shared" si="84"/>
        <v>2015</v>
      </c>
    </row>
    <row r="1046" spans="1:21" ht="45" x14ac:dyDescent="0.2">
      <c r="A1046" s="6">
        <f t="shared" si="80"/>
        <v>8.571428571428571E-4</v>
      </c>
      <c r="B1046">
        <v>1044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8">
        <f t="shared" si="81"/>
        <v>3</v>
      </c>
      <c r="Q1046" s="10" t="s">
        <v>8330</v>
      </c>
      <c r="R1046" t="s">
        <v>8331</v>
      </c>
      <c r="S1046" s="14" t="str">
        <f t="shared" si="82"/>
        <v>January</v>
      </c>
      <c r="T1046" s="15">
        <f t="shared" si="83"/>
        <v>42068.518749999996</v>
      </c>
      <c r="U1046" t="str">
        <f t="shared" si="84"/>
        <v>2015</v>
      </c>
    </row>
    <row r="1047" spans="1:21" ht="45" x14ac:dyDescent="0.2">
      <c r="A1047" s="6">
        <f t="shared" si="80"/>
        <v>2.6599999999999999E-2</v>
      </c>
      <c r="B1047">
        <v>1045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8">
        <f t="shared" si="81"/>
        <v>33.25</v>
      </c>
      <c r="Q1047" s="10" t="s">
        <v>8330</v>
      </c>
      <c r="R1047" t="s">
        <v>8331</v>
      </c>
      <c r="S1047" s="14" t="str">
        <f t="shared" si="82"/>
        <v>July</v>
      </c>
      <c r="T1047" s="15">
        <f t="shared" si="83"/>
        <v>41874.541087962964</v>
      </c>
      <c r="U1047" t="str">
        <f t="shared" si="84"/>
        <v>2014</v>
      </c>
    </row>
    <row r="1048" spans="1:21" ht="45" x14ac:dyDescent="0.2">
      <c r="A1048" s="6">
        <f t="shared" si="80"/>
        <v>0</v>
      </c>
      <c r="B1048">
        <v>1046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8" t="e">
        <f t="shared" si="81"/>
        <v>#DIV/0!</v>
      </c>
      <c r="Q1048" s="10" t="s">
        <v>8330</v>
      </c>
      <c r="R1048" t="s">
        <v>8331</v>
      </c>
      <c r="S1048" s="14" t="str">
        <f t="shared" si="82"/>
        <v>November</v>
      </c>
      <c r="T1048" s="15">
        <f t="shared" si="83"/>
        <v>42364.518055555549</v>
      </c>
      <c r="U1048" t="str">
        <f t="shared" si="84"/>
        <v>2015</v>
      </c>
    </row>
    <row r="1049" spans="1:21" ht="45" x14ac:dyDescent="0.2">
      <c r="A1049" s="6">
        <f t="shared" si="80"/>
        <v>5.0000000000000001E-4</v>
      </c>
      <c r="B1049">
        <v>1047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8">
        <f t="shared" si="81"/>
        <v>1</v>
      </c>
      <c r="Q1049" s="10" t="s">
        <v>8330</v>
      </c>
      <c r="R1049" t="s">
        <v>8331</v>
      </c>
      <c r="S1049" s="14" t="str">
        <f t="shared" si="82"/>
        <v>October</v>
      </c>
      <c r="T1049" s="15">
        <f t="shared" si="83"/>
        <v>41948.52679398148</v>
      </c>
      <c r="U1049" t="str">
        <f t="shared" si="84"/>
        <v>2014</v>
      </c>
    </row>
    <row r="1050" spans="1:21" ht="45" x14ac:dyDescent="0.2">
      <c r="A1050" s="6">
        <f t="shared" si="80"/>
        <v>1.4133333333333333E-2</v>
      </c>
      <c r="B1050">
        <v>1048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8">
        <f t="shared" si="81"/>
        <v>53</v>
      </c>
      <c r="Q1050" s="10" t="s">
        <v>8330</v>
      </c>
      <c r="R1050" t="s">
        <v>8331</v>
      </c>
      <c r="S1050" s="14" t="str">
        <f t="shared" si="82"/>
        <v>August</v>
      </c>
      <c r="T1050" s="15">
        <f t="shared" si="83"/>
        <v>42637.719780092586</v>
      </c>
      <c r="U1050" t="str">
        <f t="shared" si="84"/>
        <v>2016</v>
      </c>
    </row>
    <row r="1051" spans="1:21" x14ac:dyDescent="0.2">
      <c r="A1051" s="6">
        <f t="shared" si="80"/>
        <v>0</v>
      </c>
      <c r="B1051">
        <v>1049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8" t="e">
        <f t="shared" si="81"/>
        <v>#DIV/0!</v>
      </c>
      <c r="Q1051" s="10" t="s">
        <v>8330</v>
      </c>
      <c r="R1051" t="s">
        <v>8331</v>
      </c>
      <c r="S1051" s="14" t="str">
        <f t="shared" si="82"/>
        <v>January</v>
      </c>
      <c r="T1051" s="15">
        <f t="shared" si="83"/>
        <v>42412.097743055558</v>
      </c>
      <c r="U1051" t="str">
        <f t="shared" si="84"/>
        <v>2016</v>
      </c>
    </row>
    <row r="1052" spans="1:21" x14ac:dyDescent="0.2">
      <c r="A1052" s="6">
        <f t="shared" si="80"/>
        <v>0</v>
      </c>
      <c r="B1052">
        <v>1050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8" t="e">
        <f t="shared" si="81"/>
        <v>#DIV/0!</v>
      </c>
      <c r="Q1052" s="10" t="s">
        <v>8330</v>
      </c>
      <c r="R1052" t="s">
        <v>8331</v>
      </c>
      <c r="S1052" s="14" t="str">
        <f t="shared" si="82"/>
        <v>August</v>
      </c>
      <c r="T1052" s="15">
        <f t="shared" si="83"/>
        <v>42261.463854166665</v>
      </c>
      <c r="U1052" t="str">
        <f t="shared" si="84"/>
        <v>2015</v>
      </c>
    </row>
    <row r="1053" spans="1:21" ht="45" x14ac:dyDescent="0.2">
      <c r="A1053" s="6">
        <f t="shared" si="80"/>
        <v>0</v>
      </c>
      <c r="B1053">
        <v>1051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8" t="e">
        <f t="shared" si="81"/>
        <v>#DIV/0!</v>
      </c>
      <c r="Q1053" s="10" t="s">
        <v>8330</v>
      </c>
      <c r="R1053" t="s">
        <v>8331</v>
      </c>
      <c r="S1053" s="14" t="str">
        <f t="shared" si="82"/>
        <v>July</v>
      </c>
      <c r="T1053" s="15">
        <f t="shared" si="83"/>
        <v>41877.680844907409</v>
      </c>
      <c r="U1053" t="str">
        <f t="shared" si="84"/>
        <v>2014</v>
      </c>
    </row>
    <row r="1054" spans="1:21" ht="60" x14ac:dyDescent="0.2">
      <c r="A1054" s="6">
        <f t="shared" si="80"/>
        <v>0</v>
      </c>
      <c r="B1054">
        <v>1052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8" t="e">
        <f t="shared" si="81"/>
        <v>#DIV/0!</v>
      </c>
      <c r="Q1054" s="10" t="s">
        <v>8330</v>
      </c>
      <c r="R1054" t="s">
        <v>8331</v>
      </c>
      <c r="S1054" s="14" t="str">
        <f t="shared" si="82"/>
        <v>April</v>
      </c>
      <c r="T1054" s="15">
        <f t="shared" si="83"/>
        <v>42527.506249999999</v>
      </c>
      <c r="U1054" t="str">
        <f t="shared" si="84"/>
        <v>2016</v>
      </c>
    </row>
    <row r="1055" spans="1:21" ht="45" x14ac:dyDescent="0.2">
      <c r="A1055" s="6">
        <f t="shared" si="80"/>
        <v>0.01</v>
      </c>
      <c r="B1055">
        <v>1053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8">
        <f t="shared" si="81"/>
        <v>15</v>
      </c>
      <c r="Q1055" s="10" t="s">
        <v>8330</v>
      </c>
      <c r="R1055" t="s">
        <v>8331</v>
      </c>
      <c r="S1055" s="14" t="str">
        <f t="shared" si="82"/>
        <v>February</v>
      </c>
      <c r="T1055" s="15">
        <f t="shared" si="83"/>
        <v>42799.839490740742</v>
      </c>
      <c r="U1055" t="str">
        <f t="shared" si="84"/>
        <v>2017</v>
      </c>
    </row>
    <row r="1056" spans="1:21" ht="45" x14ac:dyDescent="0.2">
      <c r="A1056" s="6">
        <f t="shared" si="80"/>
        <v>0</v>
      </c>
      <c r="B1056">
        <v>1054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8" t="e">
        <f t="shared" si="81"/>
        <v>#DIV/0!</v>
      </c>
      <c r="Q1056" s="10" t="s">
        <v>8330</v>
      </c>
      <c r="R1056" t="s">
        <v>8331</v>
      </c>
      <c r="S1056" s="14" t="str">
        <f t="shared" si="82"/>
        <v>July</v>
      </c>
      <c r="T1056" s="15">
        <f t="shared" si="83"/>
        <v>41861.583333333328</v>
      </c>
      <c r="U1056" t="str">
        <f t="shared" si="84"/>
        <v>2014</v>
      </c>
    </row>
    <row r="1057" spans="1:21" ht="45" x14ac:dyDescent="0.2">
      <c r="A1057" s="6">
        <f t="shared" si="80"/>
        <v>0</v>
      </c>
      <c r="B1057">
        <v>1055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8" t="e">
        <f t="shared" si="81"/>
        <v>#DIV/0!</v>
      </c>
      <c r="Q1057" s="10" t="s">
        <v>8330</v>
      </c>
      <c r="R1057" t="s">
        <v>8331</v>
      </c>
      <c r="S1057" s="14" t="str">
        <f t="shared" si="82"/>
        <v>February</v>
      </c>
      <c r="T1057" s="15">
        <f t="shared" si="83"/>
        <v>42436.659085648142</v>
      </c>
      <c r="U1057" t="str">
        <f t="shared" si="84"/>
        <v>2016</v>
      </c>
    </row>
    <row r="1058" spans="1:21" ht="45" x14ac:dyDescent="0.2">
      <c r="A1058" s="6">
        <f t="shared" si="80"/>
        <v>0</v>
      </c>
      <c r="B1058">
        <v>1056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8" t="e">
        <f t="shared" si="81"/>
        <v>#DIV/0!</v>
      </c>
      <c r="Q1058" s="10" t="s">
        <v>8330</v>
      </c>
      <c r="R1058" t="s">
        <v>8331</v>
      </c>
      <c r="S1058" s="14" t="str">
        <f t="shared" si="82"/>
        <v>February</v>
      </c>
      <c r="T1058" s="15">
        <f t="shared" si="83"/>
        <v>42118.344641203708</v>
      </c>
      <c r="U1058" t="str">
        <f t="shared" si="84"/>
        <v>2015</v>
      </c>
    </row>
    <row r="1059" spans="1:21" ht="30" x14ac:dyDescent="0.2">
      <c r="A1059" s="6">
        <f t="shared" si="80"/>
        <v>0</v>
      </c>
      <c r="B1059">
        <v>1057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8" t="e">
        <f t="shared" si="81"/>
        <v>#DIV/0!</v>
      </c>
      <c r="Q1059" s="10" t="s">
        <v>8330</v>
      </c>
      <c r="R1059" t="s">
        <v>8331</v>
      </c>
      <c r="S1059" s="14" t="str">
        <f t="shared" si="82"/>
        <v>November</v>
      </c>
      <c r="T1059" s="15">
        <f t="shared" si="83"/>
        <v>42708.579664351848</v>
      </c>
      <c r="U1059" t="str">
        <f t="shared" si="84"/>
        <v>2016</v>
      </c>
    </row>
    <row r="1060" spans="1:21" ht="45" x14ac:dyDescent="0.2">
      <c r="A1060" s="6">
        <f t="shared" si="80"/>
        <v>0</v>
      </c>
      <c r="B1060">
        <v>1058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8" t="e">
        <f t="shared" si="81"/>
        <v>#DIV/0!</v>
      </c>
      <c r="Q1060" s="10" t="s">
        <v>8330</v>
      </c>
      <c r="R1060" t="s">
        <v>8331</v>
      </c>
      <c r="S1060" s="14" t="str">
        <f t="shared" si="82"/>
        <v>February</v>
      </c>
      <c r="T1060" s="15">
        <f t="shared" si="83"/>
        <v>42088.666666666664</v>
      </c>
      <c r="U1060" t="str">
        <f t="shared" si="84"/>
        <v>2015</v>
      </c>
    </row>
    <row r="1061" spans="1:21" x14ac:dyDescent="0.2">
      <c r="A1061" s="6">
        <f t="shared" si="80"/>
        <v>0</v>
      </c>
      <c r="B1061">
        <v>1059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8" t="e">
        <f t="shared" si="81"/>
        <v>#DIV/0!</v>
      </c>
      <c r="Q1061" s="10" t="s">
        <v>8330</v>
      </c>
      <c r="R1061" t="s">
        <v>8331</v>
      </c>
      <c r="S1061" s="14" t="str">
        <f t="shared" si="82"/>
        <v>February</v>
      </c>
      <c r="T1061" s="15">
        <f t="shared" si="83"/>
        <v>42076.415000000001</v>
      </c>
      <c r="U1061" t="str">
        <f t="shared" si="84"/>
        <v>2015</v>
      </c>
    </row>
    <row r="1062" spans="1:21" ht="45" x14ac:dyDescent="0.2">
      <c r="A1062" s="6">
        <f t="shared" si="80"/>
        <v>0.01</v>
      </c>
      <c r="B1062">
        <v>1060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8">
        <f t="shared" si="81"/>
        <v>50</v>
      </c>
      <c r="Q1062" s="10" t="s">
        <v>8330</v>
      </c>
      <c r="R1062" t="s">
        <v>8331</v>
      </c>
      <c r="S1062" s="14" t="str">
        <f t="shared" si="82"/>
        <v>March</v>
      </c>
      <c r="T1062" s="15">
        <f t="shared" si="83"/>
        <v>42109.579780092587</v>
      </c>
      <c r="U1062" t="str">
        <f t="shared" si="84"/>
        <v>2015</v>
      </c>
    </row>
    <row r="1063" spans="1:21" ht="30" x14ac:dyDescent="0.2">
      <c r="A1063" s="6">
        <f t="shared" si="80"/>
        <v>0</v>
      </c>
      <c r="B1063">
        <v>1061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8" t="e">
        <f t="shared" si="81"/>
        <v>#DIV/0!</v>
      </c>
      <c r="Q1063" s="10" t="s">
        <v>8330</v>
      </c>
      <c r="R1063" t="s">
        <v>8331</v>
      </c>
      <c r="S1063" s="14" t="str">
        <f t="shared" si="82"/>
        <v>March</v>
      </c>
      <c r="T1063" s="15">
        <f t="shared" si="83"/>
        <v>42491.708333333336</v>
      </c>
      <c r="U1063" t="str">
        <f t="shared" si="84"/>
        <v>2016</v>
      </c>
    </row>
    <row r="1064" spans="1:21" x14ac:dyDescent="0.2">
      <c r="A1064" s="6">
        <f t="shared" si="80"/>
        <v>0.95477386934673369</v>
      </c>
      <c r="B1064">
        <v>1062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8">
        <f t="shared" si="81"/>
        <v>47.5</v>
      </c>
      <c r="Q1064" s="10" t="s">
        <v>8330</v>
      </c>
      <c r="R1064" t="s">
        <v>8331</v>
      </c>
      <c r="S1064" s="14" t="str">
        <f t="shared" si="82"/>
        <v>July</v>
      </c>
      <c r="T1064" s="15">
        <f t="shared" si="83"/>
        <v>42563.473854166667</v>
      </c>
      <c r="U1064" t="str">
        <f t="shared" si="84"/>
        <v>2016</v>
      </c>
    </row>
    <row r="1065" spans="1:21" ht="45" x14ac:dyDescent="0.2">
      <c r="A1065" s="6">
        <f t="shared" si="80"/>
        <v>0</v>
      </c>
      <c r="B1065">
        <v>1063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8" t="e">
        <f t="shared" si="81"/>
        <v>#DIV/0!</v>
      </c>
      <c r="Q1065" s="10" t="s">
        <v>8330</v>
      </c>
      <c r="R1065" t="s">
        <v>8331</v>
      </c>
      <c r="S1065" s="14" t="str">
        <f t="shared" si="82"/>
        <v>July</v>
      </c>
      <c r="T1065" s="15">
        <f t="shared" si="83"/>
        <v>42612.697476851848</v>
      </c>
      <c r="U1065" t="str">
        <f t="shared" si="84"/>
        <v>2016</v>
      </c>
    </row>
    <row r="1066" spans="1:21" ht="45" x14ac:dyDescent="0.2">
      <c r="A1066" s="6">
        <f t="shared" si="80"/>
        <v>8.9744444444444446E-2</v>
      </c>
      <c r="B1066">
        <v>1064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8">
        <f t="shared" si="81"/>
        <v>65.666666666666671</v>
      </c>
      <c r="Q1066" s="10" t="s">
        <v>8332</v>
      </c>
      <c r="R1066" t="s">
        <v>8333</v>
      </c>
      <c r="S1066" s="14" t="str">
        <f t="shared" si="82"/>
        <v>May</v>
      </c>
      <c r="T1066" s="15">
        <f t="shared" si="83"/>
        <v>41461.894710648143</v>
      </c>
      <c r="U1066" t="str">
        <f t="shared" si="84"/>
        <v>2013</v>
      </c>
    </row>
    <row r="1067" spans="1:21" ht="45" x14ac:dyDescent="0.2">
      <c r="A1067" s="6">
        <f t="shared" si="80"/>
        <v>2.7E-2</v>
      </c>
      <c r="B1067">
        <v>1065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8">
        <f t="shared" si="81"/>
        <v>16.2</v>
      </c>
      <c r="Q1067" s="10" t="s">
        <v>8332</v>
      </c>
      <c r="R1067" t="s">
        <v>8333</v>
      </c>
      <c r="S1067" s="14" t="str">
        <f t="shared" si="82"/>
        <v>January</v>
      </c>
      <c r="T1067" s="15">
        <f t="shared" si="83"/>
        <v>41689.047708333332</v>
      </c>
      <c r="U1067" t="str">
        <f t="shared" si="84"/>
        <v>2014</v>
      </c>
    </row>
    <row r="1068" spans="1:21" ht="45" x14ac:dyDescent="0.2">
      <c r="A1068" s="6">
        <f t="shared" si="80"/>
        <v>3.3673333333333333E-2</v>
      </c>
      <c r="B1068">
        <v>1066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8">
        <f t="shared" si="81"/>
        <v>34.128378378378379</v>
      </c>
      <c r="Q1068" s="10" t="s">
        <v>8332</v>
      </c>
      <c r="R1068" t="s">
        <v>8333</v>
      </c>
      <c r="S1068" s="14" t="str">
        <f t="shared" si="82"/>
        <v>June</v>
      </c>
      <c r="T1068" s="15">
        <f t="shared" si="83"/>
        <v>41490.629421296297</v>
      </c>
      <c r="U1068" t="str">
        <f t="shared" si="84"/>
        <v>2013</v>
      </c>
    </row>
    <row r="1069" spans="1:21" ht="45" x14ac:dyDescent="0.2">
      <c r="A1069" s="6">
        <f t="shared" si="80"/>
        <v>0.26</v>
      </c>
      <c r="B1069">
        <v>1067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8">
        <f t="shared" si="81"/>
        <v>13</v>
      </c>
      <c r="Q1069" s="10" t="s">
        <v>8332</v>
      </c>
      <c r="R1069" t="s">
        <v>8333</v>
      </c>
      <c r="S1069" s="14" t="str">
        <f t="shared" si="82"/>
        <v>November</v>
      </c>
      <c r="T1069" s="15">
        <f t="shared" si="83"/>
        <v>41629.522349537037</v>
      </c>
      <c r="U1069" t="str">
        <f t="shared" si="84"/>
        <v>2013</v>
      </c>
    </row>
    <row r="1070" spans="1:21" ht="45" x14ac:dyDescent="0.2">
      <c r="A1070" s="6">
        <f t="shared" si="80"/>
        <v>1.5E-3</v>
      </c>
      <c r="B1070">
        <v>1068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8">
        <f t="shared" si="81"/>
        <v>11.25</v>
      </c>
      <c r="Q1070" s="10" t="s">
        <v>8332</v>
      </c>
      <c r="R1070" t="s">
        <v>8333</v>
      </c>
      <c r="S1070" s="14" t="str">
        <f t="shared" si="82"/>
        <v>March</v>
      </c>
      <c r="T1070" s="15">
        <f t="shared" si="83"/>
        <v>42469.996111111112</v>
      </c>
      <c r="U1070" t="str">
        <f t="shared" si="84"/>
        <v>2016</v>
      </c>
    </row>
    <row r="1071" spans="1:21" ht="45" x14ac:dyDescent="0.2">
      <c r="A1071" s="6">
        <f t="shared" si="80"/>
        <v>0.38636363636363635</v>
      </c>
      <c r="B1071">
        <v>1069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8">
        <f t="shared" si="81"/>
        <v>40.476190476190474</v>
      </c>
      <c r="Q1071" s="10" t="s">
        <v>8332</v>
      </c>
      <c r="R1071" t="s">
        <v>8333</v>
      </c>
      <c r="S1071" s="14" t="str">
        <f t="shared" si="82"/>
        <v>October</v>
      </c>
      <c r="T1071" s="15">
        <f t="shared" si="83"/>
        <v>41603.93818287037</v>
      </c>
      <c r="U1071" t="str">
        <f t="shared" si="84"/>
        <v>2013</v>
      </c>
    </row>
    <row r="1072" spans="1:21" ht="45" x14ac:dyDescent="0.2">
      <c r="A1072" s="6">
        <f t="shared" si="80"/>
        <v>7.0000000000000001E-3</v>
      </c>
      <c r="B1072">
        <v>1070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8">
        <f t="shared" si="81"/>
        <v>35</v>
      </c>
      <c r="Q1072" s="10" t="s">
        <v>8332</v>
      </c>
      <c r="R1072" t="s">
        <v>8333</v>
      </c>
      <c r="S1072" s="14" t="str">
        <f t="shared" si="82"/>
        <v>September</v>
      </c>
      <c r="T1072" s="15">
        <f t="shared" si="83"/>
        <v>41182.678495370368</v>
      </c>
      <c r="U1072" t="str">
        <f t="shared" si="84"/>
        <v>2012</v>
      </c>
    </row>
    <row r="1073" spans="1:21" ht="45" x14ac:dyDescent="0.2">
      <c r="A1073" s="6">
        <f t="shared" si="80"/>
        <v>0</v>
      </c>
      <c r="B1073">
        <v>1071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8" t="e">
        <f t="shared" si="81"/>
        <v>#DIV/0!</v>
      </c>
      <c r="Q1073" s="10" t="s">
        <v>8332</v>
      </c>
      <c r="R1073" t="s">
        <v>8333</v>
      </c>
      <c r="S1073" s="14" t="str">
        <f t="shared" si="82"/>
        <v>October</v>
      </c>
      <c r="T1073" s="15">
        <f t="shared" si="83"/>
        <v>42325.461724537039</v>
      </c>
      <c r="U1073" t="str">
        <f t="shared" si="84"/>
        <v>2015</v>
      </c>
    </row>
    <row r="1074" spans="1:21" ht="45" x14ac:dyDescent="0.2">
      <c r="A1074" s="6">
        <f t="shared" si="80"/>
        <v>6.8000000000000005E-4</v>
      </c>
      <c r="B1074">
        <v>1072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8">
        <f t="shared" si="81"/>
        <v>12.75</v>
      </c>
      <c r="Q1074" s="10" t="s">
        <v>8332</v>
      </c>
      <c r="R1074" t="s">
        <v>8333</v>
      </c>
      <c r="S1074" s="14" t="str">
        <f t="shared" si="82"/>
        <v>January</v>
      </c>
      <c r="T1074" s="15">
        <f t="shared" si="83"/>
        <v>41675.498807870368</v>
      </c>
      <c r="U1074" t="str">
        <f t="shared" si="84"/>
        <v>2014</v>
      </c>
    </row>
    <row r="1075" spans="1:21" ht="30" x14ac:dyDescent="0.2">
      <c r="A1075" s="6">
        <f t="shared" si="80"/>
        <v>1.3333333333333334E-2</v>
      </c>
      <c r="B1075">
        <v>1073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8">
        <f t="shared" si="81"/>
        <v>10</v>
      </c>
      <c r="Q1075" s="10" t="s">
        <v>8332</v>
      </c>
      <c r="R1075" t="s">
        <v>8333</v>
      </c>
      <c r="S1075" s="14" t="str">
        <f t="shared" si="82"/>
        <v>September</v>
      </c>
      <c r="T1075" s="15">
        <f t="shared" si="83"/>
        <v>40832.631261574068</v>
      </c>
      <c r="U1075" t="str">
        <f t="shared" si="84"/>
        <v>2011</v>
      </c>
    </row>
    <row r="1076" spans="1:21" ht="45" x14ac:dyDescent="0.2">
      <c r="A1076" s="6">
        <f t="shared" si="80"/>
        <v>6.3092592592592589E-2</v>
      </c>
      <c r="B1076">
        <v>1074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8">
        <f t="shared" si="81"/>
        <v>113.56666666666666</v>
      </c>
      <c r="Q1076" s="10" t="s">
        <v>8332</v>
      </c>
      <c r="R1076" t="s">
        <v>8333</v>
      </c>
      <c r="S1076" s="14" t="str">
        <f t="shared" si="82"/>
        <v>December</v>
      </c>
      <c r="T1076" s="15">
        <f t="shared" si="83"/>
        <v>41642.839641203704</v>
      </c>
      <c r="U1076" t="str">
        <f t="shared" si="84"/>
        <v>2013</v>
      </c>
    </row>
    <row r="1077" spans="1:21" ht="30" x14ac:dyDescent="0.2">
      <c r="A1077" s="6">
        <f t="shared" si="80"/>
        <v>4.4999999999999998E-2</v>
      </c>
      <c r="B1077">
        <v>1075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8">
        <f t="shared" si="81"/>
        <v>15</v>
      </c>
      <c r="Q1077" s="10" t="s">
        <v>8332</v>
      </c>
      <c r="R1077" t="s">
        <v>8333</v>
      </c>
      <c r="S1077" s="14" t="str">
        <f t="shared" si="82"/>
        <v>April</v>
      </c>
      <c r="T1077" s="15">
        <f t="shared" si="83"/>
        <v>41035.570787037032</v>
      </c>
      <c r="U1077" t="str">
        <f t="shared" si="84"/>
        <v>2012</v>
      </c>
    </row>
    <row r="1078" spans="1:21" ht="45" x14ac:dyDescent="0.2">
      <c r="A1078" s="6">
        <f t="shared" si="80"/>
        <v>0.62765333333333329</v>
      </c>
      <c r="B1078">
        <v>1076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8">
        <f t="shared" si="81"/>
        <v>48.281025641025643</v>
      </c>
      <c r="Q1078" s="10" t="s">
        <v>8332</v>
      </c>
      <c r="R1078" t="s">
        <v>8333</v>
      </c>
      <c r="S1078" s="14" t="str">
        <f t="shared" si="82"/>
        <v>July</v>
      </c>
      <c r="T1078" s="15">
        <f t="shared" si="83"/>
        <v>41893.044560185182</v>
      </c>
      <c r="U1078" t="str">
        <f t="shared" si="84"/>
        <v>2014</v>
      </c>
    </row>
    <row r="1079" spans="1:21" ht="45" x14ac:dyDescent="0.2">
      <c r="A1079" s="6">
        <f t="shared" si="80"/>
        <v>0.29376000000000002</v>
      </c>
      <c r="B1079">
        <v>1077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8">
        <f t="shared" si="81"/>
        <v>43.976047904191617</v>
      </c>
      <c r="Q1079" s="10" t="s">
        <v>8332</v>
      </c>
      <c r="R1079" t="s">
        <v>8333</v>
      </c>
      <c r="S1079" s="14" t="str">
        <f t="shared" si="82"/>
        <v>December</v>
      </c>
      <c r="T1079" s="15">
        <f t="shared" si="83"/>
        <v>42382.833460648144</v>
      </c>
      <c r="U1079" t="str">
        <f t="shared" si="84"/>
        <v>2015</v>
      </c>
    </row>
    <row r="1080" spans="1:21" ht="45" x14ac:dyDescent="0.2">
      <c r="A1080" s="6">
        <f t="shared" si="80"/>
        <v>7.4999999999999997E-2</v>
      </c>
      <c r="B1080">
        <v>1078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8">
        <f t="shared" si="81"/>
        <v>9</v>
      </c>
      <c r="Q1080" s="10" t="s">
        <v>8332</v>
      </c>
      <c r="R1080" t="s">
        <v>8333</v>
      </c>
      <c r="S1080" s="14" t="str">
        <f t="shared" si="82"/>
        <v>June</v>
      </c>
      <c r="T1080" s="15">
        <f t="shared" si="83"/>
        <v>40745.862511574072</v>
      </c>
      <c r="U1080" t="str">
        <f t="shared" si="84"/>
        <v>2011</v>
      </c>
    </row>
    <row r="1081" spans="1:21" ht="45" x14ac:dyDescent="0.2">
      <c r="A1081" s="6">
        <f t="shared" si="80"/>
        <v>2.6076923076923077E-2</v>
      </c>
      <c r="B1081">
        <v>1079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8">
        <f t="shared" si="81"/>
        <v>37.666666666666664</v>
      </c>
      <c r="Q1081" s="10" t="s">
        <v>8332</v>
      </c>
      <c r="R1081" t="s">
        <v>8333</v>
      </c>
      <c r="S1081" s="14" t="str">
        <f t="shared" si="82"/>
        <v>April</v>
      </c>
      <c r="T1081" s="15">
        <f t="shared" si="83"/>
        <v>42504.23305555556</v>
      </c>
      <c r="U1081" t="str">
        <f t="shared" si="84"/>
        <v>2016</v>
      </c>
    </row>
    <row r="1082" spans="1:21" ht="30" x14ac:dyDescent="0.2">
      <c r="A1082" s="6">
        <f t="shared" si="80"/>
        <v>9.1050000000000006E-2</v>
      </c>
      <c r="B1082">
        <v>1080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8">
        <f t="shared" si="81"/>
        <v>18.581632653061224</v>
      </c>
      <c r="Q1082" s="10" t="s">
        <v>8332</v>
      </c>
      <c r="R1082" t="s">
        <v>8333</v>
      </c>
      <c r="S1082" s="14" t="str">
        <f t="shared" si="82"/>
        <v>April</v>
      </c>
      <c r="T1082" s="15">
        <f t="shared" si="83"/>
        <v>41769.804780092592</v>
      </c>
      <c r="U1082" t="str">
        <f t="shared" si="84"/>
        <v>2014</v>
      </c>
    </row>
    <row r="1083" spans="1:21" ht="45" x14ac:dyDescent="0.2">
      <c r="A1083" s="6">
        <f t="shared" si="80"/>
        <v>1.7647058823529413E-4</v>
      </c>
      <c r="B1083">
        <v>1081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8">
        <f t="shared" si="81"/>
        <v>3</v>
      </c>
      <c r="Q1083" s="10" t="s">
        <v>8332</v>
      </c>
      <c r="R1083" t="s">
        <v>8333</v>
      </c>
      <c r="S1083" s="14" t="str">
        <f t="shared" si="82"/>
        <v>December</v>
      </c>
      <c r="T1083" s="15">
        <f t="shared" si="83"/>
        <v>42032.593657407408</v>
      </c>
      <c r="U1083" t="str">
        <f t="shared" si="84"/>
        <v>2014</v>
      </c>
    </row>
    <row r="1084" spans="1:21" ht="30" x14ac:dyDescent="0.2">
      <c r="A1084" s="6">
        <f t="shared" si="80"/>
        <v>5.5999999999999999E-3</v>
      </c>
      <c r="B1084">
        <v>1082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8">
        <f t="shared" si="81"/>
        <v>18.666666666666668</v>
      </c>
      <c r="Q1084" s="10" t="s">
        <v>8332</v>
      </c>
      <c r="R1084" t="s">
        <v>8333</v>
      </c>
      <c r="S1084" s="14" t="str">
        <f t="shared" si="82"/>
        <v>July</v>
      </c>
      <c r="T1084" s="15">
        <f t="shared" si="83"/>
        <v>41131.572777777779</v>
      </c>
      <c r="U1084" t="str">
        <f t="shared" si="84"/>
        <v>2012</v>
      </c>
    </row>
    <row r="1085" spans="1:21" ht="45" x14ac:dyDescent="0.2">
      <c r="A1085" s="6">
        <f t="shared" si="80"/>
        <v>8.2000000000000007E-3</v>
      </c>
      <c r="B1085">
        <v>1083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8">
        <f t="shared" si="81"/>
        <v>410</v>
      </c>
      <c r="Q1085" s="10" t="s">
        <v>8332</v>
      </c>
      <c r="R1085" t="s">
        <v>8333</v>
      </c>
      <c r="S1085" s="14" t="str">
        <f t="shared" si="82"/>
        <v>June</v>
      </c>
      <c r="T1085" s="15">
        <f t="shared" si="83"/>
        <v>41853.326192129629</v>
      </c>
      <c r="U1085" t="str">
        <f t="shared" si="84"/>
        <v>2014</v>
      </c>
    </row>
    <row r="1086" spans="1:21" x14ac:dyDescent="0.2">
      <c r="A1086" s="6">
        <f t="shared" si="80"/>
        <v>0</v>
      </c>
      <c r="B1086">
        <v>1084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8" t="e">
        <f t="shared" si="81"/>
        <v>#DIV/0!</v>
      </c>
      <c r="Q1086" s="10" t="s">
        <v>8332</v>
      </c>
      <c r="R1086" t="s">
        <v>8333</v>
      </c>
      <c r="S1086" s="14" t="str">
        <f t="shared" si="82"/>
        <v>July</v>
      </c>
      <c r="T1086" s="15">
        <f t="shared" si="83"/>
        <v>41859.578749999993</v>
      </c>
      <c r="U1086" t="str">
        <f t="shared" si="84"/>
        <v>2014</v>
      </c>
    </row>
    <row r="1087" spans="1:21" ht="30" x14ac:dyDescent="0.2">
      <c r="A1087" s="6">
        <f t="shared" si="80"/>
        <v>3.4200000000000001E-2</v>
      </c>
      <c r="B1087">
        <v>1085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8">
        <f t="shared" si="81"/>
        <v>114</v>
      </c>
      <c r="Q1087" s="10" t="s">
        <v>8332</v>
      </c>
      <c r="R1087" t="s">
        <v>8333</v>
      </c>
      <c r="S1087" s="14" t="str">
        <f t="shared" si="82"/>
        <v>February</v>
      </c>
      <c r="T1087" s="15">
        <f t="shared" si="83"/>
        <v>42443.296006944445</v>
      </c>
      <c r="U1087" t="str">
        <f t="shared" si="84"/>
        <v>2016</v>
      </c>
    </row>
    <row r="1088" spans="1:21" x14ac:dyDescent="0.2">
      <c r="A1088" s="6">
        <f t="shared" si="80"/>
        <v>8.3333333333333339E-4</v>
      </c>
      <c r="B1088">
        <v>1086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8">
        <f t="shared" si="81"/>
        <v>7.5</v>
      </c>
      <c r="Q1088" s="10" t="s">
        <v>8332</v>
      </c>
      <c r="R1088" t="s">
        <v>8333</v>
      </c>
      <c r="S1088" s="14" t="str">
        <f t="shared" si="82"/>
        <v>July</v>
      </c>
      <c r="T1088" s="15">
        <f t="shared" si="83"/>
        <v>41875.533460648148</v>
      </c>
      <c r="U1088" t="str">
        <f t="shared" si="84"/>
        <v>2014</v>
      </c>
    </row>
    <row r="1089" spans="1:21" ht="45" x14ac:dyDescent="0.2">
      <c r="A1089" s="6">
        <f t="shared" si="80"/>
        <v>0</v>
      </c>
      <c r="B1089">
        <v>1087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8" t="e">
        <f t="shared" si="81"/>
        <v>#DIV/0!</v>
      </c>
      <c r="Q1089" s="10" t="s">
        <v>8332</v>
      </c>
      <c r="R1089" t="s">
        <v>8333</v>
      </c>
      <c r="S1089" s="14" t="str">
        <f t="shared" si="82"/>
        <v>May</v>
      </c>
      <c r="T1089" s="15">
        <f t="shared" si="83"/>
        <v>41805.380636574075</v>
      </c>
      <c r="U1089" t="str">
        <f t="shared" si="84"/>
        <v>2014</v>
      </c>
    </row>
    <row r="1090" spans="1:21" ht="30" x14ac:dyDescent="0.2">
      <c r="A1090" s="6">
        <f t="shared" si="80"/>
        <v>0.14182977777777778</v>
      </c>
      <c r="B1090">
        <v>1088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8">
        <f t="shared" si="81"/>
        <v>43.41727891156463</v>
      </c>
      <c r="Q1090" s="10" t="s">
        <v>8332</v>
      </c>
      <c r="R1090" t="s">
        <v>8333</v>
      </c>
      <c r="S1090" s="14" t="str">
        <f t="shared" si="82"/>
        <v>March</v>
      </c>
      <c r="T1090" s="15">
        <f t="shared" si="83"/>
        <v>41753.466053240736</v>
      </c>
      <c r="U1090" t="str">
        <f t="shared" si="84"/>
        <v>2014</v>
      </c>
    </row>
    <row r="1091" spans="1:21" ht="30" x14ac:dyDescent="0.2">
      <c r="A1091" s="6">
        <f t="shared" ref="A1091:A1154" si="85">(F1091/E1091)</f>
        <v>7.8266666666666665E-2</v>
      </c>
      <c r="B1091">
        <v>1089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8">
        <f t="shared" ref="P1091:P1154" si="86">F1091/M1091</f>
        <v>23.959183673469386</v>
      </c>
      <c r="Q1091" s="10" t="s">
        <v>8332</v>
      </c>
      <c r="R1091" t="s">
        <v>8333</v>
      </c>
      <c r="S1091" s="14" t="str">
        <f t="shared" ref="S1091:S1154" si="87">TEXT((((K1091/60)/60)/24)+DATE(1970,1,1)+(-8/24),"MMMM")</f>
        <v>May</v>
      </c>
      <c r="T1091" s="15">
        <f t="shared" ref="T1091:T1154" si="88">(((J1091/60)/60/24)+DATE(1970,1,1)+(-8/24))</f>
        <v>42180.856192129628</v>
      </c>
      <c r="U1091" t="str">
        <f t="shared" ref="U1091:U1154" si="89">TEXT((((K1091/60)/60)/24)+DATE(1970,1,1)+(-8/24),"YYYY")</f>
        <v>2015</v>
      </c>
    </row>
    <row r="1092" spans="1:21" ht="45" x14ac:dyDescent="0.2">
      <c r="A1092" s="6">
        <f t="shared" si="85"/>
        <v>3.8464497269020693E-4</v>
      </c>
      <c r="B1092">
        <v>1090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8">
        <f t="shared" si="86"/>
        <v>5</v>
      </c>
      <c r="Q1092" s="10" t="s">
        <v>8332</v>
      </c>
      <c r="R1092" t="s">
        <v>8333</v>
      </c>
      <c r="S1092" s="14" t="str">
        <f t="shared" si="87"/>
        <v>April</v>
      </c>
      <c r="T1092" s="15">
        <f t="shared" si="88"/>
        <v>42152.852465277778</v>
      </c>
      <c r="U1092" t="str">
        <f t="shared" si="89"/>
        <v>2015</v>
      </c>
    </row>
    <row r="1093" spans="1:21" ht="45" x14ac:dyDescent="0.2">
      <c r="A1093" s="6">
        <f t="shared" si="85"/>
        <v>0.125</v>
      </c>
      <c r="B1093">
        <v>1091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8">
        <f t="shared" si="86"/>
        <v>12.5</v>
      </c>
      <c r="Q1093" s="10" t="s">
        <v>8332</v>
      </c>
      <c r="R1093" t="s">
        <v>8333</v>
      </c>
      <c r="S1093" s="14" t="str">
        <f t="shared" si="87"/>
        <v>March</v>
      </c>
      <c r="T1093" s="15">
        <f t="shared" si="88"/>
        <v>42470.44527777777</v>
      </c>
      <c r="U1093" t="str">
        <f t="shared" si="89"/>
        <v>2016</v>
      </c>
    </row>
    <row r="1094" spans="1:21" ht="45" x14ac:dyDescent="0.2">
      <c r="A1094" s="6">
        <f t="shared" si="85"/>
        <v>1.0500000000000001E-2</v>
      </c>
      <c r="B1094">
        <v>1092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8">
        <f t="shared" si="86"/>
        <v>3</v>
      </c>
      <c r="Q1094" s="10" t="s">
        <v>8332</v>
      </c>
      <c r="R1094" t="s">
        <v>8333</v>
      </c>
      <c r="S1094" s="14" t="str">
        <f t="shared" si="87"/>
        <v>December</v>
      </c>
      <c r="T1094" s="15">
        <f t="shared" si="88"/>
        <v>41279.692569444444</v>
      </c>
      <c r="U1094" t="str">
        <f t="shared" si="89"/>
        <v>2012</v>
      </c>
    </row>
    <row r="1095" spans="1:21" ht="45" x14ac:dyDescent="0.2">
      <c r="A1095" s="6">
        <f t="shared" si="85"/>
        <v>0.14083333333333334</v>
      </c>
      <c r="B1095">
        <v>1093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8">
        <f t="shared" si="86"/>
        <v>10.5625</v>
      </c>
      <c r="Q1095" s="10" t="s">
        <v>8332</v>
      </c>
      <c r="R1095" t="s">
        <v>8333</v>
      </c>
      <c r="S1095" s="14" t="str">
        <f t="shared" si="87"/>
        <v>January</v>
      </c>
      <c r="T1095" s="15">
        <f t="shared" si="88"/>
        <v>42411.640474537031</v>
      </c>
      <c r="U1095" t="str">
        <f t="shared" si="89"/>
        <v>2016</v>
      </c>
    </row>
    <row r="1096" spans="1:21" ht="45" x14ac:dyDescent="0.2">
      <c r="A1096" s="6">
        <f t="shared" si="85"/>
        <v>0.18300055555555556</v>
      </c>
      <c r="B1096">
        <v>1094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8">
        <f t="shared" si="86"/>
        <v>122.00037037037038</v>
      </c>
      <c r="Q1096" s="10" t="s">
        <v>8332</v>
      </c>
      <c r="R1096" t="s">
        <v>8333</v>
      </c>
      <c r="S1096" s="14" t="str">
        <f t="shared" si="87"/>
        <v>September</v>
      </c>
      <c r="T1096" s="15">
        <f t="shared" si="88"/>
        <v>40825.380011574067</v>
      </c>
      <c r="U1096" t="str">
        <f t="shared" si="89"/>
        <v>2011</v>
      </c>
    </row>
    <row r="1097" spans="1:21" ht="45" x14ac:dyDescent="0.2">
      <c r="A1097" s="6">
        <f t="shared" si="85"/>
        <v>5.0347999999999997E-2</v>
      </c>
      <c r="B1097">
        <v>1095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8">
        <f t="shared" si="86"/>
        <v>267.80851063829789</v>
      </c>
      <c r="Q1097" s="10" t="s">
        <v>8332</v>
      </c>
      <c r="R1097" t="s">
        <v>8333</v>
      </c>
      <c r="S1097" s="14" t="str">
        <f t="shared" si="87"/>
        <v>July</v>
      </c>
      <c r="T1097" s="15">
        <f t="shared" si="88"/>
        <v>41516.203935185185</v>
      </c>
      <c r="U1097" t="str">
        <f t="shared" si="89"/>
        <v>2013</v>
      </c>
    </row>
    <row r="1098" spans="1:21" ht="45" x14ac:dyDescent="0.2">
      <c r="A1098" s="6">
        <f t="shared" si="85"/>
        <v>0.17933333333333334</v>
      </c>
      <c r="B1098">
        <v>1096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8">
        <f t="shared" si="86"/>
        <v>74.206896551724142</v>
      </c>
      <c r="Q1098" s="10" t="s">
        <v>8332</v>
      </c>
      <c r="R1098" t="s">
        <v>8333</v>
      </c>
      <c r="S1098" s="14" t="str">
        <f t="shared" si="87"/>
        <v>September</v>
      </c>
      <c r="T1098" s="15">
        <f t="shared" si="88"/>
        <v>41915.8125</v>
      </c>
      <c r="U1098" t="str">
        <f t="shared" si="89"/>
        <v>2014</v>
      </c>
    </row>
    <row r="1099" spans="1:21" ht="45" x14ac:dyDescent="0.2">
      <c r="A1099" s="6">
        <f t="shared" si="85"/>
        <v>4.6999999999999999E-4</v>
      </c>
      <c r="B1099">
        <v>1097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8">
        <f t="shared" si="86"/>
        <v>6.7142857142857144</v>
      </c>
      <c r="Q1099" s="10" t="s">
        <v>8332</v>
      </c>
      <c r="R1099" t="s">
        <v>8333</v>
      </c>
      <c r="S1099" s="14" t="str">
        <f t="shared" si="87"/>
        <v>January</v>
      </c>
      <c r="T1099" s="15">
        <f t="shared" si="88"/>
        <v>41700.459224537037</v>
      </c>
      <c r="U1099" t="str">
        <f t="shared" si="89"/>
        <v>2014</v>
      </c>
    </row>
    <row r="1100" spans="1:21" ht="30" x14ac:dyDescent="0.2">
      <c r="A1100" s="6">
        <f t="shared" si="85"/>
        <v>7.2120000000000004E-2</v>
      </c>
      <c r="B1100">
        <v>1098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8">
        <f t="shared" si="86"/>
        <v>81.954545454545453</v>
      </c>
      <c r="Q1100" s="10" t="s">
        <v>8332</v>
      </c>
      <c r="R1100" t="s">
        <v>8333</v>
      </c>
      <c r="S1100" s="14" t="str">
        <f t="shared" si="87"/>
        <v>March</v>
      </c>
      <c r="T1100" s="15">
        <f t="shared" si="88"/>
        <v>41742.429340277777</v>
      </c>
      <c r="U1100" t="str">
        <f t="shared" si="89"/>
        <v>2014</v>
      </c>
    </row>
    <row r="1101" spans="1:21" ht="45" x14ac:dyDescent="0.2">
      <c r="A1101" s="6">
        <f t="shared" si="85"/>
        <v>5.0000000000000001E-3</v>
      </c>
      <c r="B1101">
        <v>1099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8">
        <f t="shared" si="86"/>
        <v>25</v>
      </c>
      <c r="Q1101" s="10" t="s">
        <v>8332</v>
      </c>
      <c r="R1101" t="s">
        <v>8333</v>
      </c>
      <c r="S1101" s="14" t="str">
        <f t="shared" si="87"/>
        <v>April</v>
      </c>
      <c r="T1101" s="15">
        <f t="shared" si="88"/>
        <v>42137.503101851849</v>
      </c>
      <c r="U1101" t="str">
        <f t="shared" si="89"/>
        <v>2015</v>
      </c>
    </row>
    <row r="1102" spans="1:21" ht="45" x14ac:dyDescent="0.2">
      <c r="A1102" s="6">
        <f t="shared" si="85"/>
        <v>2.5000000000000001E-2</v>
      </c>
      <c r="B1102">
        <v>1100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8">
        <f t="shared" si="86"/>
        <v>10</v>
      </c>
      <c r="Q1102" s="10" t="s">
        <v>8332</v>
      </c>
      <c r="R1102" t="s">
        <v>8333</v>
      </c>
      <c r="S1102" s="14" t="str">
        <f t="shared" si="87"/>
        <v>January</v>
      </c>
      <c r="T1102" s="15">
        <f t="shared" si="88"/>
        <v>42413.777442129627</v>
      </c>
      <c r="U1102" t="str">
        <f t="shared" si="89"/>
        <v>2016</v>
      </c>
    </row>
    <row r="1103" spans="1:21" ht="30" x14ac:dyDescent="0.2">
      <c r="A1103" s="6">
        <f t="shared" si="85"/>
        <v>4.0999999999999999E-4</v>
      </c>
      <c r="B1103">
        <v>1101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8">
        <f t="shared" si="86"/>
        <v>6.833333333333333</v>
      </c>
      <c r="Q1103" s="10" t="s">
        <v>8332</v>
      </c>
      <c r="R1103" t="s">
        <v>8333</v>
      </c>
      <c r="S1103" s="14" t="str">
        <f t="shared" si="87"/>
        <v>June</v>
      </c>
      <c r="T1103" s="15">
        <f t="shared" si="88"/>
        <v>42565.424999999996</v>
      </c>
      <c r="U1103" t="str">
        <f t="shared" si="89"/>
        <v>2016</v>
      </c>
    </row>
    <row r="1104" spans="1:21" ht="45" x14ac:dyDescent="0.2">
      <c r="A1104" s="6">
        <f t="shared" si="85"/>
        <v>5.3124999999999999E-2</v>
      </c>
      <c r="B1104">
        <v>1102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8">
        <f t="shared" si="86"/>
        <v>17.708333333333332</v>
      </c>
      <c r="Q1104" s="10" t="s">
        <v>8332</v>
      </c>
      <c r="R1104" t="s">
        <v>8333</v>
      </c>
      <c r="S1104" s="14" t="str">
        <f t="shared" si="87"/>
        <v>October</v>
      </c>
      <c r="T1104" s="15">
        <f t="shared" si="88"/>
        <v>41616.915972222218</v>
      </c>
      <c r="U1104" t="str">
        <f t="shared" si="89"/>
        <v>2013</v>
      </c>
    </row>
    <row r="1105" spans="1:21" ht="45" x14ac:dyDescent="0.2">
      <c r="A1105" s="6">
        <f t="shared" si="85"/>
        <v>1.6199999999999999E-2</v>
      </c>
      <c r="B1105">
        <v>1103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8">
        <f t="shared" si="86"/>
        <v>16.2</v>
      </c>
      <c r="Q1105" s="10" t="s">
        <v>8332</v>
      </c>
      <c r="R1105" t="s">
        <v>8333</v>
      </c>
      <c r="S1105" s="14" t="str">
        <f t="shared" si="87"/>
        <v>April</v>
      </c>
      <c r="T1105" s="15">
        <f t="shared" si="88"/>
        <v>42538.888773148145</v>
      </c>
      <c r="U1105" t="str">
        <f t="shared" si="89"/>
        <v>2016</v>
      </c>
    </row>
    <row r="1106" spans="1:21" ht="45" x14ac:dyDescent="0.2">
      <c r="A1106" s="6">
        <f t="shared" si="85"/>
        <v>4.9516666666666667E-2</v>
      </c>
      <c r="B1106">
        <v>1104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8">
        <f t="shared" si="86"/>
        <v>80.297297297297291</v>
      </c>
      <c r="Q1106" s="10" t="s">
        <v>8332</v>
      </c>
      <c r="R1106" t="s">
        <v>8333</v>
      </c>
      <c r="S1106" s="14" t="str">
        <f t="shared" si="87"/>
        <v>May</v>
      </c>
      <c r="T1106" s="15">
        <f t="shared" si="88"/>
        <v>41801.076631944445</v>
      </c>
      <c r="U1106" t="str">
        <f t="shared" si="89"/>
        <v>2014</v>
      </c>
    </row>
    <row r="1107" spans="1:21" ht="45" x14ac:dyDescent="0.2">
      <c r="A1107" s="6">
        <f t="shared" si="85"/>
        <v>1.5900000000000001E-3</v>
      </c>
      <c r="B1107">
        <v>1105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8">
        <f t="shared" si="86"/>
        <v>71.55</v>
      </c>
      <c r="Q1107" s="10" t="s">
        <v>8332</v>
      </c>
      <c r="R1107" t="s">
        <v>8333</v>
      </c>
      <c r="S1107" s="14" t="str">
        <f t="shared" si="87"/>
        <v>February</v>
      </c>
      <c r="T1107" s="15">
        <f t="shared" si="88"/>
        <v>41721.760729166665</v>
      </c>
      <c r="U1107" t="str">
        <f t="shared" si="89"/>
        <v>2014</v>
      </c>
    </row>
    <row r="1108" spans="1:21" ht="45" x14ac:dyDescent="0.2">
      <c r="A1108" s="6">
        <f t="shared" si="85"/>
        <v>0.41249999999999998</v>
      </c>
      <c r="B1108">
        <v>1106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8">
        <f t="shared" si="86"/>
        <v>23.571428571428573</v>
      </c>
      <c r="Q1108" s="10" t="s">
        <v>8332</v>
      </c>
      <c r="R1108" t="s">
        <v>8333</v>
      </c>
      <c r="S1108" s="14" t="str">
        <f t="shared" si="87"/>
        <v>March</v>
      </c>
      <c r="T1108" s="15">
        <f t="shared" si="88"/>
        <v>41003.365451388883</v>
      </c>
      <c r="U1108" t="str">
        <f t="shared" si="89"/>
        <v>2012</v>
      </c>
    </row>
    <row r="1109" spans="1:21" ht="45" x14ac:dyDescent="0.2">
      <c r="A1109" s="6">
        <f t="shared" si="85"/>
        <v>0</v>
      </c>
      <c r="B1109">
        <v>1107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8" t="e">
        <f t="shared" si="86"/>
        <v>#DIV/0!</v>
      </c>
      <c r="Q1109" s="10" t="s">
        <v>8332</v>
      </c>
      <c r="R1109" t="s">
        <v>8333</v>
      </c>
      <c r="S1109" s="14" t="str">
        <f t="shared" si="87"/>
        <v>June</v>
      </c>
      <c r="T1109" s="15">
        <f t="shared" si="88"/>
        <v>41843.528055555551</v>
      </c>
      <c r="U1109" t="str">
        <f t="shared" si="89"/>
        <v>2014</v>
      </c>
    </row>
    <row r="1110" spans="1:21" ht="45" x14ac:dyDescent="0.2">
      <c r="A1110" s="6">
        <f t="shared" si="85"/>
        <v>2.93E-2</v>
      </c>
      <c r="B1110">
        <v>1108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8">
        <f t="shared" si="86"/>
        <v>34.88095238095238</v>
      </c>
      <c r="Q1110" s="10" t="s">
        <v>8332</v>
      </c>
      <c r="R1110" t="s">
        <v>8333</v>
      </c>
      <c r="S1110" s="14" t="str">
        <f t="shared" si="87"/>
        <v>February</v>
      </c>
      <c r="T1110" s="15">
        <f t="shared" si="88"/>
        <v>41012.261979166666</v>
      </c>
      <c r="U1110" t="str">
        <f t="shared" si="89"/>
        <v>2012</v>
      </c>
    </row>
    <row r="1111" spans="1:21" ht="45" x14ac:dyDescent="0.2">
      <c r="A1111" s="6">
        <f t="shared" si="85"/>
        <v>4.4999999999999997E-3</v>
      </c>
      <c r="B1111">
        <v>1109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8">
        <f t="shared" si="86"/>
        <v>15</v>
      </c>
      <c r="Q1111" s="10" t="s">
        <v>8332</v>
      </c>
      <c r="R1111" t="s">
        <v>8333</v>
      </c>
      <c r="S1111" s="14" t="str">
        <f t="shared" si="87"/>
        <v>October</v>
      </c>
      <c r="T1111" s="15">
        <f t="shared" si="88"/>
        <v>42692.4605324074</v>
      </c>
      <c r="U1111" t="str">
        <f t="shared" si="89"/>
        <v>2016</v>
      </c>
    </row>
    <row r="1112" spans="1:21" ht="45" x14ac:dyDescent="0.2">
      <c r="A1112" s="6">
        <f t="shared" si="85"/>
        <v>5.1000000000000004E-3</v>
      </c>
      <c r="B1112">
        <v>1110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8">
        <f t="shared" si="86"/>
        <v>23.181818181818183</v>
      </c>
      <c r="Q1112" s="10" t="s">
        <v>8332</v>
      </c>
      <c r="R1112" t="s">
        <v>8333</v>
      </c>
      <c r="S1112" s="14" t="str">
        <f t="shared" si="87"/>
        <v>November</v>
      </c>
      <c r="T1112" s="15">
        <f t="shared" si="88"/>
        <v>41250.59979166666</v>
      </c>
      <c r="U1112" t="str">
        <f t="shared" si="89"/>
        <v>2012</v>
      </c>
    </row>
    <row r="1113" spans="1:21" ht="45" x14ac:dyDescent="0.2">
      <c r="A1113" s="6">
        <f t="shared" si="85"/>
        <v>4.0000000000000002E-4</v>
      </c>
      <c r="B1113">
        <v>1111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8">
        <f t="shared" si="86"/>
        <v>1</v>
      </c>
      <c r="Q1113" s="10" t="s">
        <v>8332</v>
      </c>
      <c r="R1113" t="s">
        <v>8333</v>
      </c>
      <c r="S1113" s="14" t="str">
        <f t="shared" si="87"/>
        <v>December</v>
      </c>
      <c r="T1113" s="15">
        <f t="shared" si="88"/>
        <v>42376.870254629634</v>
      </c>
      <c r="U1113" t="str">
        <f t="shared" si="89"/>
        <v>2015</v>
      </c>
    </row>
    <row r="1114" spans="1:21" ht="45" x14ac:dyDescent="0.2">
      <c r="A1114" s="6">
        <f t="shared" si="85"/>
        <v>0.35537409090909089</v>
      </c>
      <c r="B1114">
        <v>1112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8">
        <f t="shared" si="86"/>
        <v>100.23371794871794</v>
      </c>
      <c r="Q1114" s="10" t="s">
        <v>8332</v>
      </c>
      <c r="R1114" t="s">
        <v>8333</v>
      </c>
      <c r="S1114" s="14" t="str">
        <f t="shared" si="87"/>
        <v>November</v>
      </c>
      <c r="T1114" s="15">
        <f t="shared" si="88"/>
        <v>42023.020833333336</v>
      </c>
      <c r="U1114" t="str">
        <f t="shared" si="89"/>
        <v>2014</v>
      </c>
    </row>
    <row r="1115" spans="1:21" ht="45" x14ac:dyDescent="0.2">
      <c r="A1115" s="6">
        <f t="shared" si="85"/>
        <v>5.0000000000000001E-3</v>
      </c>
      <c r="B1115">
        <v>1113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8">
        <f t="shared" si="86"/>
        <v>5</v>
      </c>
      <c r="Q1115" s="10" t="s">
        <v>8332</v>
      </c>
      <c r="R1115" t="s">
        <v>8333</v>
      </c>
      <c r="S1115" s="14" t="str">
        <f t="shared" si="87"/>
        <v>July</v>
      </c>
      <c r="T1115" s="15">
        <f t="shared" si="88"/>
        <v>41865.643749999996</v>
      </c>
      <c r="U1115" t="str">
        <f t="shared" si="89"/>
        <v>2014</v>
      </c>
    </row>
    <row r="1116" spans="1:21" ht="45" x14ac:dyDescent="0.2">
      <c r="A1116" s="6">
        <f t="shared" si="85"/>
        <v>1.6666666666666668E-3</v>
      </c>
      <c r="B1116">
        <v>1114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8">
        <f t="shared" si="86"/>
        <v>3.3333333333333335</v>
      </c>
      <c r="Q1116" s="10" t="s">
        <v>8332</v>
      </c>
      <c r="R1116" t="s">
        <v>8333</v>
      </c>
      <c r="S1116" s="14" t="str">
        <f t="shared" si="87"/>
        <v>September</v>
      </c>
      <c r="T1116" s="15">
        <f t="shared" si="88"/>
        <v>41556.01258101852</v>
      </c>
      <c r="U1116" t="str">
        <f t="shared" si="89"/>
        <v>2013</v>
      </c>
    </row>
    <row r="1117" spans="1:21" ht="45" x14ac:dyDescent="0.2">
      <c r="A1117" s="6">
        <f t="shared" si="85"/>
        <v>1.325E-3</v>
      </c>
      <c r="B1117">
        <v>1115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8">
        <f t="shared" si="86"/>
        <v>13.25</v>
      </c>
      <c r="Q1117" s="10" t="s">
        <v>8332</v>
      </c>
      <c r="R1117" t="s">
        <v>8333</v>
      </c>
      <c r="S1117" s="14" t="str">
        <f t="shared" si="87"/>
        <v>February</v>
      </c>
      <c r="T1117" s="15">
        <f t="shared" si="88"/>
        <v>42459.320543981477</v>
      </c>
      <c r="U1117" t="str">
        <f t="shared" si="89"/>
        <v>2016</v>
      </c>
    </row>
    <row r="1118" spans="1:21" ht="30" x14ac:dyDescent="0.2">
      <c r="A1118" s="6">
        <f t="shared" si="85"/>
        <v>3.5704000000000004E-4</v>
      </c>
      <c r="B1118">
        <v>1116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8">
        <f t="shared" si="86"/>
        <v>17.852</v>
      </c>
      <c r="Q1118" s="10" t="s">
        <v>8332</v>
      </c>
      <c r="R1118" t="s">
        <v>8333</v>
      </c>
      <c r="S1118" s="14" t="str">
        <f t="shared" si="87"/>
        <v>April</v>
      </c>
      <c r="T1118" s="15">
        <f t="shared" si="88"/>
        <v>41069.513981481476</v>
      </c>
      <c r="U1118" t="str">
        <f t="shared" si="89"/>
        <v>2012</v>
      </c>
    </row>
    <row r="1119" spans="1:21" ht="45" x14ac:dyDescent="0.2">
      <c r="A1119" s="6">
        <f t="shared" si="85"/>
        <v>8.3000000000000004E-2</v>
      </c>
      <c r="B1119">
        <v>1117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8">
        <f t="shared" si="86"/>
        <v>10.375</v>
      </c>
      <c r="Q1119" s="10" t="s">
        <v>8332</v>
      </c>
      <c r="R1119" t="s">
        <v>8333</v>
      </c>
      <c r="S1119" s="14" t="str">
        <f t="shared" si="87"/>
        <v>November</v>
      </c>
      <c r="T1119" s="15">
        <f t="shared" si="88"/>
        <v>42363.265196759261</v>
      </c>
      <c r="U1119" t="str">
        <f t="shared" si="89"/>
        <v>2015</v>
      </c>
    </row>
    <row r="1120" spans="1:21" ht="45" x14ac:dyDescent="0.2">
      <c r="A1120" s="6">
        <f t="shared" si="85"/>
        <v>2.4222222222222221E-2</v>
      </c>
      <c r="B1120">
        <v>1118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8">
        <f t="shared" si="86"/>
        <v>36.333333333333336</v>
      </c>
      <c r="Q1120" s="10" t="s">
        <v>8332</v>
      </c>
      <c r="R1120" t="s">
        <v>8333</v>
      </c>
      <c r="S1120" s="14" t="str">
        <f t="shared" si="87"/>
        <v>March</v>
      </c>
      <c r="T1120" s="15">
        <f t="shared" si="88"/>
        <v>41733.79142361111</v>
      </c>
      <c r="U1120" t="str">
        <f t="shared" si="89"/>
        <v>2014</v>
      </c>
    </row>
    <row r="1121" spans="1:21" ht="45" x14ac:dyDescent="0.2">
      <c r="A1121" s="6">
        <f t="shared" si="85"/>
        <v>2.3809523809523812E-3</v>
      </c>
      <c r="B1121">
        <v>1119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8">
        <f t="shared" si="86"/>
        <v>5</v>
      </c>
      <c r="Q1121" s="10" t="s">
        <v>8332</v>
      </c>
      <c r="R1121" t="s">
        <v>8333</v>
      </c>
      <c r="S1121" s="14" t="str">
        <f t="shared" si="87"/>
        <v>March</v>
      </c>
      <c r="T1121" s="15">
        <f t="shared" si="88"/>
        <v>41735.459074074075</v>
      </c>
      <c r="U1121" t="str">
        <f t="shared" si="89"/>
        <v>2014</v>
      </c>
    </row>
    <row r="1122" spans="1:21" ht="30" x14ac:dyDescent="0.2">
      <c r="A1122" s="6">
        <f t="shared" si="85"/>
        <v>0</v>
      </c>
      <c r="B1122">
        <v>1120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8" t="e">
        <f t="shared" si="86"/>
        <v>#DIV/0!</v>
      </c>
      <c r="Q1122" s="10" t="s">
        <v>8332</v>
      </c>
      <c r="R1122" t="s">
        <v>8333</v>
      </c>
      <c r="S1122" s="14" t="str">
        <f t="shared" si="87"/>
        <v>September</v>
      </c>
      <c r="T1122" s="15">
        <f t="shared" si="88"/>
        <v>40844.539351851847</v>
      </c>
      <c r="U1122" t="str">
        <f t="shared" si="89"/>
        <v>2011</v>
      </c>
    </row>
    <row r="1123" spans="1:21" ht="45" x14ac:dyDescent="0.2">
      <c r="A1123" s="6">
        <f t="shared" si="85"/>
        <v>1.16E-4</v>
      </c>
      <c r="B1123">
        <v>1121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8">
        <f t="shared" si="86"/>
        <v>5.8</v>
      </c>
      <c r="Q1123" s="10" t="s">
        <v>8332</v>
      </c>
      <c r="R1123" t="s">
        <v>8333</v>
      </c>
      <c r="S1123" s="14" t="str">
        <f t="shared" si="87"/>
        <v>February</v>
      </c>
      <c r="T1123" s="15">
        <f t="shared" si="88"/>
        <v>42442.559212962959</v>
      </c>
      <c r="U1123" t="str">
        <f t="shared" si="89"/>
        <v>2016</v>
      </c>
    </row>
    <row r="1124" spans="1:21" ht="45" x14ac:dyDescent="0.2">
      <c r="A1124" s="6">
        <f t="shared" si="85"/>
        <v>0</v>
      </c>
      <c r="B1124">
        <v>1122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8" t="e">
        <f t="shared" si="86"/>
        <v>#DIV/0!</v>
      </c>
      <c r="Q1124" s="10" t="s">
        <v>8332</v>
      </c>
      <c r="R1124" t="s">
        <v>8333</v>
      </c>
      <c r="S1124" s="14" t="str">
        <f t="shared" si="87"/>
        <v>May</v>
      </c>
      <c r="T1124" s="15">
        <f t="shared" si="88"/>
        <v>41424.370659722219</v>
      </c>
      <c r="U1124" t="str">
        <f t="shared" si="89"/>
        <v>2013</v>
      </c>
    </row>
    <row r="1125" spans="1:21" ht="45" x14ac:dyDescent="0.2">
      <c r="A1125" s="6">
        <f t="shared" si="85"/>
        <v>2.2000000000000001E-3</v>
      </c>
      <c r="B1125">
        <v>1123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8">
        <f t="shared" si="86"/>
        <v>3.6666666666666665</v>
      </c>
      <c r="Q1125" s="10" t="s">
        <v>8332</v>
      </c>
      <c r="R1125" t="s">
        <v>8333</v>
      </c>
      <c r="S1125" s="14" t="str">
        <f t="shared" si="87"/>
        <v>March</v>
      </c>
      <c r="T1125" s="15">
        <f t="shared" si="88"/>
        <v>41748.190370370365</v>
      </c>
      <c r="U1125" t="str">
        <f t="shared" si="89"/>
        <v>2014</v>
      </c>
    </row>
    <row r="1126" spans="1:21" ht="45" x14ac:dyDescent="0.2">
      <c r="A1126" s="6">
        <f t="shared" si="85"/>
        <v>4.7222222222222223E-3</v>
      </c>
      <c r="B1126">
        <v>1124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8">
        <f t="shared" si="86"/>
        <v>60.714285714285715</v>
      </c>
      <c r="Q1126" s="10" t="s">
        <v>8332</v>
      </c>
      <c r="R1126" t="s">
        <v>8334</v>
      </c>
      <c r="S1126" s="14" t="str">
        <f t="shared" si="87"/>
        <v>March</v>
      </c>
      <c r="T1126" s="15">
        <f t="shared" si="88"/>
        <v>42124.333923611113</v>
      </c>
      <c r="U1126" t="str">
        <f t="shared" si="89"/>
        <v>2015</v>
      </c>
    </row>
    <row r="1127" spans="1:21" ht="45" x14ac:dyDescent="0.2">
      <c r="A1127" s="6">
        <f t="shared" si="85"/>
        <v>0</v>
      </c>
      <c r="B1127">
        <v>1125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8" t="e">
        <f t="shared" si="86"/>
        <v>#DIV/0!</v>
      </c>
      <c r="Q1127" s="10" t="s">
        <v>8332</v>
      </c>
      <c r="R1127" t="s">
        <v>8334</v>
      </c>
      <c r="S1127" s="14" t="str">
        <f t="shared" si="87"/>
        <v>July</v>
      </c>
      <c r="T1127" s="15">
        <f t="shared" si="88"/>
        <v>42272.290856481479</v>
      </c>
      <c r="U1127" t="str">
        <f t="shared" si="89"/>
        <v>2015</v>
      </c>
    </row>
    <row r="1128" spans="1:21" ht="30" x14ac:dyDescent="0.2">
      <c r="A1128" s="6">
        <f t="shared" si="85"/>
        <v>5.0000000000000001E-3</v>
      </c>
      <c r="B1128">
        <v>1126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8">
        <f t="shared" si="86"/>
        <v>5</v>
      </c>
      <c r="Q1128" s="10" t="s">
        <v>8332</v>
      </c>
      <c r="R1128" t="s">
        <v>8334</v>
      </c>
      <c r="S1128" s="14" t="str">
        <f t="shared" si="87"/>
        <v>June</v>
      </c>
      <c r="T1128" s="15">
        <f t="shared" si="88"/>
        <v>42564.99414351851</v>
      </c>
      <c r="U1128" t="str">
        <f t="shared" si="89"/>
        <v>2016</v>
      </c>
    </row>
    <row r="1129" spans="1:21" ht="45" x14ac:dyDescent="0.2">
      <c r="A1129" s="6">
        <f t="shared" si="85"/>
        <v>1.6714285714285713E-2</v>
      </c>
      <c r="B1129">
        <v>1127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8">
        <f t="shared" si="86"/>
        <v>25.434782608695652</v>
      </c>
      <c r="Q1129" s="10" t="s">
        <v>8332</v>
      </c>
      <c r="R1129" t="s">
        <v>8334</v>
      </c>
      <c r="S1129" s="14" t="str">
        <f t="shared" si="87"/>
        <v>October</v>
      </c>
      <c r="T1129" s="15">
        <f t="shared" si="88"/>
        <v>41957.562499999993</v>
      </c>
      <c r="U1129" t="str">
        <f t="shared" si="89"/>
        <v>2014</v>
      </c>
    </row>
    <row r="1130" spans="1:21" x14ac:dyDescent="0.2">
      <c r="A1130" s="6">
        <f t="shared" si="85"/>
        <v>1E-3</v>
      </c>
      <c r="B1130">
        <v>1128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8">
        <f t="shared" si="86"/>
        <v>1</v>
      </c>
      <c r="Q1130" s="10" t="s">
        <v>8332</v>
      </c>
      <c r="R1130" t="s">
        <v>8334</v>
      </c>
      <c r="S1130" s="14" t="str">
        <f t="shared" si="87"/>
        <v>July</v>
      </c>
      <c r="T1130" s="15">
        <f t="shared" si="88"/>
        <v>41858.316168981481</v>
      </c>
      <c r="U1130" t="str">
        <f t="shared" si="89"/>
        <v>2014</v>
      </c>
    </row>
    <row r="1131" spans="1:21" ht="45" x14ac:dyDescent="0.2">
      <c r="A1131" s="6">
        <f t="shared" si="85"/>
        <v>1.0499999999999999E-3</v>
      </c>
      <c r="B1131">
        <v>1129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8">
        <f t="shared" si="86"/>
        <v>10.5</v>
      </c>
      <c r="Q1131" s="10" t="s">
        <v>8332</v>
      </c>
      <c r="R1131" t="s">
        <v>8334</v>
      </c>
      <c r="S1131" s="14" t="str">
        <f t="shared" si="87"/>
        <v>May</v>
      </c>
      <c r="T1131" s="15">
        <f t="shared" si="88"/>
        <v>42525.931631944441</v>
      </c>
      <c r="U1131" t="str">
        <f t="shared" si="89"/>
        <v>2016</v>
      </c>
    </row>
    <row r="1132" spans="1:21" ht="45" x14ac:dyDescent="0.2">
      <c r="A1132" s="6">
        <f t="shared" si="85"/>
        <v>2.2000000000000001E-3</v>
      </c>
      <c r="B1132">
        <v>1130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8">
        <f t="shared" si="86"/>
        <v>3.6666666666666665</v>
      </c>
      <c r="Q1132" s="10" t="s">
        <v>8332</v>
      </c>
      <c r="R1132" t="s">
        <v>8334</v>
      </c>
      <c r="S1132" s="14" t="str">
        <f t="shared" si="87"/>
        <v>September</v>
      </c>
      <c r="T1132" s="15">
        <f t="shared" si="88"/>
        <v>41968.704861111109</v>
      </c>
      <c r="U1132" t="str">
        <f t="shared" si="89"/>
        <v>2014</v>
      </c>
    </row>
    <row r="1133" spans="1:21" ht="45" x14ac:dyDescent="0.2">
      <c r="A1133" s="6">
        <f t="shared" si="85"/>
        <v>0</v>
      </c>
      <c r="B1133">
        <v>1131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8" t="e">
        <f t="shared" si="86"/>
        <v>#DIV/0!</v>
      </c>
      <c r="Q1133" s="10" t="s">
        <v>8332</v>
      </c>
      <c r="R1133" t="s">
        <v>8334</v>
      </c>
      <c r="S1133" s="14" t="str">
        <f t="shared" si="87"/>
        <v>November</v>
      </c>
      <c r="T1133" s="15">
        <f t="shared" si="88"/>
        <v>42362.574861111112</v>
      </c>
      <c r="U1133" t="str">
        <f t="shared" si="89"/>
        <v>2015</v>
      </c>
    </row>
    <row r="1134" spans="1:21" ht="45" x14ac:dyDescent="0.2">
      <c r="A1134" s="6">
        <f t="shared" si="85"/>
        <v>0.14380000000000001</v>
      </c>
      <c r="B1134">
        <v>1132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8">
        <f t="shared" si="86"/>
        <v>110.61538461538461</v>
      </c>
      <c r="Q1134" s="10" t="s">
        <v>8332</v>
      </c>
      <c r="R1134" t="s">
        <v>8334</v>
      </c>
      <c r="S1134" s="14" t="str">
        <f t="shared" si="87"/>
        <v>December</v>
      </c>
      <c r="T1134" s="15">
        <f t="shared" si="88"/>
        <v>42735.782071759262</v>
      </c>
      <c r="U1134" t="str">
        <f t="shared" si="89"/>
        <v>2016</v>
      </c>
    </row>
    <row r="1135" spans="1:21" ht="45" x14ac:dyDescent="0.2">
      <c r="A1135" s="6">
        <f t="shared" si="85"/>
        <v>6.6666666666666671E-3</v>
      </c>
      <c r="B1135">
        <v>1133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8">
        <f t="shared" si="86"/>
        <v>20</v>
      </c>
      <c r="Q1135" s="10" t="s">
        <v>8332</v>
      </c>
      <c r="R1135" t="s">
        <v>8334</v>
      </c>
      <c r="S1135" s="14" t="str">
        <f t="shared" si="87"/>
        <v>July</v>
      </c>
      <c r="T1135" s="15">
        <f t="shared" si="88"/>
        <v>41851.073854166665</v>
      </c>
      <c r="U1135" t="str">
        <f t="shared" si="89"/>
        <v>2014</v>
      </c>
    </row>
    <row r="1136" spans="1:21" ht="45" x14ac:dyDescent="0.2">
      <c r="A1136" s="6">
        <f t="shared" si="85"/>
        <v>4.0000000000000003E-5</v>
      </c>
      <c r="B1136">
        <v>1134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8">
        <f t="shared" si="86"/>
        <v>1</v>
      </c>
      <c r="Q1136" s="10" t="s">
        <v>8332</v>
      </c>
      <c r="R1136" t="s">
        <v>8334</v>
      </c>
      <c r="S1136" s="14" t="str">
        <f t="shared" si="87"/>
        <v>November</v>
      </c>
      <c r="T1136" s="15">
        <f t="shared" si="88"/>
        <v>41971.856249999997</v>
      </c>
      <c r="U1136" t="str">
        <f t="shared" si="89"/>
        <v>2014</v>
      </c>
    </row>
    <row r="1137" spans="1:21" ht="60" x14ac:dyDescent="0.2">
      <c r="A1137" s="6">
        <f t="shared" si="85"/>
        <v>0.05</v>
      </c>
      <c r="B1137">
        <v>1135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8">
        <f t="shared" si="86"/>
        <v>50</v>
      </c>
      <c r="Q1137" s="10" t="s">
        <v>8332</v>
      </c>
      <c r="R1137" t="s">
        <v>8334</v>
      </c>
      <c r="S1137" s="14" t="str">
        <f t="shared" si="87"/>
        <v>July</v>
      </c>
      <c r="T1137" s="15">
        <f t="shared" si="88"/>
        <v>42588.656180555547</v>
      </c>
      <c r="U1137" t="str">
        <f t="shared" si="89"/>
        <v>2016</v>
      </c>
    </row>
    <row r="1138" spans="1:21" ht="45" x14ac:dyDescent="0.2">
      <c r="A1138" s="6">
        <f t="shared" si="85"/>
        <v>6.4439140811455853E-2</v>
      </c>
      <c r="B1138">
        <v>1136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8">
        <f t="shared" si="86"/>
        <v>45</v>
      </c>
      <c r="Q1138" s="10" t="s">
        <v>8332</v>
      </c>
      <c r="R1138" t="s">
        <v>8334</v>
      </c>
      <c r="S1138" s="14" t="str">
        <f t="shared" si="87"/>
        <v>November</v>
      </c>
      <c r="T1138" s="15">
        <f t="shared" si="88"/>
        <v>42357.338298611103</v>
      </c>
      <c r="U1138" t="str">
        <f t="shared" si="89"/>
        <v>2015</v>
      </c>
    </row>
    <row r="1139" spans="1:21" ht="45" x14ac:dyDescent="0.2">
      <c r="A1139" s="6">
        <f t="shared" si="85"/>
        <v>0.39500000000000002</v>
      </c>
      <c r="B1139">
        <v>1137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8">
        <f t="shared" si="86"/>
        <v>253.2051282051282</v>
      </c>
      <c r="Q1139" s="10" t="s">
        <v>8332</v>
      </c>
      <c r="R1139" t="s">
        <v>8334</v>
      </c>
      <c r="S1139" s="14" t="str">
        <f t="shared" si="87"/>
        <v>March</v>
      </c>
      <c r="T1139" s="15">
        <f t="shared" si="88"/>
        <v>42483.486354166664</v>
      </c>
      <c r="U1139" t="str">
        <f t="shared" si="89"/>
        <v>2016</v>
      </c>
    </row>
    <row r="1140" spans="1:21" ht="45" x14ac:dyDescent="0.2">
      <c r="A1140" s="6">
        <f t="shared" si="85"/>
        <v>3.5714285714285713E-3</v>
      </c>
      <c r="B1140">
        <v>1138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8">
        <f t="shared" si="86"/>
        <v>31.25</v>
      </c>
      <c r="Q1140" s="10" t="s">
        <v>8332</v>
      </c>
      <c r="R1140" t="s">
        <v>8334</v>
      </c>
      <c r="S1140" s="14" t="str">
        <f t="shared" si="87"/>
        <v>January</v>
      </c>
      <c r="T1140" s="15">
        <f t="shared" si="88"/>
        <v>42756.573275462964</v>
      </c>
      <c r="U1140" t="str">
        <f t="shared" si="89"/>
        <v>2017</v>
      </c>
    </row>
    <row r="1141" spans="1:21" ht="45" x14ac:dyDescent="0.2">
      <c r="A1141" s="6">
        <f t="shared" si="85"/>
        <v>6.2500000000000001E-4</v>
      </c>
      <c r="B1141">
        <v>1139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8">
        <f t="shared" si="86"/>
        <v>5</v>
      </c>
      <c r="Q1141" s="10" t="s">
        <v>8332</v>
      </c>
      <c r="R1141" t="s">
        <v>8334</v>
      </c>
      <c r="S1141" s="14" t="str">
        <f t="shared" si="87"/>
        <v>December</v>
      </c>
      <c r="T1141" s="15">
        <f t="shared" si="88"/>
        <v>42005.014189814807</v>
      </c>
      <c r="U1141" t="str">
        <f t="shared" si="89"/>
        <v>2014</v>
      </c>
    </row>
    <row r="1142" spans="1:21" ht="45" x14ac:dyDescent="0.2">
      <c r="A1142" s="6">
        <f t="shared" si="85"/>
        <v>0</v>
      </c>
      <c r="B1142">
        <v>1140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8" t="e">
        <f t="shared" si="86"/>
        <v>#DIV/0!</v>
      </c>
      <c r="Q1142" s="10" t="s">
        <v>8332</v>
      </c>
      <c r="R1142" t="s">
        <v>8334</v>
      </c>
      <c r="S1142" s="14" t="str">
        <f t="shared" si="87"/>
        <v>July</v>
      </c>
      <c r="T1142" s="15">
        <f t="shared" si="88"/>
        <v>42222.128715277773</v>
      </c>
      <c r="U1142" t="str">
        <f t="shared" si="89"/>
        <v>2015</v>
      </c>
    </row>
    <row r="1143" spans="1:21" x14ac:dyDescent="0.2">
      <c r="A1143" s="6">
        <f t="shared" si="85"/>
        <v>0</v>
      </c>
      <c r="B1143">
        <v>1141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8" t="e">
        <f t="shared" si="86"/>
        <v>#DIV/0!</v>
      </c>
      <c r="Q1143" s="10" t="s">
        <v>8332</v>
      </c>
      <c r="R1143" t="s">
        <v>8334</v>
      </c>
      <c r="S1143" s="14" t="str">
        <f t="shared" si="87"/>
        <v>June</v>
      </c>
      <c r="T1143" s="15">
        <f t="shared" si="88"/>
        <v>42194.366319444445</v>
      </c>
      <c r="U1143" t="str">
        <f t="shared" si="89"/>
        <v>2015</v>
      </c>
    </row>
    <row r="1144" spans="1:21" ht="45" x14ac:dyDescent="0.2">
      <c r="A1144" s="6">
        <f t="shared" si="85"/>
        <v>0</v>
      </c>
      <c r="B1144">
        <v>1142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8" t="e">
        <f t="shared" si="86"/>
        <v>#DIV/0!</v>
      </c>
      <c r="Q1144" s="10" t="s">
        <v>8332</v>
      </c>
      <c r="R1144" t="s">
        <v>8334</v>
      </c>
      <c r="S1144" s="14" t="str">
        <f t="shared" si="87"/>
        <v>January</v>
      </c>
      <c r="T1144" s="15">
        <f t="shared" si="88"/>
        <v>42051.672766203708</v>
      </c>
      <c r="U1144" t="str">
        <f t="shared" si="89"/>
        <v>2015</v>
      </c>
    </row>
    <row r="1145" spans="1:21" ht="45" x14ac:dyDescent="0.2">
      <c r="A1145" s="6">
        <f t="shared" si="85"/>
        <v>4.1333333333333335E-3</v>
      </c>
      <c r="B1145">
        <v>1143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8">
        <f t="shared" si="86"/>
        <v>23.25</v>
      </c>
      <c r="Q1145" s="10" t="s">
        <v>8332</v>
      </c>
      <c r="R1145" t="s">
        <v>8334</v>
      </c>
      <c r="S1145" s="14" t="str">
        <f t="shared" si="87"/>
        <v>November</v>
      </c>
      <c r="T1145" s="15">
        <f t="shared" si="88"/>
        <v>42354.860254629624</v>
      </c>
      <c r="U1145" t="str">
        <f t="shared" si="89"/>
        <v>2015</v>
      </c>
    </row>
    <row r="1146" spans="1:21" ht="45" x14ac:dyDescent="0.2">
      <c r="A1146" s="6">
        <f t="shared" si="85"/>
        <v>0</v>
      </c>
      <c r="B1146">
        <v>1144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8" t="e">
        <f t="shared" si="86"/>
        <v>#DIV/0!</v>
      </c>
      <c r="Q1146" s="10" t="s">
        <v>8335</v>
      </c>
      <c r="R1146" t="s">
        <v>8336</v>
      </c>
      <c r="S1146" s="14" t="str">
        <f t="shared" si="87"/>
        <v>March</v>
      </c>
      <c r="T1146" s="15">
        <f t="shared" si="88"/>
        <v>42122.848611111105</v>
      </c>
      <c r="U1146" t="str">
        <f t="shared" si="89"/>
        <v>2015</v>
      </c>
    </row>
    <row r="1147" spans="1:21" ht="30" x14ac:dyDescent="0.2">
      <c r="A1147" s="6">
        <f t="shared" si="85"/>
        <v>1.25E-3</v>
      </c>
      <c r="B1147">
        <v>1145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8">
        <f t="shared" si="86"/>
        <v>100</v>
      </c>
      <c r="Q1147" s="10" t="s">
        <v>8335</v>
      </c>
      <c r="R1147" t="s">
        <v>8336</v>
      </c>
      <c r="S1147" s="14" t="str">
        <f t="shared" si="87"/>
        <v>August</v>
      </c>
      <c r="T1147" s="15">
        <f t="shared" si="88"/>
        <v>41914.414259259262</v>
      </c>
      <c r="U1147" t="str">
        <f t="shared" si="89"/>
        <v>2014</v>
      </c>
    </row>
    <row r="1148" spans="1:21" ht="30" x14ac:dyDescent="0.2">
      <c r="A1148" s="6">
        <f t="shared" si="85"/>
        <v>8.8333333333333333E-2</v>
      </c>
      <c r="B1148">
        <v>1146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8">
        <f t="shared" si="86"/>
        <v>44.166666666666664</v>
      </c>
      <c r="Q1148" s="10" t="s">
        <v>8335</v>
      </c>
      <c r="R1148" t="s">
        <v>8336</v>
      </c>
      <c r="S1148" s="14" t="str">
        <f t="shared" si="87"/>
        <v>March</v>
      </c>
      <c r="T1148" s="15">
        <f t="shared" si="88"/>
        <v>41761.620057870365</v>
      </c>
      <c r="U1148" t="str">
        <f t="shared" si="89"/>
        <v>2014</v>
      </c>
    </row>
    <row r="1149" spans="1:21" ht="45" x14ac:dyDescent="0.2">
      <c r="A1149" s="6">
        <f t="shared" si="85"/>
        <v>0</v>
      </c>
      <c r="B1149">
        <v>1147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8" t="e">
        <f t="shared" si="86"/>
        <v>#DIV/0!</v>
      </c>
      <c r="Q1149" s="10" t="s">
        <v>8335</v>
      </c>
      <c r="R1149" t="s">
        <v>8336</v>
      </c>
      <c r="S1149" s="14" t="str">
        <f t="shared" si="87"/>
        <v>August</v>
      </c>
      <c r="T1149" s="15">
        <f t="shared" si="88"/>
        <v>41931.638692129629</v>
      </c>
      <c r="U1149" t="str">
        <f t="shared" si="89"/>
        <v>2014</v>
      </c>
    </row>
    <row r="1150" spans="1:21" ht="30" x14ac:dyDescent="0.2">
      <c r="A1150" s="6">
        <f t="shared" si="85"/>
        <v>4.8666666666666667E-3</v>
      </c>
      <c r="B1150">
        <v>1148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8">
        <f t="shared" si="86"/>
        <v>24.333333333333332</v>
      </c>
      <c r="Q1150" s="10" t="s">
        <v>8335</v>
      </c>
      <c r="R1150" t="s">
        <v>8336</v>
      </c>
      <c r="S1150" s="14" t="str">
        <f t="shared" si="87"/>
        <v>October</v>
      </c>
      <c r="T1150" s="15">
        <f t="shared" si="88"/>
        <v>42704.87940972222</v>
      </c>
      <c r="U1150" t="str">
        <f t="shared" si="89"/>
        <v>2016</v>
      </c>
    </row>
    <row r="1151" spans="1:21" ht="30" x14ac:dyDescent="0.2">
      <c r="A1151" s="6">
        <f t="shared" si="85"/>
        <v>1.5E-3</v>
      </c>
      <c r="B1151">
        <v>1149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8">
        <f t="shared" si="86"/>
        <v>37.5</v>
      </c>
      <c r="Q1151" s="10" t="s">
        <v>8335</v>
      </c>
      <c r="R1151" t="s">
        <v>8336</v>
      </c>
      <c r="S1151" s="14" t="str">
        <f t="shared" si="87"/>
        <v>May</v>
      </c>
      <c r="T1151" s="15">
        <f t="shared" si="88"/>
        <v>42537.376921296294</v>
      </c>
      <c r="U1151" t="str">
        <f t="shared" si="89"/>
        <v>2016</v>
      </c>
    </row>
    <row r="1152" spans="1:21" ht="30" x14ac:dyDescent="0.2">
      <c r="A1152" s="6">
        <f t="shared" si="85"/>
        <v>0.1008</v>
      </c>
      <c r="B1152">
        <v>1150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8">
        <f t="shared" si="86"/>
        <v>42</v>
      </c>
      <c r="Q1152" s="10" t="s">
        <v>8335</v>
      </c>
      <c r="R1152" t="s">
        <v>8336</v>
      </c>
      <c r="S1152" s="14" t="str">
        <f t="shared" si="87"/>
        <v>November</v>
      </c>
      <c r="T1152" s="15">
        <f t="shared" si="88"/>
        <v>42377.62123842592</v>
      </c>
      <c r="U1152" t="str">
        <f t="shared" si="89"/>
        <v>2015</v>
      </c>
    </row>
    <row r="1153" spans="1:21" ht="45" x14ac:dyDescent="0.2">
      <c r="A1153" s="6">
        <f t="shared" si="85"/>
        <v>0</v>
      </c>
      <c r="B1153">
        <v>1151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8" t="e">
        <f t="shared" si="86"/>
        <v>#DIV/0!</v>
      </c>
      <c r="Q1153" s="10" t="s">
        <v>8335</v>
      </c>
      <c r="R1153" t="s">
        <v>8336</v>
      </c>
      <c r="S1153" s="14" t="str">
        <f t="shared" si="87"/>
        <v>August</v>
      </c>
      <c r="T1153" s="15">
        <f t="shared" si="88"/>
        <v>42253.769247685181</v>
      </c>
      <c r="U1153" t="str">
        <f t="shared" si="89"/>
        <v>2015</v>
      </c>
    </row>
    <row r="1154" spans="1:21" x14ac:dyDescent="0.2">
      <c r="A1154" s="6">
        <f t="shared" si="85"/>
        <v>5.6937500000000002E-2</v>
      </c>
      <c r="B1154">
        <v>1152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8">
        <f t="shared" si="86"/>
        <v>60.733333333333334</v>
      </c>
      <c r="Q1154" s="10" t="s">
        <v>8335</v>
      </c>
      <c r="R1154" t="s">
        <v>8336</v>
      </c>
      <c r="S1154" s="14" t="str">
        <f t="shared" si="87"/>
        <v>April</v>
      </c>
      <c r="T1154" s="15">
        <f t="shared" si="88"/>
        <v>42139.376296296294</v>
      </c>
      <c r="U1154" t="str">
        <f t="shared" si="89"/>
        <v>2015</v>
      </c>
    </row>
    <row r="1155" spans="1:21" ht="30" x14ac:dyDescent="0.2">
      <c r="A1155" s="6">
        <f t="shared" ref="A1155:A1218" si="90">(F1155/E1155)</f>
        <v>6.2500000000000003E-3</v>
      </c>
      <c r="B1155">
        <v>1153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8">
        <f t="shared" ref="P1155:P1218" si="91">F1155/M1155</f>
        <v>50</v>
      </c>
      <c r="Q1155" s="10" t="s">
        <v>8335</v>
      </c>
      <c r="R1155" t="s">
        <v>8336</v>
      </c>
      <c r="S1155" s="14" t="str">
        <f t="shared" ref="S1155:S1218" si="92">TEXT((((K1155/60)/60)/24)+DATE(1970,1,1)+(-8/24),"MMMM")</f>
        <v>May</v>
      </c>
      <c r="T1155" s="15">
        <f t="shared" ref="T1155:T1218" si="93">(((J1155/60)/60/24)+DATE(1970,1,1)+(-8/24))</f>
        <v>42173.380844907406</v>
      </c>
      <c r="U1155" t="str">
        <f t="shared" ref="U1155:U1218" si="94">TEXT((((K1155/60)/60)/24)+DATE(1970,1,1)+(-8/24),"YYYY")</f>
        <v>2015</v>
      </c>
    </row>
    <row r="1156" spans="1:21" ht="45" x14ac:dyDescent="0.2">
      <c r="A1156" s="6">
        <f t="shared" si="90"/>
        <v>6.5000000000000002E-2</v>
      </c>
      <c r="B1156">
        <v>1154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8">
        <f t="shared" si="91"/>
        <v>108.33333333333333</v>
      </c>
      <c r="Q1156" s="10" t="s">
        <v>8335</v>
      </c>
      <c r="R1156" t="s">
        <v>8336</v>
      </c>
      <c r="S1156" s="14" t="str">
        <f t="shared" si="92"/>
        <v>August</v>
      </c>
      <c r="T1156" s="15">
        <f t="shared" si="93"/>
        <v>42252.775532407402</v>
      </c>
      <c r="U1156" t="str">
        <f t="shared" si="94"/>
        <v>2015</v>
      </c>
    </row>
    <row r="1157" spans="1:21" ht="45" x14ac:dyDescent="0.2">
      <c r="A1157" s="6">
        <f t="shared" si="90"/>
        <v>7.5199999999999998E-3</v>
      </c>
      <c r="B1157">
        <v>1155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8">
        <f t="shared" si="91"/>
        <v>23.5</v>
      </c>
      <c r="Q1157" s="10" t="s">
        <v>8335</v>
      </c>
      <c r="R1157" t="s">
        <v>8336</v>
      </c>
      <c r="S1157" s="14" t="str">
        <f t="shared" si="92"/>
        <v>July</v>
      </c>
      <c r="T1157" s="15">
        <f t="shared" si="93"/>
        <v>41865.430648148147</v>
      </c>
      <c r="U1157" t="str">
        <f t="shared" si="94"/>
        <v>2014</v>
      </c>
    </row>
    <row r="1158" spans="1:21" ht="45" x14ac:dyDescent="0.2">
      <c r="A1158" s="6">
        <f t="shared" si="90"/>
        <v>0</v>
      </c>
      <c r="B1158">
        <v>1156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8" t="e">
        <f t="shared" si="91"/>
        <v>#DIV/0!</v>
      </c>
      <c r="Q1158" s="10" t="s">
        <v>8335</v>
      </c>
      <c r="R1158" t="s">
        <v>8336</v>
      </c>
      <c r="S1158" s="14" t="str">
        <f t="shared" si="92"/>
        <v>January</v>
      </c>
      <c r="T1158" s="15">
        <f t="shared" si="93"/>
        <v>42058.737986111104</v>
      </c>
      <c r="U1158" t="str">
        <f t="shared" si="94"/>
        <v>2015</v>
      </c>
    </row>
    <row r="1159" spans="1:21" ht="45" x14ac:dyDescent="0.2">
      <c r="A1159" s="6">
        <f t="shared" si="90"/>
        <v>1.5100000000000001E-2</v>
      </c>
      <c r="B1159">
        <v>1157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8">
        <f t="shared" si="91"/>
        <v>50.333333333333336</v>
      </c>
      <c r="Q1159" s="10" t="s">
        <v>8335</v>
      </c>
      <c r="R1159" t="s">
        <v>8336</v>
      </c>
      <c r="S1159" s="14" t="str">
        <f t="shared" si="92"/>
        <v>October</v>
      </c>
      <c r="T1159" s="15">
        <f t="shared" si="93"/>
        <v>41978.336574074077</v>
      </c>
      <c r="U1159" t="str">
        <f t="shared" si="94"/>
        <v>2014</v>
      </c>
    </row>
    <row r="1160" spans="1:21" ht="45" x14ac:dyDescent="0.2">
      <c r="A1160" s="6">
        <f t="shared" si="90"/>
        <v>4.6666666666666671E-3</v>
      </c>
      <c r="B1160">
        <v>1158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8">
        <f t="shared" si="91"/>
        <v>11.666666666666666</v>
      </c>
      <c r="Q1160" s="10" t="s">
        <v>8335</v>
      </c>
      <c r="R1160" t="s">
        <v>8336</v>
      </c>
      <c r="S1160" s="14" t="str">
        <f t="shared" si="92"/>
        <v>November</v>
      </c>
      <c r="T1160" s="15">
        <f t="shared" si="93"/>
        <v>41981.758425925924</v>
      </c>
      <c r="U1160" t="str">
        <f t="shared" si="94"/>
        <v>2014</v>
      </c>
    </row>
    <row r="1161" spans="1:21" ht="45" x14ac:dyDescent="0.2">
      <c r="A1161" s="6">
        <f t="shared" si="90"/>
        <v>0</v>
      </c>
      <c r="B1161">
        <v>1159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8" t="e">
        <f t="shared" si="91"/>
        <v>#DIV/0!</v>
      </c>
      <c r="Q1161" s="10" t="s">
        <v>8335</v>
      </c>
      <c r="R1161" t="s">
        <v>8336</v>
      </c>
      <c r="S1161" s="14" t="str">
        <f t="shared" si="92"/>
        <v>May</v>
      </c>
      <c r="T1161" s="15">
        <f t="shared" si="93"/>
        <v>42185.322916666664</v>
      </c>
      <c r="U1161" t="str">
        <f t="shared" si="94"/>
        <v>2015</v>
      </c>
    </row>
    <row r="1162" spans="1:21" ht="45" x14ac:dyDescent="0.2">
      <c r="A1162" s="6">
        <f t="shared" si="90"/>
        <v>3.85E-2</v>
      </c>
      <c r="B1162">
        <v>1160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8">
        <f t="shared" si="91"/>
        <v>60.789473684210527</v>
      </c>
      <c r="Q1162" s="10" t="s">
        <v>8335</v>
      </c>
      <c r="R1162" t="s">
        <v>8336</v>
      </c>
      <c r="S1162" s="14" t="str">
        <f t="shared" si="92"/>
        <v>February</v>
      </c>
      <c r="T1162" s="15">
        <f t="shared" si="93"/>
        <v>42090.77993055556</v>
      </c>
      <c r="U1162" t="str">
        <f t="shared" si="94"/>
        <v>2015</v>
      </c>
    </row>
    <row r="1163" spans="1:21" ht="45" x14ac:dyDescent="0.2">
      <c r="A1163" s="6">
        <f t="shared" si="90"/>
        <v>0</v>
      </c>
      <c r="B1163">
        <v>1161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8" t="e">
        <f t="shared" si="91"/>
        <v>#DIV/0!</v>
      </c>
      <c r="Q1163" s="10" t="s">
        <v>8335</v>
      </c>
      <c r="R1163" t="s">
        <v>8336</v>
      </c>
      <c r="S1163" s="14" t="str">
        <f t="shared" si="92"/>
        <v>April</v>
      </c>
      <c r="T1163" s="15">
        <f t="shared" si="93"/>
        <v>42143.296168981477</v>
      </c>
      <c r="U1163" t="str">
        <f t="shared" si="94"/>
        <v>2015</v>
      </c>
    </row>
    <row r="1164" spans="1:21" ht="45" x14ac:dyDescent="0.2">
      <c r="A1164" s="6">
        <f t="shared" si="90"/>
        <v>5.8333333333333338E-4</v>
      </c>
      <c r="B1164">
        <v>1162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8">
        <f t="shared" si="91"/>
        <v>17.5</v>
      </c>
      <c r="Q1164" s="10" t="s">
        <v>8335</v>
      </c>
      <c r="R1164" t="s">
        <v>8336</v>
      </c>
      <c r="S1164" s="14" t="str">
        <f t="shared" si="92"/>
        <v>August</v>
      </c>
      <c r="T1164" s="15">
        <f t="shared" si="93"/>
        <v>41907.350277777776</v>
      </c>
      <c r="U1164" t="str">
        <f t="shared" si="94"/>
        <v>2014</v>
      </c>
    </row>
    <row r="1165" spans="1:21" ht="45" x14ac:dyDescent="0.2">
      <c r="A1165" s="6">
        <f t="shared" si="90"/>
        <v>0</v>
      </c>
      <c r="B1165">
        <v>1163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8" t="e">
        <f t="shared" si="91"/>
        <v>#DIV/0!</v>
      </c>
      <c r="Q1165" s="10" t="s">
        <v>8335</v>
      </c>
      <c r="R1165" t="s">
        <v>8336</v>
      </c>
      <c r="S1165" s="14" t="str">
        <f t="shared" si="92"/>
        <v>July</v>
      </c>
      <c r="T1165" s="15">
        <f t="shared" si="93"/>
        <v>41860.390277777777</v>
      </c>
      <c r="U1165" t="str">
        <f t="shared" si="94"/>
        <v>2014</v>
      </c>
    </row>
    <row r="1166" spans="1:21" ht="60" x14ac:dyDescent="0.2">
      <c r="A1166" s="6">
        <f t="shared" si="90"/>
        <v>0</v>
      </c>
      <c r="B1166">
        <v>1164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8" t="e">
        <f t="shared" si="91"/>
        <v>#DIV/0!</v>
      </c>
      <c r="Q1166" s="10" t="s">
        <v>8335</v>
      </c>
      <c r="R1166" t="s">
        <v>8336</v>
      </c>
      <c r="S1166" s="14" t="str">
        <f t="shared" si="92"/>
        <v>May</v>
      </c>
      <c r="T1166" s="15">
        <f t="shared" si="93"/>
        <v>42539.39099537037</v>
      </c>
      <c r="U1166" t="str">
        <f t="shared" si="94"/>
        <v>2016</v>
      </c>
    </row>
    <row r="1167" spans="1:21" ht="45" x14ac:dyDescent="0.2">
      <c r="A1167" s="6">
        <f t="shared" si="90"/>
        <v>0.20705000000000001</v>
      </c>
      <c r="B1167">
        <v>1165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8">
        <f t="shared" si="91"/>
        <v>82.82</v>
      </c>
      <c r="Q1167" s="10" t="s">
        <v>8335</v>
      </c>
      <c r="R1167" t="s">
        <v>8336</v>
      </c>
      <c r="S1167" s="14" t="str">
        <f t="shared" si="92"/>
        <v>June</v>
      </c>
      <c r="T1167" s="15">
        <f t="shared" si="93"/>
        <v>41825.881134259253</v>
      </c>
      <c r="U1167" t="str">
        <f t="shared" si="94"/>
        <v>2014</v>
      </c>
    </row>
    <row r="1168" spans="1:21" ht="45" x14ac:dyDescent="0.2">
      <c r="A1168" s="6">
        <f t="shared" si="90"/>
        <v>0.19139999999999999</v>
      </c>
      <c r="B1168">
        <v>1166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8">
        <f t="shared" si="91"/>
        <v>358.875</v>
      </c>
      <c r="Q1168" s="10" t="s">
        <v>8335</v>
      </c>
      <c r="R1168" t="s">
        <v>8336</v>
      </c>
      <c r="S1168" s="14" t="str">
        <f t="shared" si="92"/>
        <v>May</v>
      </c>
      <c r="T1168" s="15">
        <f t="shared" si="93"/>
        <v>42180.833333333336</v>
      </c>
      <c r="U1168" t="str">
        <f t="shared" si="94"/>
        <v>2015</v>
      </c>
    </row>
    <row r="1169" spans="1:21" ht="45" x14ac:dyDescent="0.2">
      <c r="A1169" s="6">
        <f t="shared" si="90"/>
        <v>1.6316666666666667E-2</v>
      </c>
      <c r="B1169">
        <v>1167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8">
        <f t="shared" si="91"/>
        <v>61.1875</v>
      </c>
      <c r="Q1169" s="10" t="s">
        <v>8335</v>
      </c>
      <c r="R1169" t="s">
        <v>8336</v>
      </c>
      <c r="S1169" s="14" t="str">
        <f t="shared" si="92"/>
        <v>August</v>
      </c>
      <c r="T1169" s="15">
        <f t="shared" si="93"/>
        <v>41894.401562499996</v>
      </c>
      <c r="U1169" t="str">
        <f t="shared" si="94"/>
        <v>2014</v>
      </c>
    </row>
    <row r="1170" spans="1:21" ht="45" x14ac:dyDescent="0.2">
      <c r="A1170" s="6">
        <f t="shared" si="90"/>
        <v>5.6666666666666664E-2</v>
      </c>
      <c r="B1170">
        <v>1168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8">
        <f t="shared" si="91"/>
        <v>340</v>
      </c>
      <c r="Q1170" s="10" t="s">
        <v>8335</v>
      </c>
      <c r="R1170" t="s">
        <v>8336</v>
      </c>
      <c r="S1170" s="14" t="str">
        <f t="shared" si="92"/>
        <v>August</v>
      </c>
      <c r="T1170" s="15">
        <f t="shared" si="93"/>
        <v>42634.720659722218</v>
      </c>
      <c r="U1170" t="str">
        <f t="shared" si="94"/>
        <v>2016</v>
      </c>
    </row>
    <row r="1171" spans="1:21" ht="45" x14ac:dyDescent="0.2">
      <c r="A1171" s="6">
        <f t="shared" si="90"/>
        <v>1.6999999999999999E-3</v>
      </c>
      <c r="B1171">
        <v>1169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8">
        <f t="shared" si="91"/>
        <v>5.666666666666667</v>
      </c>
      <c r="Q1171" s="10" t="s">
        <v>8335</v>
      </c>
      <c r="R1171" t="s">
        <v>8336</v>
      </c>
      <c r="S1171" s="14" t="str">
        <f t="shared" si="92"/>
        <v>January</v>
      </c>
      <c r="T1171" s="15">
        <f t="shared" si="93"/>
        <v>42057.020405092589</v>
      </c>
      <c r="U1171" t="str">
        <f t="shared" si="94"/>
        <v>2015</v>
      </c>
    </row>
    <row r="1172" spans="1:21" ht="45" x14ac:dyDescent="0.2">
      <c r="A1172" s="6">
        <f t="shared" si="90"/>
        <v>4.0000000000000001E-3</v>
      </c>
      <c r="B1172">
        <v>1170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8">
        <f t="shared" si="91"/>
        <v>50</v>
      </c>
      <c r="Q1172" s="10" t="s">
        <v>8335</v>
      </c>
      <c r="R1172" t="s">
        <v>8336</v>
      </c>
      <c r="S1172" s="14" t="str">
        <f t="shared" si="92"/>
        <v>April</v>
      </c>
      <c r="T1172" s="15">
        <f t="shared" si="93"/>
        <v>42154.559849537036</v>
      </c>
      <c r="U1172" t="str">
        <f t="shared" si="94"/>
        <v>2015</v>
      </c>
    </row>
    <row r="1173" spans="1:21" ht="30" x14ac:dyDescent="0.2">
      <c r="A1173" s="6">
        <f t="shared" si="90"/>
        <v>1E-3</v>
      </c>
      <c r="B1173">
        <v>1171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8">
        <f t="shared" si="91"/>
        <v>25</v>
      </c>
      <c r="Q1173" s="10" t="s">
        <v>8335</v>
      </c>
      <c r="R1173" t="s">
        <v>8336</v>
      </c>
      <c r="S1173" s="14" t="str">
        <f t="shared" si="92"/>
        <v>October</v>
      </c>
      <c r="T1173" s="15">
        <f t="shared" si="93"/>
        <v>41956.513043981475</v>
      </c>
      <c r="U1173" t="str">
        <f t="shared" si="94"/>
        <v>2014</v>
      </c>
    </row>
    <row r="1174" spans="1:21" x14ac:dyDescent="0.2">
      <c r="A1174" s="6">
        <f t="shared" si="90"/>
        <v>0</v>
      </c>
      <c r="B1174">
        <v>1172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8" t="e">
        <f t="shared" si="91"/>
        <v>#DIV/0!</v>
      </c>
      <c r="Q1174" s="10" t="s">
        <v>8335</v>
      </c>
      <c r="R1174" t="s">
        <v>8336</v>
      </c>
      <c r="S1174" s="14" t="str">
        <f t="shared" si="92"/>
        <v>July</v>
      </c>
      <c r="T1174" s="15">
        <f t="shared" si="93"/>
        <v>41871.348981481482</v>
      </c>
      <c r="U1174" t="str">
        <f t="shared" si="94"/>
        <v>2014</v>
      </c>
    </row>
    <row r="1175" spans="1:21" ht="45" x14ac:dyDescent="0.2">
      <c r="A1175" s="6">
        <f t="shared" si="90"/>
        <v>2.4000000000000001E-4</v>
      </c>
      <c r="B1175">
        <v>1173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8">
        <f t="shared" si="91"/>
        <v>30</v>
      </c>
      <c r="Q1175" s="10" t="s">
        <v>8335</v>
      </c>
      <c r="R1175" t="s">
        <v>8336</v>
      </c>
      <c r="S1175" s="14" t="str">
        <f t="shared" si="92"/>
        <v>June</v>
      </c>
      <c r="T1175" s="15">
        <f t="shared" si="93"/>
        <v>42218.85251157407</v>
      </c>
      <c r="U1175" t="str">
        <f t="shared" si="94"/>
        <v>2015</v>
      </c>
    </row>
    <row r="1176" spans="1:21" ht="30" x14ac:dyDescent="0.2">
      <c r="A1176" s="6">
        <f t="shared" si="90"/>
        <v>5.906666666666667E-2</v>
      </c>
      <c r="B1176">
        <v>1174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8">
        <f t="shared" si="91"/>
        <v>46.631578947368418</v>
      </c>
      <c r="Q1176" s="10" t="s">
        <v>8335</v>
      </c>
      <c r="R1176" t="s">
        <v>8336</v>
      </c>
      <c r="S1176" s="14" t="str">
        <f t="shared" si="92"/>
        <v>April</v>
      </c>
      <c r="T1176" s="15">
        <f t="shared" si="93"/>
        <v>42498.508414351854</v>
      </c>
      <c r="U1176" t="str">
        <f t="shared" si="94"/>
        <v>2016</v>
      </c>
    </row>
    <row r="1177" spans="1:21" ht="45" x14ac:dyDescent="0.2">
      <c r="A1177" s="6">
        <f t="shared" si="90"/>
        <v>2.9250000000000002E-2</v>
      </c>
      <c r="B1177">
        <v>1175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8">
        <f t="shared" si="91"/>
        <v>65</v>
      </c>
      <c r="Q1177" s="10" t="s">
        <v>8335</v>
      </c>
      <c r="R1177" t="s">
        <v>8336</v>
      </c>
      <c r="S1177" s="14" t="str">
        <f t="shared" si="92"/>
        <v>June</v>
      </c>
      <c r="T1177" s="15">
        <f t="shared" si="93"/>
        <v>42200.395127314812</v>
      </c>
      <c r="U1177" t="str">
        <f t="shared" si="94"/>
        <v>2015</v>
      </c>
    </row>
    <row r="1178" spans="1:21" ht="60" x14ac:dyDescent="0.2">
      <c r="A1178" s="6">
        <f t="shared" si="90"/>
        <v>5.7142857142857142E-5</v>
      </c>
      <c r="B1178">
        <v>1176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8">
        <f t="shared" si="91"/>
        <v>10</v>
      </c>
      <c r="Q1178" s="10" t="s">
        <v>8335</v>
      </c>
      <c r="R1178" t="s">
        <v>8336</v>
      </c>
      <c r="S1178" s="14" t="str">
        <f t="shared" si="92"/>
        <v>January</v>
      </c>
      <c r="T1178" s="15">
        <f t="shared" si="93"/>
        <v>42800.208333333336</v>
      </c>
      <c r="U1178" t="str">
        <f t="shared" si="94"/>
        <v>2017</v>
      </c>
    </row>
    <row r="1179" spans="1:21" ht="45" x14ac:dyDescent="0.2">
      <c r="A1179" s="6">
        <f t="shared" si="90"/>
        <v>0</v>
      </c>
      <c r="B1179">
        <v>1177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8" t="e">
        <f t="shared" si="91"/>
        <v>#DIV/0!</v>
      </c>
      <c r="Q1179" s="10" t="s">
        <v>8335</v>
      </c>
      <c r="R1179" t="s">
        <v>8336</v>
      </c>
      <c r="S1179" s="14" t="str">
        <f t="shared" si="92"/>
        <v>September</v>
      </c>
      <c r="T1179" s="15">
        <f t="shared" si="93"/>
        <v>41927.327499999999</v>
      </c>
      <c r="U1179" t="str">
        <f t="shared" si="94"/>
        <v>2014</v>
      </c>
    </row>
    <row r="1180" spans="1:21" ht="45" x14ac:dyDescent="0.2">
      <c r="A1180" s="6">
        <f t="shared" si="90"/>
        <v>6.666666666666667E-5</v>
      </c>
      <c r="B1180">
        <v>1178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8">
        <f t="shared" si="91"/>
        <v>5</v>
      </c>
      <c r="Q1180" s="10" t="s">
        <v>8335</v>
      </c>
      <c r="R1180" t="s">
        <v>8336</v>
      </c>
      <c r="S1180" s="14" t="str">
        <f t="shared" si="92"/>
        <v>July</v>
      </c>
      <c r="T1180" s="15">
        <f t="shared" si="93"/>
        <v>41867.57236111111</v>
      </c>
      <c r="U1180" t="str">
        <f t="shared" si="94"/>
        <v>2014</v>
      </c>
    </row>
    <row r="1181" spans="1:21" ht="45" x14ac:dyDescent="0.2">
      <c r="A1181" s="6">
        <f t="shared" si="90"/>
        <v>5.3333333333333337E-2</v>
      </c>
      <c r="B1181">
        <v>1179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8">
        <f t="shared" si="91"/>
        <v>640</v>
      </c>
      <c r="Q1181" s="10" t="s">
        <v>8335</v>
      </c>
      <c r="R1181" t="s">
        <v>8336</v>
      </c>
      <c r="S1181" s="14" t="str">
        <f t="shared" si="92"/>
        <v>September</v>
      </c>
      <c r="T1181" s="15">
        <f t="shared" si="93"/>
        <v>42305.386886574073</v>
      </c>
      <c r="U1181" t="str">
        <f t="shared" si="94"/>
        <v>2015</v>
      </c>
    </row>
    <row r="1182" spans="1:21" ht="30" x14ac:dyDescent="0.2">
      <c r="A1182" s="6">
        <f t="shared" si="90"/>
        <v>0.11749999999999999</v>
      </c>
      <c r="B1182">
        <v>1180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8">
        <f t="shared" si="91"/>
        <v>69.117647058823536</v>
      </c>
      <c r="Q1182" s="10" t="s">
        <v>8335</v>
      </c>
      <c r="R1182" t="s">
        <v>8336</v>
      </c>
      <c r="S1182" s="14" t="str">
        <f t="shared" si="92"/>
        <v>May</v>
      </c>
      <c r="T1182" s="15">
        <f t="shared" si="93"/>
        <v>41818.473541666666</v>
      </c>
      <c r="U1182" t="str">
        <f t="shared" si="94"/>
        <v>2014</v>
      </c>
    </row>
    <row r="1183" spans="1:21" x14ac:dyDescent="0.2">
      <c r="A1183" s="6">
        <f t="shared" si="90"/>
        <v>8.0000000000000007E-5</v>
      </c>
      <c r="B1183">
        <v>1181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8">
        <f t="shared" si="91"/>
        <v>1.3333333333333333</v>
      </c>
      <c r="Q1183" s="10" t="s">
        <v>8335</v>
      </c>
      <c r="R1183" t="s">
        <v>8336</v>
      </c>
      <c r="S1183" s="14" t="str">
        <f t="shared" si="92"/>
        <v>January</v>
      </c>
      <c r="T1183" s="15">
        <f t="shared" si="93"/>
        <v>42064.006030092591</v>
      </c>
      <c r="U1183" t="str">
        <f t="shared" si="94"/>
        <v>2015</v>
      </c>
    </row>
    <row r="1184" spans="1:21" ht="45" x14ac:dyDescent="0.2">
      <c r="A1184" s="6">
        <f t="shared" si="90"/>
        <v>4.2000000000000003E-2</v>
      </c>
      <c r="B1184">
        <v>1182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8">
        <f t="shared" si="91"/>
        <v>10.5</v>
      </c>
      <c r="Q1184" s="10" t="s">
        <v>8335</v>
      </c>
      <c r="R1184" t="s">
        <v>8336</v>
      </c>
      <c r="S1184" s="14" t="str">
        <f t="shared" si="92"/>
        <v>December</v>
      </c>
      <c r="T1184" s="15">
        <f t="shared" si="93"/>
        <v>42747.362499999996</v>
      </c>
      <c r="U1184" t="str">
        <f t="shared" si="94"/>
        <v>2016</v>
      </c>
    </row>
    <row r="1185" spans="1:21" ht="45" x14ac:dyDescent="0.2">
      <c r="A1185" s="6">
        <f t="shared" si="90"/>
        <v>0.04</v>
      </c>
      <c r="B1185">
        <v>1183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8">
        <f t="shared" si="91"/>
        <v>33.333333333333336</v>
      </c>
      <c r="Q1185" s="10" t="s">
        <v>8335</v>
      </c>
      <c r="R1185" t="s">
        <v>8336</v>
      </c>
      <c r="S1185" s="14" t="str">
        <f t="shared" si="92"/>
        <v>October</v>
      </c>
      <c r="T1185" s="15">
        <f t="shared" si="93"/>
        <v>42675.832638888889</v>
      </c>
      <c r="U1185" t="str">
        <f t="shared" si="94"/>
        <v>2016</v>
      </c>
    </row>
    <row r="1186" spans="1:21" ht="45" x14ac:dyDescent="0.2">
      <c r="A1186" s="6">
        <f t="shared" si="90"/>
        <v>1.0493636363636363</v>
      </c>
      <c r="B1186">
        <v>1184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8">
        <f t="shared" si="91"/>
        <v>61.562666666666665</v>
      </c>
      <c r="Q1186" s="10" t="s">
        <v>8337</v>
      </c>
      <c r="R1186" t="s">
        <v>8338</v>
      </c>
      <c r="S1186" s="14" t="str">
        <f t="shared" si="92"/>
        <v>January</v>
      </c>
      <c r="T1186" s="15">
        <f t="shared" si="93"/>
        <v>42772.266331018516</v>
      </c>
      <c r="U1186" t="str">
        <f t="shared" si="94"/>
        <v>2017</v>
      </c>
    </row>
    <row r="1187" spans="1:21" ht="45" x14ac:dyDescent="0.2">
      <c r="A1187" s="6">
        <f t="shared" si="90"/>
        <v>1.0544</v>
      </c>
      <c r="B1187">
        <v>1185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8">
        <f t="shared" si="91"/>
        <v>118.73873873873873</v>
      </c>
      <c r="Q1187" s="10" t="s">
        <v>8337</v>
      </c>
      <c r="R1187" t="s">
        <v>8338</v>
      </c>
      <c r="S1187" s="14" t="str">
        <f t="shared" si="92"/>
        <v>May</v>
      </c>
      <c r="T1187" s="15">
        <f t="shared" si="93"/>
        <v>42162.833333333336</v>
      </c>
      <c r="U1187" t="str">
        <f t="shared" si="94"/>
        <v>2015</v>
      </c>
    </row>
    <row r="1188" spans="1:21" ht="45" x14ac:dyDescent="0.2">
      <c r="A1188" s="6">
        <f t="shared" si="90"/>
        <v>1.0673333333333332</v>
      </c>
      <c r="B1188">
        <v>1186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8">
        <f t="shared" si="91"/>
        <v>65.081300813008127</v>
      </c>
      <c r="Q1188" s="10" t="s">
        <v>8337</v>
      </c>
      <c r="R1188" t="s">
        <v>8338</v>
      </c>
      <c r="S1188" s="14" t="str">
        <f t="shared" si="92"/>
        <v>April</v>
      </c>
      <c r="T1188" s="15">
        <f t="shared" si="93"/>
        <v>42156.612499999996</v>
      </c>
      <c r="U1188" t="str">
        <f t="shared" si="94"/>
        <v>2015</v>
      </c>
    </row>
    <row r="1189" spans="1:21" ht="45" x14ac:dyDescent="0.2">
      <c r="A1189" s="6">
        <f t="shared" si="90"/>
        <v>1.0412571428571429</v>
      </c>
      <c r="B1189">
        <v>1187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8">
        <f t="shared" si="91"/>
        <v>130.15714285714284</v>
      </c>
      <c r="Q1189" s="10" t="s">
        <v>8337</v>
      </c>
      <c r="R1189" t="s">
        <v>8338</v>
      </c>
      <c r="S1189" s="14" t="str">
        <f t="shared" si="92"/>
        <v>April</v>
      </c>
      <c r="T1189" s="15">
        <f t="shared" si="93"/>
        <v>42141.416666666664</v>
      </c>
      <c r="U1189" t="str">
        <f t="shared" si="94"/>
        <v>2015</v>
      </c>
    </row>
    <row r="1190" spans="1:21" ht="45" x14ac:dyDescent="0.2">
      <c r="A1190" s="6">
        <f t="shared" si="90"/>
        <v>1.6054999999999999</v>
      </c>
      <c r="B1190">
        <v>1188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8">
        <f t="shared" si="91"/>
        <v>37.776470588235291</v>
      </c>
      <c r="Q1190" s="10" t="s">
        <v>8337</v>
      </c>
      <c r="R1190" t="s">
        <v>8338</v>
      </c>
      <c r="S1190" s="14" t="str">
        <f t="shared" si="92"/>
        <v>December</v>
      </c>
      <c r="T1190" s="15">
        <f t="shared" si="93"/>
        <v>42732.367361111108</v>
      </c>
      <c r="U1190" t="str">
        <f t="shared" si="94"/>
        <v>2016</v>
      </c>
    </row>
    <row r="1191" spans="1:21" ht="45" x14ac:dyDescent="0.2">
      <c r="A1191" s="6">
        <f t="shared" si="90"/>
        <v>1.0777777777777777</v>
      </c>
      <c r="B1191">
        <v>1189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8">
        <f t="shared" si="91"/>
        <v>112.79069767441861</v>
      </c>
      <c r="Q1191" s="10" t="s">
        <v>8337</v>
      </c>
      <c r="R1191" t="s">
        <v>8338</v>
      </c>
      <c r="S1191" s="14" t="str">
        <f t="shared" si="92"/>
        <v>June</v>
      </c>
      <c r="T1191" s="15">
        <f t="shared" si="93"/>
        <v>42550.645775462959</v>
      </c>
      <c r="U1191" t="str">
        <f t="shared" si="94"/>
        <v>2016</v>
      </c>
    </row>
    <row r="1192" spans="1:21" ht="30" x14ac:dyDescent="0.2">
      <c r="A1192" s="6">
        <f t="shared" si="90"/>
        <v>1.35</v>
      </c>
      <c r="B1192">
        <v>1190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8">
        <f t="shared" si="91"/>
        <v>51.92307692307692</v>
      </c>
      <c r="Q1192" s="10" t="s">
        <v>8337</v>
      </c>
      <c r="R1192" t="s">
        <v>8338</v>
      </c>
      <c r="S1192" s="14" t="str">
        <f t="shared" si="92"/>
        <v>August</v>
      </c>
      <c r="T1192" s="15">
        <f t="shared" si="93"/>
        <v>41882.332465277774</v>
      </c>
      <c r="U1192" t="str">
        <f t="shared" si="94"/>
        <v>2014</v>
      </c>
    </row>
    <row r="1193" spans="1:21" ht="45" x14ac:dyDescent="0.2">
      <c r="A1193" s="6">
        <f t="shared" si="90"/>
        <v>1.0907407407407408</v>
      </c>
      <c r="B1193">
        <v>1191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8">
        <f t="shared" si="91"/>
        <v>89.242424242424249</v>
      </c>
      <c r="Q1193" s="10" t="s">
        <v>8337</v>
      </c>
      <c r="R1193" t="s">
        <v>8338</v>
      </c>
      <c r="S1193" s="14" t="str">
        <f t="shared" si="92"/>
        <v>February</v>
      </c>
      <c r="T1193" s="15">
        <f t="shared" si="93"/>
        <v>42449.228703703695</v>
      </c>
      <c r="U1193" t="str">
        <f t="shared" si="94"/>
        <v>2016</v>
      </c>
    </row>
    <row r="1194" spans="1:21" ht="30" x14ac:dyDescent="0.2">
      <c r="A1194" s="6">
        <f t="shared" si="90"/>
        <v>2.9</v>
      </c>
      <c r="B1194">
        <v>1192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8">
        <f t="shared" si="91"/>
        <v>19.333333333333332</v>
      </c>
      <c r="Q1194" s="10" t="s">
        <v>8337</v>
      </c>
      <c r="R1194" t="s">
        <v>8338</v>
      </c>
      <c r="S1194" s="14" t="str">
        <f t="shared" si="92"/>
        <v>January</v>
      </c>
      <c r="T1194" s="15">
        <f t="shared" si="93"/>
        <v>42777.173356481479</v>
      </c>
      <c r="U1194" t="str">
        <f t="shared" si="94"/>
        <v>2017</v>
      </c>
    </row>
    <row r="1195" spans="1:21" ht="45" x14ac:dyDescent="0.2">
      <c r="A1195" s="6">
        <f t="shared" si="90"/>
        <v>1.0395714285714286</v>
      </c>
      <c r="B1195">
        <v>1193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8">
        <f t="shared" si="91"/>
        <v>79.967032967032964</v>
      </c>
      <c r="Q1195" s="10" t="s">
        <v>8337</v>
      </c>
      <c r="R1195" t="s">
        <v>8338</v>
      </c>
      <c r="S1195" s="14" t="str">
        <f t="shared" si="92"/>
        <v>February</v>
      </c>
      <c r="T1195" s="15">
        <f t="shared" si="93"/>
        <v>42469.401076388887</v>
      </c>
      <c r="U1195" t="str">
        <f t="shared" si="94"/>
        <v>2016</v>
      </c>
    </row>
    <row r="1196" spans="1:21" ht="45" x14ac:dyDescent="0.2">
      <c r="A1196" s="6">
        <f t="shared" si="90"/>
        <v>3.2223999999999999</v>
      </c>
      <c r="B1196">
        <v>1194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8">
        <f t="shared" si="91"/>
        <v>56.414565826330531</v>
      </c>
      <c r="Q1196" s="10" t="s">
        <v>8337</v>
      </c>
      <c r="R1196" t="s">
        <v>8338</v>
      </c>
      <c r="S1196" s="14" t="str">
        <f t="shared" si="92"/>
        <v>March</v>
      </c>
      <c r="T1196" s="15">
        <f t="shared" si="93"/>
        <v>42102.15484953703</v>
      </c>
      <c r="U1196" t="str">
        <f t="shared" si="94"/>
        <v>2015</v>
      </c>
    </row>
    <row r="1197" spans="1:21" ht="60" x14ac:dyDescent="0.2">
      <c r="A1197" s="6">
        <f t="shared" si="90"/>
        <v>1.35</v>
      </c>
      <c r="B1197">
        <v>1195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8">
        <f t="shared" si="91"/>
        <v>79.411764705882348</v>
      </c>
      <c r="Q1197" s="10" t="s">
        <v>8337</v>
      </c>
      <c r="R1197" t="s">
        <v>8338</v>
      </c>
      <c r="S1197" s="14" t="str">
        <f t="shared" si="92"/>
        <v>October</v>
      </c>
      <c r="T1197" s="15">
        <f t="shared" si="93"/>
        <v>42358.041666666664</v>
      </c>
      <c r="U1197" t="str">
        <f t="shared" si="94"/>
        <v>2015</v>
      </c>
    </row>
    <row r="1198" spans="1:21" ht="30" x14ac:dyDescent="0.2">
      <c r="A1198" s="6">
        <f t="shared" si="90"/>
        <v>2.6991034482758622</v>
      </c>
      <c r="B1198">
        <v>1196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8">
        <f t="shared" si="91"/>
        <v>76.439453125</v>
      </c>
      <c r="Q1198" s="10" t="s">
        <v>8337</v>
      </c>
      <c r="R1198" t="s">
        <v>8338</v>
      </c>
      <c r="S1198" s="14" t="str">
        <f t="shared" si="92"/>
        <v>November</v>
      </c>
      <c r="T1198" s="15">
        <f t="shared" si="93"/>
        <v>42356.485405092586</v>
      </c>
      <c r="U1198" t="str">
        <f t="shared" si="94"/>
        <v>2015</v>
      </c>
    </row>
    <row r="1199" spans="1:21" ht="45" x14ac:dyDescent="0.2">
      <c r="A1199" s="6">
        <f t="shared" si="90"/>
        <v>2.5329333333333333</v>
      </c>
      <c r="B1199">
        <v>1197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8">
        <f t="shared" si="91"/>
        <v>121</v>
      </c>
      <c r="Q1199" s="10" t="s">
        <v>8337</v>
      </c>
      <c r="R1199" t="s">
        <v>8338</v>
      </c>
      <c r="S1199" s="14" t="str">
        <f t="shared" si="92"/>
        <v>May</v>
      </c>
      <c r="T1199" s="15">
        <f t="shared" si="93"/>
        <v>42533.915972222218</v>
      </c>
      <c r="U1199" t="str">
        <f t="shared" si="94"/>
        <v>2016</v>
      </c>
    </row>
    <row r="1200" spans="1:21" ht="45" x14ac:dyDescent="0.2">
      <c r="A1200" s="6">
        <f t="shared" si="90"/>
        <v>2.6059999999999999</v>
      </c>
      <c r="B1200">
        <v>1198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8">
        <f t="shared" si="91"/>
        <v>54.616766467065865</v>
      </c>
      <c r="Q1200" s="10" t="s">
        <v>8337</v>
      </c>
      <c r="R1200" t="s">
        <v>8338</v>
      </c>
      <c r="S1200" s="14" t="str">
        <f t="shared" si="92"/>
        <v>November</v>
      </c>
      <c r="T1200" s="15">
        <f t="shared" si="93"/>
        <v>42368.791666666664</v>
      </c>
      <c r="U1200" t="str">
        <f t="shared" si="94"/>
        <v>2015</v>
      </c>
    </row>
    <row r="1201" spans="1:21" ht="45" x14ac:dyDescent="0.2">
      <c r="A1201" s="6">
        <f t="shared" si="90"/>
        <v>1.0131677953348381</v>
      </c>
      <c r="B1201">
        <v>1199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8">
        <f t="shared" si="91"/>
        <v>299.22222222222223</v>
      </c>
      <c r="Q1201" s="10" t="s">
        <v>8337</v>
      </c>
      <c r="R1201" t="s">
        <v>8338</v>
      </c>
      <c r="S1201" s="14" t="str">
        <f t="shared" si="92"/>
        <v>June</v>
      </c>
      <c r="T1201" s="15">
        <f t="shared" si="93"/>
        <v>42193.437499999993</v>
      </c>
      <c r="U1201" t="str">
        <f t="shared" si="94"/>
        <v>2015</v>
      </c>
    </row>
    <row r="1202" spans="1:21" ht="45" x14ac:dyDescent="0.2">
      <c r="A1202" s="6">
        <f t="shared" si="90"/>
        <v>1.2560416666666667</v>
      </c>
      <c r="B1202">
        <v>1200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8">
        <f t="shared" si="91"/>
        <v>58.533980582524272</v>
      </c>
      <c r="Q1202" s="10" t="s">
        <v>8337</v>
      </c>
      <c r="R1202" t="s">
        <v>8338</v>
      </c>
      <c r="S1202" s="14" t="str">
        <f t="shared" si="92"/>
        <v>March</v>
      </c>
      <c r="T1202" s="15">
        <f t="shared" si="93"/>
        <v>42110.144166666665</v>
      </c>
      <c r="U1202" t="str">
        <f t="shared" si="94"/>
        <v>2015</v>
      </c>
    </row>
    <row r="1203" spans="1:21" ht="45" x14ac:dyDescent="0.2">
      <c r="A1203" s="6">
        <f t="shared" si="90"/>
        <v>1.0243783333333334</v>
      </c>
      <c r="B1203">
        <v>1201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8">
        <f t="shared" si="91"/>
        <v>55.371801801801809</v>
      </c>
      <c r="Q1203" s="10" t="s">
        <v>8337</v>
      </c>
      <c r="R1203" t="s">
        <v>8338</v>
      </c>
      <c r="S1203" s="14" t="str">
        <f t="shared" si="92"/>
        <v>June</v>
      </c>
      <c r="T1203" s="15">
        <f t="shared" si="93"/>
        <v>42566.273680555554</v>
      </c>
      <c r="U1203" t="str">
        <f t="shared" si="94"/>
        <v>2016</v>
      </c>
    </row>
    <row r="1204" spans="1:21" ht="45" x14ac:dyDescent="0.2">
      <c r="A1204" s="6">
        <f t="shared" si="90"/>
        <v>1.99244</v>
      </c>
      <c r="B1204">
        <v>1202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8">
        <f t="shared" si="91"/>
        <v>183.80442804428046</v>
      </c>
      <c r="Q1204" s="10" t="s">
        <v>8337</v>
      </c>
      <c r="R1204" t="s">
        <v>8338</v>
      </c>
      <c r="S1204" s="14" t="str">
        <f t="shared" si="92"/>
        <v>May</v>
      </c>
      <c r="T1204" s="15">
        <f t="shared" si="93"/>
        <v>42181.955486111103</v>
      </c>
      <c r="U1204" t="str">
        <f t="shared" si="94"/>
        <v>2015</v>
      </c>
    </row>
    <row r="1205" spans="1:21" ht="45" x14ac:dyDescent="0.2">
      <c r="A1205" s="6">
        <f t="shared" si="90"/>
        <v>1.0245398773006136</v>
      </c>
      <c r="B1205">
        <v>1203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8">
        <f t="shared" si="91"/>
        <v>165.34653465346534</v>
      </c>
      <c r="Q1205" s="10" t="s">
        <v>8337</v>
      </c>
      <c r="R1205" t="s">
        <v>8338</v>
      </c>
      <c r="S1205" s="14" t="str">
        <f t="shared" si="92"/>
        <v>May</v>
      </c>
      <c r="T1205" s="15">
        <f t="shared" si="93"/>
        <v>42155.2815625</v>
      </c>
      <c r="U1205" t="str">
        <f t="shared" si="94"/>
        <v>2015</v>
      </c>
    </row>
    <row r="1206" spans="1:21" ht="45" x14ac:dyDescent="0.2">
      <c r="A1206" s="6">
        <f t="shared" si="90"/>
        <v>1.0294615384615384</v>
      </c>
      <c r="B1206">
        <v>1204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8">
        <f t="shared" si="91"/>
        <v>234.78947368421052</v>
      </c>
      <c r="Q1206" s="10" t="s">
        <v>8337</v>
      </c>
      <c r="R1206" t="s">
        <v>8338</v>
      </c>
      <c r="S1206" s="14" t="str">
        <f t="shared" si="92"/>
        <v>October</v>
      </c>
      <c r="T1206" s="15">
        <f t="shared" si="93"/>
        <v>42341.874999999993</v>
      </c>
      <c r="U1206" t="str">
        <f t="shared" si="94"/>
        <v>2015</v>
      </c>
    </row>
    <row r="1207" spans="1:21" ht="45" x14ac:dyDescent="0.2">
      <c r="A1207" s="6">
        <f t="shared" si="90"/>
        <v>1.0086153846153847</v>
      </c>
      <c r="B1207">
        <v>1205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8">
        <f t="shared" si="91"/>
        <v>211.48387096774192</v>
      </c>
      <c r="Q1207" s="10" t="s">
        <v>8337</v>
      </c>
      <c r="R1207" t="s">
        <v>8338</v>
      </c>
      <c r="S1207" s="14" t="str">
        <f t="shared" si="92"/>
        <v>May</v>
      </c>
      <c r="T1207" s="15">
        <f t="shared" si="93"/>
        <v>42168.173043981478</v>
      </c>
      <c r="U1207" t="str">
        <f t="shared" si="94"/>
        <v>2015</v>
      </c>
    </row>
    <row r="1208" spans="1:21" ht="45" x14ac:dyDescent="0.2">
      <c r="A1208" s="6">
        <f t="shared" si="90"/>
        <v>1.1499999999999999</v>
      </c>
      <c r="B1208">
        <v>1206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8">
        <f t="shared" si="91"/>
        <v>32.34375</v>
      </c>
      <c r="Q1208" s="10" t="s">
        <v>8337</v>
      </c>
      <c r="R1208" t="s">
        <v>8338</v>
      </c>
      <c r="S1208" s="14" t="str">
        <f t="shared" si="92"/>
        <v>February</v>
      </c>
      <c r="T1208" s="15">
        <f t="shared" si="93"/>
        <v>42805.228472222218</v>
      </c>
      <c r="U1208" t="str">
        <f t="shared" si="94"/>
        <v>2017</v>
      </c>
    </row>
    <row r="1209" spans="1:21" ht="30" x14ac:dyDescent="0.2">
      <c r="A1209" s="6">
        <f t="shared" si="90"/>
        <v>1.0416766467065868</v>
      </c>
      <c r="B1209">
        <v>1207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8">
        <f t="shared" si="91"/>
        <v>123.37588652482269</v>
      </c>
      <c r="Q1209" s="10" t="s">
        <v>8337</v>
      </c>
      <c r="R1209" t="s">
        <v>8338</v>
      </c>
      <c r="S1209" s="14" t="str">
        <f t="shared" si="92"/>
        <v>March</v>
      </c>
      <c r="T1209" s="15">
        <f t="shared" si="93"/>
        <v>42460.083333333336</v>
      </c>
      <c r="U1209" t="str">
        <f t="shared" si="94"/>
        <v>2016</v>
      </c>
    </row>
    <row r="1210" spans="1:21" ht="45" x14ac:dyDescent="0.2">
      <c r="A1210" s="6">
        <f t="shared" si="90"/>
        <v>1.5529999999999999</v>
      </c>
      <c r="B1210">
        <v>1208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8">
        <f t="shared" si="91"/>
        <v>207.06666666666666</v>
      </c>
      <c r="Q1210" s="10" t="s">
        <v>8337</v>
      </c>
      <c r="R1210" t="s">
        <v>8338</v>
      </c>
      <c r="S1210" s="14" t="str">
        <f t="shared" si="92"/>
        <v>February</v>
      </c>
      <c r="T1210" s="15">
        <f t="shared" si="93"/>
        <v>42453.334074074075</v>
      </c>
      <c r="U1210" t="str">
        <f t="shared" si="94"/>
        <v>2016</v>
      </c>
    </row>
    <row r="1211" spans="1:21" ht="45" x14ac:dyDescent="0.2">
      <c r="A1211" s="6">
        <f t="shared" si="90"/>
        <v>1.06</v>
      </c>
      <c r="B1211">
        <v>1209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8">
        <f t="shared" si="91"/>
        <v>138.2608695652174</v>
      </c>
      <c r="Q1211" s="10" t="s">
        <v>8337</v>
      </c>
      <c r="R1211" t="s">
        <v>8338</v>
      </c>
      <c r="S1211" s="14" t="str">
        <f t="shared" si="92"/>
        <v>January</v>
      </c>
      <c r="T1211" s="15">
        <f t="shared" si="93"/>
        <v>42791.512789351851</v>
      </c>
      <c r="U1211" t="str">
        <f t="shared" si="94"/>
        <v>2017</v>
      </c>
    </row>
    <row r="1212" spans="1:21" ht="30" x14ac:dyDescent="0.2">
      <c r="A1212" s="6">
        <f t="shared" si="90"/>
        <v>2.5431499999999998</v>
      </c>
      <c r="B1212">
        <v>1210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8">
        <f t="shared" si="91"/>
        <v>493.81553398058253</v>
      </c>
      <c r="Q1212" s="10" t="s">
        <v>8337</v>
      </c>
      <c r="R1212" t="s">
        <v>8338</v>
      </c>
      <c r="S1212" s="14" t="str">
        <f t="shared" si="92"/>
        <v>May</v>
      </c>
      <c r="T1212" s="15">
        <f t="shared" si="93"/>
        <v>42155.541666666664</v>
      </c>
      <c r="U1212" t="str">
        <f t="shared" si="94"/>
        <v>2015</v>
      </c>
    </row>
    <row r="1213" spans="1:21" ht="45" x14ac:dyDescent="0.2">
      <c r="A1213" s="6">
        <f t="shared" si="90"/>
        <v>1.0109999999999999</v>
      </c>
      <c r="B1213">
        <v>1211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8">
        <f t="shared" si="91"/>
        <v>168.5</v>
      </c>
      <c r="Q1213" s="10" t="s">
        <v>8337</v>
      </c>
      <c r="R1213" t="s">
        <v>8338</v>
      </c>
      <c r="S1213" s="14" t="str">
        <f t="shared" si="92"/>
        <v>May</v>
      </c>
      <c r="T1213" s="15">
        <f t="shared" si="93"/>
        <v>42530.533113425925</v>
      </c>
      <c r="U1213" t="str">
        <f t="shared" si="94"/>
        <v>2016</v>
      </c>
    </row>
    <row r="1214" spans="1:21" ht="45" x14ac:dyDescent="0.2">
      <c r="A1214" s="6">
        <f t="shared" si="90"/>
        <v>1.2904</v>
      </c>
      <c r="B1214">
        <v>1212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8">
        <f t="shared" si="91"/>
        <v>38.867469879518069</v>
      </c>
      <c r="Q1214" s="10" t="s">
        <v>8337</v>
      </c>
      <c r="R1214" t="s">
        <v>8338</v>
      </c>
      <c r="S1214" s="14" t="str">
        <f t="shared" si="92"/>
        <v>November</v>
      </c>
      <c r="T1214" s="15">
        <f t="shared" si="93"/>
        <v>42334.708333333336</v>
      </c>
      <c r="U1214" t="str">
        <f t="shared" si="94"/>
        <v>2015</v>
      </c>
    </row>
    <row r="1215" spans="1:21" ht="45" x14ac:dyDescent="0.2">
      <c r="A1215" s="6">
        <f t="shared" si="90"/>
        <v>1.0223076923076924</v>
      </c>
      <c r="B1215">
        <v>1213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8">
        <f t="shared" si="91"/>
        <v>61.527777777777779</v>
      </c>
      <c r="Q1215" s="10" t="s">
        <v>8337</v>
      </c>
      <c r="R1215" t="s">
        <v>8338</v>
      </c>
      <c r="S1215" s="14" t="str">
        <f t="shared" si="92"/>
        <v>December</v>
      </c>
      <c r="T1215" s="15">
        <f t="shared" si="93"/>
        <v>42766.422453703701</v>
      </c>
      <c r="U1215" t="str">
        <f t="shared" si="94"/>
        <v>2016</v>
      </c>
    </row>
    <row r="1216" spans="1:21" ht="45" x14ac:dyDescent="0.2">
      <c r="A1216" s="6">
        <f t="shared" si="90"/>
        <v>1.3180000000000001</v>
      </c>
      <c r="B1216">
        <v>1214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8">
        <f t="shared" si="91"/>
        <v>105.44</v>
      </c>
      <c r="Q1216" s="10" t="s">
        <v>8337</v>
      </c>
      <c r="R1216" t="s">
        <v>8338</v>
      </c>
      <c r="S1216" s="14" t="str">
        <f t="shared" si="92"/>
        <v>April</v>
      </c>
      <c r="T1216" s="15">
        <f t="shared" si="93"/>
        <v>42164.507002314807</v>
      </c>
      <c r="U1216" t="str">
        <f t="shared" si="94"/>
        <v>2015</v>
      </c>
    </row>
    <row r="1217" spans="1:21" ht="45" x14ac:dyDescent="0.2">
      <c r="A1217" s="6">
        <f t="shared" si="90"/>
        <v>7.8608020000000005</v>
      </c>
      <c r="B1217">
        <v>1215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8">
        <f t="shared" si="91"/>
        <v>71.592003642987251</v>
      </c>
      <c r="Q1217" s="10" t="s">
        <v>8337</v>
      </c>
      <c r="R1217" t="s">
        <v>8338</v>
      </c>
      <c r="S1217" s="14" t="str">
        <f t="shared" si="92"/>
        <v>April</v>
      </c>
      <c r="T1217" s="15">
        <f t="shared" si="93"/>
        <v>41789.589768518512</v>
      </c>
      <c r="U1217" t="str">
        <f t="shared" si="94"/>
        <v>2014</v>
      </c>
    </row>
    <row r="1218" spans="1:21" ht="30" x14ac:dyDescent="0.2">
      <c r="A1218" s="6">
        <f t="shared" si="90"/>
        <v>1.4570000000000001</v>
      </c>
      <c r="B1218">
        <v>1216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8">
        <f t="shared" si="91"/>
        <v>91.882882882882882</v>
      </c>
      <c r="Q1218" s="10" t="s">
        <v>8337</v>
      </c>
      <c r="R1218" t="s">
        <v>8338</v>
      </c>
      <c r="S1218" s="14" t="str">
        <f t="shared" si="92"/>
        <v>August</v>
      </c>
      <c r="T1218" s="15">
        <f t="shared" si="93"/>
        <v>42279.627083333333</v>
      </c>
      <c r="U1218" t="str">
        <f t="shared" si="94"/>
        <v>2015</v>
      </c>
    </row>
    <row r="1219" spans="1:21" ht="45" x14ac:dyDescent="0.2">
      <c r="A1219" s="6">
        <f t="shared" ref="A1219:A1282" si="95">(F1219/E1219)</f>
        <v>1.026</v>
      </c>
      <c r="B1219">
        <v>1217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8">
        <f t="shared" ref="P1219:P1282" si="96">F1219/M1219</f>
        <v>148.57377049180329</v>
      </c>
      <c r="Q1219" s="10" t="s">
        <v>8337</v>
      </c>
      <c r="R1219" t="s">
        <v>8338</v>
      </c>
      <c r="S1219" s="14" t="str">
        <f t="shared" ref="S1219:S1282" si="97">TEXT((((K1219/60)/60)/24)+DATE(1970,1,1)+(-8/24),"MMMM")</f>
        <v>June</v>
      </c>
      <c r="T1219" s="15">
        <f t="shared" ref="T1219:T1282" si="98">(((J1219/60)/60/24)+DATE(1970,1,1)+(-8/24))</f>
        <v>42565.4761574074</v>
      </c>
      <c r="U1219" t="str">
        <f t="shared" ref="U1219:U1282" si="99">TEXT((((K1219/60)/60)/24)+DATE(1970,1,1)+(-8/24),"YYYY")</f>
        <v>2016</v>
      </c>
    </row>
    <row r="1220" spans="1:21" ht="45" x14ac:dyDescent="0.2">
      <c r="A1220" s="6">
        <f t="shared" si="95"/>
        <v>1.7227777777777777</v>
      </c>
      <c r="B1220">
        <v>1218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8">
        <f t="shared" si="96"/>
        <v>174.2134831460674</v>
      </c>
      <c r="Q1220" s="10" t="s">
        <v>8337</v>
      </c>
      <c r="R1220" t="s">
        <v>8338</v>
      </c>
      <c r="S1220" s="14" t="str">
        <f t="shared" si="97"/>
        <v>October</v>
      </c>
      <c r="T1220" s="15">
        <f t="shared" si="98"/>
        <v>42308.791666666664</v>
      </c>
      <c r="U1220" t="str">
        <f t="shared" si="99"/>
        <v>2015</v>
      </c>
    </row>
    <row r="1221" spans="1:21" ht="30" x14ac:dyDescent="0.2">
      <c r="A1221" s="6">
        <f t="shared" si="95"/>
        <v>1.5916819571865444</v>
      </c>
      <c r="B1221">
        <v>1219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8">
        <f t="shared" si="96"/>
        <v>102.86166007905139</v>
      </c>
      <c r="Q1221" s="10" t="s">
        <v>8337</v>
      </c>
      <c r="R1221" t="s">
        <v>8338</v>
      </c>
      <c r="S1221" s="14" t="str">
        <f t="shared" si="97"/>
        <v>September</v>
      </c>
      <c r="T1221" s="15">
        <f t="shared" si="98"/>
        <v>42663.128622685181</v>
      </c>
      <c r="U1221" t="str">
        <f t="shared" si="99"/>
        <v>2016</v>
      </c>
    </row>
    <row r="1222" spans="1:21" ht="45" x14ac:dyDescent="0.2">
      <c r="A1222" s="6">
        <f t="shared" si="95"/>
        <v>1.0376666666666667</v>
      </c>
      <c r="B1222">
        <v>1220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8">
        <f t="shared" si="96"/>
        <v>111.17857142857143</v>
      </c>
      <c r="Q1222" s="10" t="s">
        <v>8337</v>
      </c>
      <c r="R1222" t="s">
        <v>8338</v>
      </c>
      <c r="S1222" s="14" t="str">
        <f t="shared" si="97"/>
        <v>July</v>
      </c>
      <c r="T1222" s="15">
        <f t="shared" si="98"/>
        <v>42241.295277777775</v>
      </c>
      <c r="U1222" t="str">
        <f t="shared" si="99"/>
        <v>2015</v>
      </c>
    </row>
    <row r="1223" spans="1:21" ht="45" x14ac:dyDescent="0.2">
      <c r="A1223" s="6">
        <f t="shared" si="95"/>
        <v>1.1140954545454547</v>
      </c>
      <c r="B1223">
        <v>1221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8">
        <f t="shared" si="96"/>
        <v>23.796213592233013</v>
      </c>
      <c r="Q1223" s="10" t="s">
        <v>8337</v>
      </c>
      <c r="R1223" t="s">
        <v>8338</v>
      </c>
      <c r="S1223" s="14" t="str">
        <f t="shared" si="97"/>
        <v>November</v>
      </c>
      <c r="T1223" s="15">
        <f t="shared" si="98"/>
        <v>42707.666666666664</v>
      </c>
      <c r="U1223" t="str">
        <f t="shared" si="99"/>
        <v>2016</v>
      </c>
    </row>
    <row r="1224" spans="1:21" ht="30" x14ac:dyDescent="0.2">
      <c r="A1224" s="6">
        <f t="shared" si="95"/>
        <v>2.80375</v>
      </c>
      <c r="B1224">
        <v>1222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8">
        <f t="shared" si="96"/>
        <v>81.268115942028984</v>
      </c>
      <c r="Q1224" s="10" t="s">
        <v>8337</v>
      </c>
      <c r="R1224" t="s">
        <v>8338</v>
      </c>
      <c r="S1224" s="14" t="str">
        <f t="shared" si="97"/>
        <v>March</v>
      </c>
      <c r="T1224" s="15">
        <f t="shared" si="98"/>
        <v>42460.833333333336</v>
      </c>
      <c r="U1224" t="str">
        <f t="shared" si="99"/>
        <v>2016</v>
      </c>
    </row>
    <row r="1225" spans="1:21" ht="30" x14ac:dyDescent="0.2">
      <c r="A1225" s="6">
        <f t="shared" si="95"/>
        <v>1.1210606060606061</v>
      </c>
      <c r="B1225">
        <v>1223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8">
        <f t="shared" si="96"/>
        <v>116.21465968586388</v>
      </c>
      <c r="Q1225" s="10" t="s">
        <v>8337</v>
      </c>
      <c r="R1225" t="s">
        <v>8338</v>
      </c>
      <c r="S1225" s="14" t="str">
        <f t="shared" si="97"/>
        <v>October</v>
      </c>
      <c r="T1225" s="15">
        <f t="shared" si="98"/>
        <v>42683.885520833333</v>
      </c>
      <c r="U1225" t="str">
        <f t="shared" si="99"/>
        <v>2016</v>
      </c>
    </row>
    <row r="1226" spans="1:21" ht="30" x14ac:dyDescent="0.2">
      <c r="A1226" s="6">
        <f t="shared" si="95"/>
        <v>7.0666666666666669E-2</v>
      </c>
      <c r="B1226">
        <v>1224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8">
        <f t="shared" si="96"/>
        <v>58.888888888888886</v>
      </c>
      <c r="Q1226" s="10" t="s">
        <v>8324</v>
      </c>
      <c r="R1226" t="s">
        <v>8339</v>
      </c>
      <c r="S1226" s="14" t="str">
        <f t="shared" si="97"/>
        <v>April</v>
      </c>
      <c r="T1226" s="15">
        <f t="shared" si="98"/>
        <v>41796.216458333329</v>
      </c>
      <c r="U1226" t="str">
        <f t="shared" si="99"/>
        <v>2014</v>
      </c>
    </row>
    <row r="1227" spans="1:21" ht="45" x14ac:dyDescent="0.2">
      <c r="A1227" s="6">
        <f t="shared" si="95"/>
        <v>4.3999999999999997E-2</v>
      </c>
      <c r="B1227">
        <v>1225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8">
        <f t="shared" si="96"/>
        <v>44</v>
      </c>
      <c r="Q1227" s="10" t="s">
        <v>8324</v>
      </c>
      <c r="R1227" t="s">
        <v>8339</v>
      </c>
      <c r="S1227" s="14" t="str">
        <f t="shared" si="97"/>
        <v>August</v>
      </c>
      <c r="T1227" s="15">
        <f t="shared" si="98"/>
        <v>41569.572662037033</v>
      </c>
      <c r="U1227" t="str">
        <f t="shared" si="99"/>
        <v>2013</v>
      </c>
    </row>
    <row r="1228" spans="1:21" ht="45" x14ac:dyDescent="0.2">
      <c r="A1228" s="6">
        <f t="shared" si="95"/>
        <v>3.8739999999999997E-2</v>
      </c>
      <c r="B1228">
        <v>1226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8">
        <f t="shared" si="96"/>
        <v>48.424999999999997</v>
      </c>
      <c r="Q1228" s="10" t="s">
        <v>8324</v>
      </c>
      <c r="R1228" t="s">
        <v>8339</v>
      </c>
      <c r="S1228" s="14" t="str">
        <f t="shared" si="97"/>
        <v>March</v>
      </c>
      <c r="T1228" s="15">
        <f t="shared" si="98"/>
        <v>41749.708333333328</v>
      </c>
      <c r="U1228" t="str">
        <f t="shared" si="99"/>
        <v>2014</v>
      </c>
    </row>
    <row r="1229" spans="1:21" ht="45" x14ac:dyDescent="0.2">
      <c r="A1229" s="6">
        <f t="shared" si="95"/>
        <v>0</v>
      </c>
      <c r="B1229">
        <v>1227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8" t="e">
        <f t="shared" si="96"/>
        <v>#DIV/0!</v>
      </c>
      <c r="Q1229" s="10" t="s">
        <v>8324</v>
      </c>
      <c r="R1229" t="s">
        <v>8339</v>
      </c>
      <c r="S1229" s="14" t="str">
        <f t="shared" si="97"/>
        <v>July</v>
      </c>
      <c r="T1229" s="15">
        <f t="shared" si="98"/>
        <v>41857.958333333328</v>
      </c>
      <c r="U1229" t="str">
        <f t="shared" si="99"/>
        <v>2014</v>
      </c>
    </row>
    <row r="1230" spans="1:21" ht="30" x14ac:dyDescent="0.2">
      <c r="A1230" s="6">
        <f t="shared" si="95"/>
        <v>0.29299999999999998</v>
      </c>
      <c r="B1230">
        <v>1228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8">
        <f t="shared" si="96"/>
        <v>61.041666666666664</v>
      </c>
      <c r="Q1230" s="10" t="s">
        <v>8324</v>
      </c>
      <c r="R1230" t="s">
        <v>8339</v>
      </c>
      <c r="S1230" s="14" t="str">
        <f t="shared" si="97"/>
        <v>July</v>
      </c>
      <c r="T1230" s="15">
        <f t="shared" si="98"/>
        <v>40814.395925925921</v>
      </c>
      <c r="U1230" t="str">
        <f t="shared" si="99"/>
        <v>2011</v>
      </c>
    </row>
    <row r="1231" spans="1:21" ht="45" x14ac:dyDescent="0.2">
      <c r="A1231" s="6">
        <f t="shared" si="95"/>
        <v>9.0909090909090905E-3</v>
      </c>
      <c r="B1231">
        <v>1229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8">
        <f t="shared" si="96"/>
        <v>25</v>
      </c>
      <c r="Q1231" s="10" t="s">
        <v>8324</v>
      </c>
      <c r="R1231" t="s">
        <v>8339</v>
      </c>
      <c r="S1231" s="14" t="str">
        <f t="shared" si="97"/>
        <v>March</v>
      </c>
      <c r="T1231" s="15">
        <f t="shared" si="98"/>
        <v>41015.333333333328</v>
      </c>
      <c r="U1231" t="str">
        <f t="shared" si="99"/>
        <v>2012</v>
      </c>
    </row>
    <row r="1232" spans="1:21" ht="45" x14ac:dyDescent="0.2">
      <c r="A1232" s="6">
        <f t="shared" si="95"/>
        <v>0</v>
      </c>
      <c r="B1232">
        <v>1230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8" t="e">
        <f t="shared" si="96"/>
        <v>#DIV/0!</v>
      </c>
      <c r="Q1232" s="10" t="s">
        <v>8324</v>
      </c>
      <c r="R1232" t="s">
        <v>8339</v>
      </c>
      <c r="S1232" s="14" t="str">
        <f t="shared" si="97"/>
        <v>January</v>
      </c>
      <c r="T1232" s="15">
        <f t="shared" si="98"/>
        <v>40598.639236111107</v>
      </c>
      <c r="U1232" t="str">
        <f t="shared" si="99"/>
        <v>2011</v>
      </c>
    </row>
    <row r="1233" spans="1:21" ht="45" x14ac:dyDescent="0.2">
      <c r="A1233" s="6">
        <f t="shared" si="95"/>
        <v>0</v>
      </c>
      <c r="B1233">
        <v>1231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8" t="e">
        <f t="shared" si="96"/>
        <v>#DIV/0!</v>
      </c>
      <c r="Q1233" s="10" t="s">
        <v>8324</v>
      </c>
      <c r="R1233" t="s">
        <v>8339</v>
      </c>
      <c r="S1233" s="14" t="str">
        <f t="shared" si="97"/>
        <v>July</v>
      </c>
      <c r="T1233" s="15">
        <f t="shared" si="98"/>
        <v>42243.708333333336</v>
      </c>
      <c r="U1233" t="str">
        <f t="shared" si="99"/>
        <v>2015</v>
      </c>
    </row>
    <row r="1234" spans="1:21" ht="45" x14ac:dyDescent="0.2">
      <c r="A1234" s="6">
        <f t="shared" si="95"/>
        <v>8.0000000000000002E-3</v>
      </c>
      <c r="B1234">
        <v>1232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8">
        <f t="shared" si="96"/>
        <v>40</v>
      </c>
      <c r="Q1234" s="10" t="s">
        <v>8324</v>
      </c>
      <c r="R1234" t="s">
        <v>8339</v>
      </c>
      <c r="S1234" s="14" t="str">
        <f t="shared" si="97"/>
        <v>August</v>
      </c>
      <c r="T1234" s="15">
        <f t="shared" si="98"/>
        <v>41553.514699074076</v>
      </c>
      <c r="U1234" t="str">
        <f t="shared" si="99"/>
        <v>2013</v>
      </c>
    </row>
    <row r="1235" spans="1:21" ht="45" x14ac:dyDescent="0.2">
      <c r="A1235" s="6">
        <f t="shared" si="95"/>
        <v>0.11600000000000001</v>
      </c>
      <c r="B1235">
        <v>1233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8">
        <f t="shared" si="96"/>
        <v>19.333333333333332</v>
      </c>
      <c r="Q1235" s="10" t="s">
        <v>8324</v>
      </c>
      <c r="R1235" t="s">
        <v>8339</v>
      </c>
      <c r="S1235" s="14" t="str">
        <f t="shared" si="97"/>
        <v>January</v>
      </c>
      <c r="T1235" s="15">
        <f t="shared" si="98"/>
        <v>40960.615439814814</v>
      </c>
      <c r="U1235" t="str">
        <f t="shared" si="99"/>
        <v>2012</v>
      </c>
    </row>
    <row r="1236" spans="1:21" ht="45" x14ac:dyDescent="0.2">
      <c r="A1236" s="6">
        <f t="shared" si="95"/>
        <v>0</v>
      </c>
      <c r="B1236">
        <v>1234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8" t="e">
        <f t="shared" si="96"/>
        <v>#DIV/0!</v>
      </c>
      <c r="Q1236" s="10" t="s">
        <v>8324</v>
      </c>
      <c r="R1236" t="s">
        <v>8339</v>
      </c>
      <c r="S1236" s="14" t="str">
        <f t="shared" si="97"/>
        <v>January</v>
      </c>
      <c r="T1236" s="15">
        <f t="shared" si="98"/>
        <v>42037.455347222225</v>
      </c>
      <c r="U1236" t="str">
        <f t="shared" si="99"/>
        <v>2015</v>
      </c>
    </row>
    <row r="1237" spans="1:21" ht="45" x14ac:dyDescent="0.2">
      <c r="A1237" s="6">
        <f t="shared" si="95"/>
        <v>2.787363950092912E-2</v>
      </c>
      <c r="B1237">
        <v>1235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8">
        <f t="shared" si="96"/>
        <v>35</v>
      </c>
      <c r="Q1237" s="10" t="s">
        <v>8324</v>
      </c>
      <c r="R1237" t="s">
        <v>8339</v>
      </c>
      <c r="S1237" s="14" t="str">
        <f t="shared" si="97"/>
        <v>November</v>
      </c>
      <c r="T1237" s="15">
        <f t="shared" si="98"/>
        <v>41622.802071759259</v>
      </c>
      <c r="U1237" t="str">
        <f t="shared" si="99"/>
        <v>2013</v>
      </c>
    </row>
    <row r="1238" spans="1:21" x14ac:dyDescent="0.2">
      <c r="A1238" s="6">
        <f t="shared" si="95"/>
        <v>0</v>
      </c>
      <c r="B1238">
        <v>1236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8" t="e">
        <f t="shared" si="96"/>
        <v>#DIV/0!</v>
      </c>
      <c r="Q1238" s="10" t="s">
        <v>8324</v>
      </c>
      <c r="R1238" t="s">
        <v>8339</v>
      </c>
      <c r="S1238" s="14" t="str">
        <f t="shared" si="97"/>
        <v>July</v>
      </c>
      <c r="T1238" s="15">
        <f t="shared" si="98"/>
        <v>41118.333333333328</v>
      </c>
      <c r="U1238" t="str">
        <f t="shared" si="99"/>
        <v>2012</v>
      </c>
    </row>
    <row r="1239" spans="1:21" ht="45" x14ac:dyDescent="0.2">
      <c r="A1239" s="6">
        <f t="shared" si="95"/>
        <v>0</v>
      </c>
      <c r="B1239">
        <v>1237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8" t="e">
        <f t="shared" si="96"/>
        <v>#DIV/0!</v>
      </c>
      <c r="Q1239" s="10" t="s">
        <v>8324</v>
      </c>
      <c r="R1239" t="s">
        <v>8339</v>
      </c>
      <c r="S1239" s="14" t="str">
        <f t="shared" si="97"/>
        <v>August</v>
      </c>
      <c r="T1239" s="15">
        <f t="shared" si="98"/>
        <v>41144.949826388889</v>
      </c>
      <c r="U1239" t="str">
        <f t="shared" si="99"/>
        <v>2012</v>
      </c>
    </row>
    <row r="1240" spans="1:21" ht="45" x14ac:dyDescent="0.2">
      <c r="A1240" s="6">
        <f t="shared" si="95"/>
        <v>0.17799999999999999</v>
      </c>
      <c r="B1240">
        <v>1238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8">
        <f t="shared" si="96"/>
        <v>59.333333333333336</v>
      </c>
      <c r="Q1240" s="10" t="s">
        <v>8324</v>
      </c>
      <c r="R1240" t="s">
        <v>8339</v>
      </c>
      <c r="S1240" s="14" t="str">
        <f t="shared" si="97"/>
        <v>July</v>
      </c>
      <c r="T1240" s="15">
        <f t="shared" si="98"/>
        <v>40761.277037037034</v>
      </c>
      <c r="U1240" t="str">
        <f t="shared" si="99"/>
        <v>2011</v>
      </c>
    </row>
    <row r="1241" spans="1:21" ht="30" x14ac:dyDescent="0.2">
      <c r="A1241" s="6">
        <f t="shared" si="95"/>
        <v>0</v>
      </c>
      <c r="B1241">
        <v>1239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8" t="e">
        <f t="shared" si="96"/>
        <v>#DIV/0!</v>
      </c>
      <c r="Q1241" s="10" t="s">
        <v>8324</v>
      </c>
      <c r="R1241" t="s">
        <v>8339</v>
      </c>
      <c r="S1241" s="14" t="str">
        <f t="shared" si="97"/>
        <v>December</v>
      </c>
      <c r="T1241" s="15">
        <f t="shared" si="98"/>
        <v>40913.629247685181</v>
      </c>
      <c r="U1241" t="str">
        <f t="shared" si="99"/>
        <v>2011</v>
      </c>
    </row>
    <row r="1242" spans="1:21" ht="30" x14ac:dyDescent="0.2">
      <c r="A1242" s="6">
        <f t="shared" si="95"/>
        <v>3.0124999999999999E-2</v>
      </c>
      <c r="B1242">
        <v>1240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8">
        <f t="shared" si="96"/>
        <v>30.125</v>
      </c>
      <c r="Q1242" s="10" t="s">
        <v>8324</v>
      </c>
      <c r="R1242" t="s">
        <v>8339</v>
      </c>
      <c r="S1242" s="14" t="str">
        <f t="shared" si="97"/>
        <v>May</v>
      </c>
      <c r="T1242" s="15">
        <f t="shared" si="98"/>
        <v>41467.57708333333</v>
      </c>
      <c r="U1242" t="str">
        <f t="shared" si="99"/>
        <v>2013</v>
      </c>
    </row>
    <row r="1243" spans="1:21" ht="45" x14ac:dyDescent="0.2">
      <c r="A1243" s="6">
        <f t="shared" si="95"/>
        <v>0.50739999999999996</v>
      </c>
      <c r="B1243">
        <v>1241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8">
        <f t="shared" si="96"/>
        <v>74.617647058823536</v>
      </c>
      <c r="Q1243" s="10" t="s">
        <v>8324</v>
      </c>
      <c r="R1243" t="s">
        <v>8339</v>
      </c>
      <c r="S1243" s="14" t="str">
        <f t="shared" si="97"/>
        <v>October</v>
      </c>
      <c r="T1243" s="15">
        <f t="shared" si="98"/>
        <v>41945.915972222218</v>
      </c>
      <c r="U1243" t="str">
        <f t="shared" si="99"/>
        <v>2014</v>
      </c>
    </row>
    <row r="1244" spans="1:21" ht="45" x14ac:dyDescent="0.2">
      <c r="A1244" s="6">
        <f t="shared" si="95"/>
        <v>5.4884742041712408E-3</v>
      </c>
      <c r="B1244">
        <v>1242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8">
        <f t="shared" si="96"/>
        <v>5</v>
      </c>
      <c r="Q1244" s="10" t="s">
        <v>8324</v>
      </c>
      <c r="R1244" t="s">
        <v>8339</v>
      </c>
      <c r="S1244" s="14" t="str">
        <f t="shared" si="97"/>
        <v>August</v>
      </c>
      <c r="T1244" s="15">
        <f t="shared" si="98"/>
        <v>40797.220833333333</v>
      </c>
      <c r="U1244" t="str">
        <f t="shared" si="99"/>
        <v>2011</v>
      </c>
    </row>
    <row r="1245" spans="1:21" ht="45" x14ac:dyDescent="0.2">
      <c r="A1245" s="6">
        <f t="shared" si="95"/>
        <v>0.14091666666666666</v>
      </c>
      <c r="B1245">
        <v>1243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8">
        <f t="shared" si="96"/>
        <v>44.5</v>
      </c>
      <c r="Q1245" s="10" t="s">
        <v>8324</v>
      </c>
      <c r="R1245" t="s">
        <v>8339</v>
      </c>
      <c r="S1245" s="14" t="str">
        <f t="shared" si="97"/>
        <v>May</v>
      </c>
      <c r="T1245" s="15">
        <f t="shared" si="98"/>
        <v>40732.541666666664</v>
      </c>
      <c r="U1245" t="str">
        <f t="shared" si="99"/>
        <v>2011</v>
      </c>
    </row>
    <row r="1246" spans="1:21" ht="45" x14ac:dyDescent="0.2">
      <c r="A1246" s="6">
        <f t="shared" si="95"/>
        <v>1.038</v>
      </c>
      <c r="B1246">
        <v>1244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8">
        <f t="shared" si="96"/>
        <v>46.133333333333333</v>
      </c>
      <c r="Q1246" s="10" t="s">
        <v>8324</v>
      </c>
      <c r="R1246" t="s">
        <v>8325</v>
      </c>
      <c r="S1246" s="14" t="str">
        <f t="shared" si="97"/>
        <v>March</v>
      </c>
      <c r="T1246" s="15">
        <f t="shared" si="98"/>
        <v>41386.541666666664</v>
      </c>
      <c r="U1246" t="str">
        <f t="shared" si="99"/>
        <v>2013</v>
      </c>
    </row>
    <row r="1247" spans="1:21" ht="45" x14ac:dyDescent="0.2">
      <c r="A1247" s="6">
        <f t="shared" si="95"/>
        <v>1.2024999999999999</v>
      </c>
      <c r="B1247">
        <v>1245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8">
        <f t="shared" si="96"/>
        <v>141.47058823529412</v>
      </c>
      <c r="Q1247" s="10" t="s">
        <v>8324</v>
      </c>
      <c r="R1247" t="s">
        <v>8325</v>
      </c>
      <c r="S1247" s="14" t="str">
        <f t="shared" si="97"/>
        <v>May</v>
      </c>
      <c r="T1247" s="15">
        <f t="shared" si="98"/>
        <v>41804.266597222217</v>
      </c>
      <c r="U1247" t="str">
        <f t="shared" si="99"/>
        <v>2014</v>
      </c>
    </row>
    <row r="1248" spans="1:21" ht="45" x14ac:dyDescent="0.2">
      <c r="A1248" s="6">
        <f t="shared" si="95"/>
        <v>1.17</v>
      </c>
      <c r="B1248">
        <v>1246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8">
        <f t="shared" si="96"/>
        <v>75.483870967741936</v>
      </c>
      <c r="Q1248" s="10" t="s">
        <v>8324</v>
      </c>
      <c r="R1248" t="s">
        <v>8325</v>
      </c>
      <c r="S1248" s="14" t="str">
        <f t="shared" si="97"/>
        <v>October</v>
      </c>
      <c r="T1248" s="15">
        <f t="shared" si="98"/>
        <v>40882.751724537033</v>
      </c>
      <c r="U1248" t="str">
        <f t="shared" si="99"/>
        <v>2011</v>
      </c>
    </row>
    <row r="1249" spans="1:21" ht="30" x14ac:dyDescent="0.2">
      <c r="A1249" s="6">
        <f t="shared" si="95"/>
        <v>1.2214285714285715</v>
      </c>
      <c r="B1249">
        <v>1247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8">
        <f t="shared" si="96"/>
        <v>85.5</v>
      </c>
      <c r="Q1249" s="10" t="s">
        <v>8324</v>
      </c>
      <c r="R1249" t="s">
        <v>8325</v>
      </c>
      <c r="S1249" s="14" t="str">
        <f t="shared" si="97"/>
        <v>April</v>
      </c>
      <c r="T1249" s="15">
        <f t="shared" si="98"/>
        <v>41399.958969907406</v>
      </c>
      <c r="U1249" t="str">
        <f t="shared" si="99"/>
        <v>2013</v>
      </c>
    </row>
    <row r="1250" spans="1:21" ht="30" x14ac:dyDescent="0.2">
      <c r="A1250" s="6">
        <f t="shared" si="95"/>
        <v>1.5164</v>
      </c>
      <c r="B1250">
        <v>1248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8">
        <f t="shared" si="96"/>
        <v>64.254237288135599</v>
      </c>
      <c r="Q1250" s="10" t="s">
        <v>8324</v>
      </c>
      <c r="R1250" t="s">
        <v>8325</v>
      </c>
      <c r="S1250" s="14" t="str">
        <f t="shared" si="97"/>
        <v>May</v>
      </c>
      <c r="T1250" s="15">
        <f t="shared" si="98"/>
        <v>41802.957638888889</v>
      </c>
      <c r="U1250" t="str">
        <f t="shared" si="99"/>
        <v>2014</v>
      </c>
    </row>
    <row r="1251" spans="1:21" ht="45" x14ac:dyDescent="0.2">
      <c r="A1251" s="6">
        <f t="shared" si="95"/>
        <v>1.0444</v>
      </c>
      <c r="B1251">
        <v>1249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8">
        <f t="shared" si="96"/>
        <v>64.46913580246914</v>
      </c>
      <c r="Q1251" s="10" t="s">
        <v>8324</v>
      </c>
      <c r="R1251" t="s">
        <v>8325</v>
      </c>
      <c r="S1251" s="14" t="str">
        <f t="shared" si="97"/>
        <v>June</v>
      </c>
      <c r="T1251" s="15">
        <f t="shared" si="98"/>
        <v>41097.407534722224</v>
      </c>
      <c r="U1251" t="str">
        <f t="shared" si="99"/>
        <v>2012</v>
      </c>
    </row>
    <row r="1252" spans="1:21" ht="45" x14ac:dyDescent="0.2">
      <c r="A1252" s="6">
        <f t="shared" si="95"/>
        <v>2.0015333333333332</v>
      </c>
      <c r="B1252">
        <v>1250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8">
        <f t="shared" si="96"/>
        <v>118.2007874015748</v>
      </c>
      <c r="Q1252" s="10" t="s">
        <v>8324</v>
      </c>
      <c r="R1252" t="s">
        <v>8325</v>
      </c>
      <c r="S1252" s="14" t="str">
        <f t="shared" si="97"/>
        <v>July</v>
      </c>
      <c r="T1252" s="15">
        <f t="shared" si="98"/>
        <v>41888.309386574074</v>
      </c>
      <c r="U1252" t="str">
        <f t="shared" si="99"/>
        <v>2014</v>
      </c>
    </row>
    <row r="1253" spans="1:21" ht="30" x14ac:dyDescent="0.2">
      <c r="A1253" s="6">
        <f t="shared" si="95"/>
        <v>1.018</v>
      </c>
      <c r="B1253">
        <v>1251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8">
        <f t="shared" si="96"/>
        <v>82.540540540540547</v>
      </c>
      <c r="Q1253" s="10" t="s">
        <v>8324</v>
      </c>
      <c r="R1253" t="s">
        <v>8325</v>
      </c>
      <c r="S1253" s="14" t="str">
        <f t="shared" si="97"/>
        <v>July</v>
      </c>
      <c r="T1253" s="15">
        <f t="shared" si="98"/>
        <v>40811.481099537035</v>
      </c>
      <c r="U1253" t="str">
        <f t="shared" si="99"/>
        <v>2011</v>
      </c>
    </row>
    <row r="1254" spans="1:21" ht="45" x14ac:dyDescent="0.2">
      <c r="A1254" s="6">
        <f t="shared" si="95"/>
        <v>1.3765714285714286</v>
      </c>
      <c r="B1254">
        <v>1252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8">
        <f t="shared" si="96"/>
        <v>34.170212765957444</v>
      </c>
      <c r="Q1254" s="10" t="s">
        <v>8324</v>
      </c>
      <c r="R1254" t="s">
        <v>8325</v>
      </c>
      <c r="S1254" s="14" t="str">
        <f t="shared" si="97"/>
        <v>September</v>
      </c>
      <c r="T1254" s="15">
        <f t="shared" si="98"/>
        <v>41571.654733796291</v>
      </c>
      <c r="U1254" t="str">
        <f t="shared" si="99"/>
        <v>2013</v>
      </c>
    </row>
    <row r="1255" spans="1:21" ht="45" x14ac:dyDescent="0.2">
      <c r="A1255" s="6">
        <f t="shared" si="95"/>
        <v>3038.3319999999999</v>
      </c>
      <c r="B1255">
        <v>1253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8">
        <f t="shared" si="96"/>
        <v>42.73322081575246</v>
      </c>
      <c r="Q1255" s="10" t="s">
        <v>8324</v>
      </c>
      <c r="R1255" t="s">
        <v>8325</v>
      </c>
      <c r="S1255" s="14" t="str">
        <f t="shared" si="97"/>
        <v>August</v>
      </c>
      <c r="T1255" s="15">
        <f t="shared" si="98"/>
        <v>41885.450312499997</v>
      </c>
      <c r="U1255" t="str">
        <f t="shared" si="99"/>
        <v>2014</v>
      </c>
    </row>
    <row r="1256" spans="1:21" ht="45" x14ac:dyDescent="0.2">
      <c r="A1256" s="6">
        <f t="shared" si="95"/>
        <v>1.9885074626865671</v>
      </c>
      <c r="B1256">
        <v>1254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8">
        <f t="shared" si="96"/>
        <v>94.489361702127653</v>
      </c>
      <c r="Q1256" s="10" t="s">
        <v>8324</v>
      </c>
      <c r="R1256" t="s">
        <v>8325</v>
      </c>
      <c r="S1256" s="14" t="str">
        <f t="shared" si="97"/>
        <v>November</v>
      </c>
      <c r="T1256" s="15">
        <f t="shared" si="98"/>
        <v>40543.874305555553</v>
      </c>
      <c r="U1256" t="str">
        <f t="shared" si="99"/>
        <v>2010</v>
      </c>
    </row>
    <row r="1257" spans="1:21" ht="45" x14ac:dyDescent="0.2">
      <c r="A1257" s="6">
        <f t="shared" si="95"/>
        <v>2.0236666666666667</v>
      </c>
      <c r="B1257">
        <v>1255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8">
        <f t="shared" si="96"/>
        <v>55.697247706422019</v>
      </c>
      <c r="Q1257" s="10" t="s">
        <v>8324</v>
      </c>
      <c r="R1257" t="s">
        <v>8325</v>
      </c>
      <c r="S1257" s="14" t="str">
        <f t="shared" si="97"/>
        <v>November</v>
      </c>
      <c r="T1257" s="15">
        <f t="shared" si="98"/>
        <v>41609.553842592592</v>
      </c>
      <c r="U1257" t="str">
        <f t="shared" si="99"/>
        <v>2013</v>
      </c>
    </row>
    <row r="1258" spans="1:21" ht="45" x14ac:dyDescent="0.2">
      <c r="A1258" s="6">
        <f t="shared" si="95"/>
        <v>1.1796376666666666</v>
      </c>
      <c r="B1258">
        <v>1256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8">
        <f t="shared" si="96"/>
        <v>98.030831024930734</v>
      </c>
      <c r="Q1258" s="10" t="s">
        <v>8324</v>
      </c>
      <c r="R1258" t="s">
        <v>8325</v>
      </c>
      <c r="S1258" s="14" t="str">
        <f t="shared" si="97"/>
        <v>January</v>
      </c>
      <c r="T1258" s="15">
        <f t="shared" si="98"/>
        <v>40951.586006944446</v>
      </c>
      <c r="U1258" t="str">
        <f t="shared" si="99"/>
        <v>2012</v>
      </c>
    </row>
    <row r="1259" spans="1:21" ht="45" x14ac:dyDescent="0.2">
      <c r="A1259" s="6">
        <f t="shared" si="95"/>
        <v>2.9472727272727273</v>
      </c>
      <c r="B1259">
        <v>1257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8">
        <f t="shared" si="96"/>
        <v>92.102272727272734</v>
      </c>
      <c r="Q1259" s="10" t="s">
        <v>8324</v>
      </c>
      <c r="R1259" t="s">
        <v>8325</v>
      </c>
      <c r="S1259" s="14" t="str">
        <f t="shared" si="97"/>
        <v>February</v>
      </c>
      <c r="T1259" s="15">
        <f t="shared" si="98"/>
        <v>40635.710532407407</v>
      </c>
      <c r="U1259" t="str">
        <f t="shared" si="99"/>
        <v>2011</v>
      </c>
    </row>
    <row r="1260" spans="1:21" ht="45" x14ac:dyDescent="0.2">
      <c r="A1260" s="6">
        <f t="shared" si="95"/>
        <v>2.1314633333333335</v>
      </c>
      <c r="B1260">
        <v>1258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8">
        <f t="shared" si="96"/>
        <v>38.175462686567165</v>
      </c>
      <c r="Q1260" s="10" t="s">
        <v>8324</v>
      </c>
      <c r="R1260" t="s">
        <v>8325</v>
      </c>
      <c r="S1260" s="14" t="str">
        <f t="shared" si="97"/>
        <v>August</v>
      </c>
      <c r="T1260" s="15">
        <f t="shared" si="98"/>
        <v>41517.277916666666</v>
      </c>
      <c r="U1260" t="str">
        <f t="shared" si="99"/>
        <v>2013</v>
      </c>
    </row>
    <row r="1261" spans="1:21" ht="30" x14ac:dyDescent="0.2">
      <c r="A1261" s="6">
        <f t="shared" si="95"/>
        <v>1.0424</v>
      </c>
      <c r="B1261">
        <v>1259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8">
        <f t="shared" si="96"/>
        <v>27.145833333333332</v>
      </c>
      <c r="Q1261" s="10" t="s">
        <v>8324</v>
      </c>
      <c r="R1261" t="s">
        <v>8325</v>
      </c>
      <c r="S1261" s="14" t="str">
        <f t="shared" si="97"/>
        <v>May</v>
      </c>
      <c r="T1261" s="15">
        <f t="shared" si="98"/>
        <v>41798.832638888889</v>
      </c>
      <c r="U1261" t="str">
        <f t="shared" si="99"/>
        <v>2014</v>
      </c>
    </row>
    <row r="1262" spans="1:21" ht="45" x14ac:dyDescent="0.2">
      <c r="A1262" s="6">
        <f t="shared" si="95"/>
        <v>1.1366666666666667</v>
      </c>
      <c r="B1262">
        <v>1260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8">
        <f t="shared" si="96"/>
        <v>50.689189189189186</v>
      </c>
      <c r="Q1262" s="10" t="s">
        <v>8324</v>
      </c>
      <c r="R1262" t="s">
        <v>8325</v>
      </c>
      <c r="S1262" s="14" t="str">
        <f t="shared" si="97"/>
        <v>January</v>
      </c>
      <c r="T1262" s="15">
        <f t="shared" si="98"/>
        <v>41696.50949074074</v>
      </c>
      <c r="U1262" t="str">
        <f t="shared" si="99"/>
        <v>2014</v>
      </c>
    </row>
    <row r="1263" spans="1:21" ht="30" x14ac:dyDescent="0.2">
      <c r="A1263" s="6">
        <f t="shared" si="95"/>
        <v>1.0125</v>
      </c>
      <c r="B1263">
        <v>1261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8">
        <f t="shared" si="96"/>
        <v>38.942307692307693</v>
      </c>
      <c r="Q1263" s="10" t="s">
        <v>8324</v>
      </c>
      <c r="R1263" t="s">
        <v>8325</v>
      </c>
      <c r="S1263" s="14" t="str">
        <f t="shared" si="97"/>
        <v>December</v>
      </c>
      <c r="T1263" s="15">
        <f t="shared" si="98"/>
        <v>41668.009571759256</v>
      </c>
      <c r="U1263" t="str">
        <f t="shared" si="99"/>
        <v>2013</v>
      </c>
    </row>
    <row r="1264" spans="1:21" ht="45" x14ac:dyDescent="0.2">
      <c r="A1264" s="6">
        <f t="shared" si="95"/>
        <v>1.2541538461538462</v>
      </c>
      <c r="B1264">
        <v>1262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8">
        <f t="shared" si="96"/>
        <v>77.638095238095232</v>
      </c>
      <c r="Q1264" s="10" t="s">
        <v>8324</v>
      </c>
      <c r="R1264" t="s">
        <v>8325</v>
      </c>
      <c r="S1264" s="14" t="str">
        <f t="shared" si="97"/>
        <v>January</v>
      </c>
      <c r="T1264" s="15">
        <f t="shared" si="98"/>
        <v>41686.429305555554</v>
      </c>
      <c r="U1264" t="str">
        <f t="shared" si="99"/>
        <v>2014</v>
      </c>
    </row>
    <row r="1265" spans="1:21" ht="30" x14ac:dyDescent="0.2">
      <c r="A1265" s="6">
        <f t="shared" si="95"/>
        <v>1.19</v>
      </c>
      <c r="B1265">
        <v>1263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8">
        <f t="shared" si="96"/>
        <v>43.536585365853661</v>
      </c>
      <c r="Q1265" s="10" t="s">
        <v>8324</v>
      </c>
      <c r="R1265" t="s">
        <v>8325</v>
      </c>
      <c r="S1265" s="14" t="str">
        <f t="shared" si="97"/>
        <v>February</v>
      </c>
      <c r="T1265" s="15">
        <f t="shared" si="98"/>
        <v>41726.708333333328</v>
      </c>
      <c r="U1265" t="str">
        <f t="shared" si="99"/>
        <v>2014</v>
      </c>
    </row>
    <row r="1266" spans="1:21" ht="45" x14ac:dyDescent="0.2">
      <c r="A1266" s="6">
        <f t="shared" si="95"/>
        <v>1.6646153846153846</v>
      </c>
      <c r="B1266">
        <v>1264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8">
        <f t="shared" si="96"/>
        <v>31.823529411764707</v>
      </c>
      <c r="Q1266" s="10" t="s">
        <v>8324</v>
      </c>
      <c r="R1266" t="s">
        <v>8325</v>
      </c>
      <c r="S1266" s="14" t="str">
        <f t="shared" si="97"/>
        <v>September</v>
      </c>
      <c r="T1266" s="15">
        <f t="shared" si="98"/>
        <v>41576.329664351848</v>
      </c>
      <c r="U1266" t="str">
        <f t="shared" si="99"/>
        <v>2013</v>
      </c>
    </row>
    <row r="1267" spans="1:21" ht="60" x14ac:dyDescent="0.2">
      <c r="A1267" s="6">
        <f t="shared" si="95"/>
        <v>1.1914771428571429</v>
      </c>
      <c r="B1267">
        <v>1265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8">
        <f t="shared" si="96"/>
        <v>63.184393939393942</v>
      </c>
      <c r="Q1267" s="10" t="s">
        <v>8324</v>
      </c>
      <c r="R1267" t="s">
        <v>8325</v>
      </c>
      <c r="S1267" s="14" t="str">
        <f t="shared" si="97"/>
        <v>October</v>
      </c>
      <c r="T1267" s="15">
        <f t="shared" si="98"/>
        <v>40512.321932870364</v>
      </c>
      <c r="U1267" t="str">
        <f t="shared" si="99"/>
        <v>2010</v>
      </c>
    </row>
    <row r="1268" spans="1:21" ht="30" x14ac:dyDescent="0.2">
      <c r="A1268" s="6">
        <f t="shared" si="95"/>
        <v>1.0047368421052632</v>
      </c>
      <c r="B1268">
        <v>1266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8">
        <f t="shared" si="96"/>
        <v>190.9</v>
      </c>
      <c r="Q1268" s="10" t="s">
        <v>8324</v>
      </c>
      <c r="R1268" t="s">
        <v>8325</v>
      </c>
      <c r="S1268" s="14" t="str">
        <f t="shared" si="97"/>
        <v>December</v>
      </c>
      <c r="T1268" s="15">
        <f t="shared" si="98"/>
        <v>41650.543344907404</v>
      </c>
      <c r="U1268" t="str">
        <f t="shared" si="99"/>
        <v>2013</v>
      </c>
    </row>
    <row r="1269" spans="1:21" ht="45" x14ac:dyDescent="0.2">
      <c r="A1269" s="6">
        <f t="shared" si="95"/>
        <v>1.018</v>
      </c>
      <c r="B1269">
        <v>1267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8">
        <f t="shared" si="96"/>
        <v>140.85534591194968</v>
      </c>
      <c r="Q1269" s="10" t="s">
        <v>8324</v>
      </c>
      <c r="R1269" t="s">
        <v>8325</v>
      </c>
      <c r="S1269" s="14" t="str">
        <f t="shared" si="97"/>
        <v>June</v>
      </c>
      <c r="T1269" s="15">
        <f t="shared" si="98"/>
        <v>41479.251828703702</v>
      </c>
      <c r="U1269" t="str">
        <f t="shared" si="99"/>
        <v>2013</v>
      </c>
    </row>
    <row r="1270" spans="1:21" ht="30" x14ac:dyDescent="0.2">
      <c r="A1270" s="6">
        <f t="shared" si="95"/>
        <v>1.1666666666666667</v>
      </c>
      <c r="B1270">
        <v>1268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8">
        <f t="shared" si="96"/>
        <v>76.92307692307692</v>
      </c>
      <c r="Q1270" s="10" t="s">
        <v>8324</v>
      </c>
      <c r="R1270" t="s">
        <v>8325</v>
      </c>
      <c r="S1270" s="14" t="str">
        <f t="shared" si="97"/>
        <v>August</v>
      </c>
      <c r="T1270" s="15">
        <f t="shared" si="98"/>
        <v>41537.512118055551</v>
      </c>
      <c r="U1270" t="str">
        <f t="shared" si="99"/>
        <v>2013</v>
      </c>
    </row>
    <row r="1271" spans="1:21" ht="45" x14ac:dyDescent="0.2">
      <c r="A1271" s="6">
        <f t="shared" si="95"/>
        <v>1.0864893617021276</v>
      </c>
      <c r="B1271">
        <v>1269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8">
        <f t="shared" si="96"/>
        <v>99.15533980582525</v>
      </c>
      <c r="Q1271" s="10" t="s">
        <v>8324</v>
      </c>
      <c r="R1271" t="s">
        <v>8325</v>
      </c>
      <c r="S1271" s="14" t="str">
        <f t="shared" si="97"/>
        <v>March</v>
      </c>
      <c r="T1271" s="15">
        <f t="shared" si="98"/>
        <v>42475.666666666664</v>
      </c>
      <c r="U1271" t="str">
        <f t="shared" si="99"/>
        <v>2016</v>
      </c>
    </row>
    <row r="1272" spans="1:21" ht="30" x14ac:dyDescent="0.2">
      <c r="A1272" s="6">
        <f t="shared" si="95"/>
        <v>1.1472</v>
      </c>
      <c r="B1272">
        <v>1270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8">
        <f t="shared" si="96"/>
        <v>67.881656804733723</v>
      </c>
      <c r="Q1272" s="10" t="s">
        <v>8324</v>
      </c>
      <c r="R1272" t="s">
        <v>8325</v>
      </c>
      <c r="S1272" s="14" t="str">
        <f t="shared" si="97"/>
        <v>January</v>
      </c>
      <c r="T1272" s="15">
        <f t="shared" si="98"/>
        <v>40993.48196759259</v>
      </c>
      <c r="U1272" t="str">
        <f t="shared" si="99"/>
        <v>2012</v>
      </c>
    </row>
    <row r="1273" spans="1:21" ht="45" x14ac:dyDescent="0.2">
      <c r="A1273" s="6">
        <f t="shared" si="95"/>
        <v>1.018</v>
      </c>
      <c r="B1273">
        <v>1271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8">
        <f t="shared" si="96"/>
        <v>246.29032258064515</v>
      </c>
      <c r="Q1273" s="10" t="s">
        <v>8324</v>
      </c>
      <c r="R1273" t="s">
        <v>8325</v>
      </c>
      <c r="S1273" s="14" t="str">
        <f t="shared" si="97"/>
        <v>October</v>
      </c>
      <c r="T1273" s="15">
        <f t="shared" si="98"/>
        <v>41591.391886574071</v>
      </c>
      <c r="U1273" t="str">
        <f t="shared" si="99"/>
        <v>2013</v>
      </c>
    </row>
    <row r="1274" spans="1:21" ht="45" x14ac:dyDescent="0.2">
      <c r="A1274" s="6">
        <f t="shared" si="95"/>
        <v>1.06</v>
      </c>
      <c r="B1274">
        <v>1272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8">
        <f t="shared" si="96"/>
        <v>189.28571428571428</v>
      </c>
      <c r="Q1274" s="10" t="s">
        <v>8324</v>
      </c>
      <c r="R1274" t="s">
        <v>8325</v>
      </c>
      <c r="S1274" s="14" t="str">
        <f t="shared" si="97"/>
        <v>April</v>
      </c>
      <c r="T1274" s="15">
        <f t="shared" si="98"/>
        <v>40343.833333333328</v>
      </c>
      <c r="U1274" t="str">
        <f t="shared" si="99"/>
        <v>2010</v>
      </c>
    </row>
    <row r="1275" spans="1:21" ht="30" x14ac:dyDescent="0.2">
      <c r="A1275" s="6">
        <f t="shared" si="95"/>
        <v>1.0349999999999999</v>
      </c>
      <c r="B1275">
        <v>1273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8">
        <f t="shared" si="96"/>
        <v>76.666666666666671</v>
      </c>
      <c r="Q1275" s="10" t="s">
        <v>8324</v>
      </c>
      <c r="R1275" t="s">
        <v>8325</v>
      </c>
      <c r="S1275" s="14" t="str">
        <f t="shared" si="97"/>
        <v>August</v>
      </c>
      <c r="T1275" s="15">
        <f t="shared" si="98"/>
        <v>41882.396886574068</v>
      </c>
      <c r="U1275" t="str">
        <f t="shared" si="99"/>
        <v>2014</v>
      </c>
    </row>
    <row r="1276" spans="1:21" ht="45" x14ac:dyDescent="0.2">
      <c r="A1276" s="6">
        <f t="shared" si="95"/>
        <v>1.5497535999999998</v>
      </c>
      <c r="B1276">
        <v>1274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8">
        <f t="shared" si="96"/>
        <v>82.963254817987149</v>
      </c>
      <c r="Q1276" s="10" t="s">
        <v>8324</v>
      </c>
      <c r="R1276" t="s">
        <v>8325</v>
      </c>
      <c r="S1276" s="14" t="str">
        <f t="shared" si="97"/>
        <v>July</v>
      </c>
      <c r="T1276" s="15">
        <f t="shared" si="98"/>
        <v>41151.356770833328</v>
      </c>
      <c r="U1276" t="str">
        <f t="shared" si="99"/>
        <v>2012</v>
      </c>
    </row>
    <row r="1277" spans="1:21" ht="45" x14ac:dyDescent="0.2">
      <c r="A1277" s="6">
        <f t="shared" si="95"/>
        <v>1.6214066666666667</v>
      </c>
      <c r="B1277">
        <v>1275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8">
        <f t="shared" si="96"/>
        <v>62.522107969151669</v>
      </c>
      <c r="Q1277" s="10" t="s">
        <v>8324</v>
      </c>
      <c r="R1277" t="s">
        <v>8325</v>
      </c>
      <c r="S1277" s="14" t="str">
        <f t="shared" si="97"/>
        <v>July</v>
      </c>
      <c r="T1277" s="15">
        <f t="shared" si="98"/>
        <v>41493.534571759257</v>
      </c>
      <c r="U1277" t="str">
        <f t="shared" si="99"/>
        <v>2013</v>
      </c>
    </row>
    <row r="1278" spans="1:21" ht="30" x14ac:dyDescent="0.2">
      <c r="A1278" s="6">
        <f t="shared" si="95"/>
        <v>1.0442100000000001</v>
      </c>
      <c r="B1278">
        <v>1276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8">
        <f t="shared" si="96"/>
        <v>46.06808823529412</v>
      </c>
      <c r="Q1278" s="10" t="s">
        <v>8324</v>
      </c>
      <c r="R1278" t="s">
        <v>8325</v>
      </c>
      <c r="S1278" s="14" t="str">
        <f t="shared" si="97"/>
        <v>July</v>
      </c>
      <c r="T1278" s="15">
        <f t="shared" si="98"/>
        <v>40056.833333333328</v>
      </c>
      <c r="U1278" t="str">
        <f t="shared" si="99"/>
        <v>2009</v>
      </c>
    </row>
    <row r="1279" spans="1:21" ht="45" x14ac:dyDescent="0.2">
      <c r="A1279" s="6">
        <f t="shared" si="95"/>
        <v>1.0612433333333333</v>
      </c>
      <c r="B1279">
        <v>1277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8">
        <f t="shared" si="96"/>
        <v>38.543946731234868</v>
      </c>
      <c r="Q1279" s="10" t="s">
        <v>8324</v>
      </c>
      <c r="R1279" t="s">
        <v>8325</v>
      </c>
      <c r="S1279" s="14" t="str">
        <f t="shared" si="97"/>
        <v>July</v>
      </c>
      <c r="T1279" s="15">
        <f t="shared" si="98"/>
        <v>41156.22855324074</v>
      </c>
      <c r="U1279" t="str">
        <f t="shared" si="99"/>
        <v>2012</v>
      </c>
    </row>
    <row r="1280" spans="1:21" ht="45" x14ac:dyDescent="0.2">
      <c r="A1280" s="6">
        <f t="shared" si="95"/>
        <v>1.5493846153846154</v>
      </c>
      <c r="B1280">
        <v>1278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8">
        <f t="shared" si="96"/>
        <v>53.005263157894738</v>
      </c>
      <c r="Q1280" s="10" t="s">
        <v>8324</v>
      </c>
      <c r="R1280" t="s">
        <v>8325</v>
      </c>
      <c r="S1280" s="14" t="str">
        <f t="shared" si="97"/>
        <v>May</v>
      </c>
      <c r="T1280" s="15">
        <f t="shared" si="98"/>
        <v>41814.75</v>
      </c>
      <c r="U1280" t="str">
        <f t="shared" si="99"/>
        <v>2014</v>
      </c>
    </row>
    <row r="1281" spans="1:21" ht="45" x14ac:dyDescent="0.2">
      <c r="A1281" s="6">
        <f t="shared" si="95"/>
        <v>1.1077157238734421</v>
      </c>
      <c r="B1281">
        <v>1279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8">
        <f t="shared" si="96"/>
        <v>73.355396825396824</v>
      </c>
      <c r="Q1281" s="10" t="s">
        <v>8324</v>
      </c>
      <c r="R1281" t="s">
        <v>8325</v>
      </c>
      <c r="S1281" s="14" t="str">
        <f t="shared" si="97"/>
        <v>February</v>
      </c>
      <c r="T1281" s="15">
        <f t="shared" si="98"/>
        <v>41721.724189814813</v>
      </c>
      <c r="U1281" t="str">
        <f t="shared" si="99"/>
        <v>2014</v>
      </c>
    </row>
    <row r="1282" spans="1:21" ht="45" x14ac:dyDescent="0.2">
      <c r="A1282" s="6">
        <f t="shared" si="95"/>
        <v>1.1091186666666666</v>
      </c>
      <c r="B1282">
        <v>1280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8">
        <f t="shared" si="96"/>
        <v>127.97523076923076</v>
      </c>
      <c r="Q1282" s="10" t="s">
        <v>8324</v>
      </c>
      <c r="R1282" t="s">
        <v>8325</v>
      </c>
      <c r="S1282" s="14" t="str">
        <f t="shared" si="97"/>
        <v>December</v>
      </c>
      <c r="T1282" s="15">
        <f t="shared" si="98"/>
        <v>40603.42423611111</v>
      </c>
      <c r="U1282" t="str">
        <f t="shared" si="99"/>
        <v>2010</v>
      </c>
    </row>
    <row r="1283" spans="1:21" ht="45" x14ac:dyDescent="0.2">
      <c r="A1283" s="6">
        <f t="shared" ref="A1283:A1346" si="100">(F1283/E1283)</f>
        <v>1.1071428571428572</v>
      </c>
      <c r="B1283">
        <v>1281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8">
        <f t="shared" ref="P1283:P1346" si="101">F1283/M1283</f>
        <v>104.72972972972973</v>
      </c>
      <c r="Q1283" s="10" t="s">
        <v>8324</v>
      </c>
      <c r="R1283" t="s">
        <v>8325</v>
      </c>
      <c r="S1283" s="14" t="str">
        <f t="shared" ref="S1283:S1346" si="102">TEXT((((K1283/60)/60)/24)+DATE(1970,1,1)+(-8/24),"MMMM")</f>
        <v>July</v>
      </c>
      <c r="T1283" s="15">
        <f t="shared" ref="T1283:T1346" si="103">(((J1283/60)/60/24)+DATE(1970,1,1)+(-8/24))</f>
        <v>41483.410138888888</v>
      </c>
      <c r="U1283" t="str">
        <f t="shared" ref="U1283:U1346" si="104">TEXT((((K1283/60)/60)/24)+DATE(1970,1,1)+(-8/24),"YYYY")</f>
        <v>2013</v>
      </c>
    </row>
    <row r="1284" spans="1:21" ht="45" x14ac:dyDescent="0.2">
      <c r="A1284" s="6">
        <f t="shared" si="100"/>
        <v>1.2361333333333333</v>
      </c>
      <c r="B1284">
        <v>1282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8">
        <f t="shared" si="101"/>
        <v>67.671532846715323</v>
      </c>
      <c r="Q1284" s="10" t="s">
        <v>8324</v>
      </c>
      <c r="R1284" t="s">
        <v>8325</v>
      </c>
      <c r="S1284" s="14" t="str">
        <f t="shared" si="102"/>
        <v>November</v>
      </c>
      <c r="T1284" s="15">
        <f t="shared" si="103"/>
        <v>41616.874305555553</v>
      </c>
      <c r="U1284" t="str">
        <f t="shared" si="104"/>
        <v>2013</v>
      </c>
    </row>
    <row r="1285" spans="1:21" ht="45" x14ac:dyDescent="0.2">
      <c r="A1285" s="6">
        <f t="shared" si="100"/>
        <v>2.1105</v>
      </c>
      <c r="B1285">
        <v>1283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8">
        <f t="shared" si="101"/>
        <v>95.931818181818187</v>
      </c>
      <c r="Q1285" s="10" t="s">
        <v>8324</v>
      </c>
      <c r="R1285" t="s">
        <v>8325</v>
      </c>
      <c r="S1285" s="14" t="str">
        <f t="shared" si="102"/>
        <v>February</v>
      </c>
      <c r="T1285" s="15">
        <f t="shared" si="103"/>
        <v>41343.833333333328</v>
      </c>
      <c r="U1285" t="str">
        <f t="shared" si="104"/>
        <v>2013</v>
      </c>
    </row>
    <row r="1286" spans="1:21" ht="45" x14ac:dyDescent="0.2">
      <c r="A1286" s="6">
        <f t="shared" si="100"/>
        <v>1.01</v>
      </c>
      <c r="B1286">
        <v>1284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8">
        <f t="shared" si="101"/>
        <v>65.161290322580641</v>
      </c>
      <c r="Q1286" s="10" t="s">
        <v>8316</v>
      </c>
      <c r="R1286" t="s">
        <v>8317</v>
      </c>
      <c r="S1286" s="14" t="str">
        <f t="shared" si="102"/>
        <v>December</v>
      </c>
      <c r="T1286" s="15">
        <f t="shared" si="103"/>
        <v>42735.374305555553</v>
      </c>
      <c r="U1286" t="str">
        <f t="shared" si="104"/>
        <v>2016</v>
      </c>
    </row>
    <row r="1287" spans="1:21" ht="45" x14ac:dyDescent="0.2">
      <c r="A1287" s="6">
        <f t="shared" si="100"/>
        <v>1.0165</v>
      </c>
      <c r="B1287">
        <v>1285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8">
        <f t="shared" si="101"/>
        <v>32.269841269841272</v>
      </c>
      <c r="Q1287" s="10" t="s">
        <v>8316</v>
      </c>
      <c r="R1287" t="s">
        <v>8317</v>
      </c>
      <c r="S1287" s="14" t="str">
        <f t="shared" si="102"/>
        <v>June</v>
      </c>
      <c r="T1287" s="15">
        <f t="shared" si="103"/>
        <v>42175.249710648146</v>
      </c>
      <c r="U1287" t="str">
        <f t="shared" si="104"/>
        <v>2015</v>
      </c>
    </row>
    <row r="1288" spans="1:21" ht="45" x14ac:dyDescent="0.2">
      <c r="A1288" s="6">
        <f t="shared" si="100"/>
        <v>1.0833333333333333</v>
      </c>
      <c r="B1288">
        <v>1286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8">
        <f t="shared" si="101"/>
        <v>81.25</v>
      </c>
      <c r="Q1288" s="10" t="s">
        <v>8316</v>
      </c>
      <c r="R1288" t="s">
        <v>8317</v>
      </c>
      <c r="S1288" s="14" t="str">
        <f t="shared" si="102"/>
        <v>February</v>
      </c>
      <c r="T1288" s="15">
        <f t="shared" si="103"/>
        <v>42052.249999999993</v>
      </c>
      <c r="U1288" t="str">
        <f t="shared" si="104"/>
        <v>2015</v>
      </c>
    </row>
    <row r="1289" spans="1:21" ht="60" x14ac:dyDescent="0.2">
      <c r="A1289" s="6">
        <f t="shared" si="100"/>
        <v>2.42</v>
      </c>
      <c r="B1289">
        <v>1287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8">
        <f t="shared" si="101"/>
        <v>24.2</v>
      </c>
      <c r="Q1289" s="10" t="s">
        <v>8316</v>
      </c>
      <c r="R1289" t="s">
        <v>8317</v>
      </c>
      <c r="S1289" s="14" t="str">
        <f t="shared" si="102"/>
        <v>April</v>
      </c>
      <c r="T1289" s="15">
        <f t="shared" si="103"/>
        <v>42167.287685185183</v>
      </c>
      <c r="U1289" t="str">
        <f t="shared" si="104"/>
        <v>2015</v>
      </c>
    </row>
    <row r="1290" spans="1:21" ht="45" x14ac:dyDescent="0.2">
      <c r="A1290" s="6">
        <f t="shared" si="100"/>
        <v>1.0044999999999999</v>
      </c>
      <c r="B1290">
        <v>1288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8">
        <f t="shared" si="101"/>
        <v>65.868852459016395</v>
      </c>
      <c r="Q1290" s="10" t="s">
        <v>8316</v>
      </c>
      <c r="R1290" t="s">
        <v>8317</v>
      </c>
      <c r="S1290" s="14" t="str">
        <f t="shared" si="102"/>
        <v>July</v>
      </c>
      <c r="T1290" s="15">
        <f t="shared" si="103"/>
        <v>42591.833333333336</v>
      </c>
      <c r="U1290" t="str">
        <f t="shared" si="104"/>
        <v>2016</v>
      </c>
    </row>
    <row r="1291" spans="1:21" ht="45" x14ac:dyDescent="0.2">
      <c r="A1291" s="6">
        <f t="shared" si="100"/>
        <v>1.2506666666666666</v>
      </c>
      <c r="B1291">
        <v>1289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8">
        <f t="shared" si="101"/>
        <v>36.07692307692308</v>
      </c>
      <c r="Q1291" s="10" t="s">
        <v>8316</v>
      </c>
      <c r="R1291" t="s">
        <v>8317</v>
      </c>
      <c r="S1291" s="14" t="str">
        <f t="shared" si="102"/>
        <v>December</v>
      </c>
      <c r="T1291" s="15">
        <f t="shared" si="103"/>
        <v>42738.801446759251</v>
      </c>
      <c r="U1291" t="str">
        <f t="shared" si="104"/>
        <v>2016</v>
      </c>
    </row>
    <row r="1292" spans="1:21" ht="30" x14ac:dyDescent="0.2">
      <c r="A1292" s="6">
        <f t="shared" si="100"/>
        <v>1.0857142857142856</v>
      </c>
      <c r="B1292">
        <v>1290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8">
        <f t="shared" si="101"/>
        <v>44.186046511627907</v>
      </c>
      <c r="Q1292" s="10" t="s">
        <v>8316</v>
      </c>
      <c r="R1292" t="s">
        <v>8317</v>
      </c>
      <c r="S1292" s="14" t="str">
        <f t="shared" si="102"/>
        <v>March</v>
      </c>
      <c r="T1292" s="15">
        <f t="shared" si="103"/>
        <v>42116.957638888889</v>
      </c>
      <c r="U1292" t="str">
        <f t="shared" si="104"/>
        <v>2015</v>
      </c>
    </row>
    <row r="1293" spans="1:21" ht="45" x14ac:dyDescent="0.2">
      <c r="A1293" s="6">
        <f t="shared" si="100"/>
        <v>1.4570000000000001</v>
      </c>
      <c r="B1293">
        <v>1291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8">
        <f t="shared" si="101"/>
        <v>104.07142857142857</v>
      </c>
      <c r="Q1293" s="10" t="s">
        <v>8316</v>
      </c>
      <c r="R1293" t="s">
        <v>8317</v>
      </c>
      <c r="S1293" s="14" t="str">
        <f t="shared" si="102"/>
        <v>March</v>
      </c>
      <c r="T1293" s="15">
        <f t="shared" si="103"/>
        <v>42100.958333333336</v>
      </c>
      <c r="U1293" t="str">
        <f t="shared" si="104"/>
        <v>2015</v>
      </c>
    </row>
    <row r="1294" spans="1:21" ht="45" x14ac:dyDescent="0.2">
      <c r="A1294" s="6">
        <f t="shared" si="100"/>
        <v>1.1000000000000001</v>
      </c>
      <c r="B1294">
        <v>1292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8">
        <f t="shared" si="101"/>
        <v>35.96153846153846</v>
      </c>
      <c r="Q1294" s="10" t="s">
        <v>8316</v>
      </c>
      <c r="R1294" t="s">
        <v>8317</v>
      </c>
      <c r="S1294" s="14" t="str">
        <f t="shared" si="102"/>
        <v>September</v>
      </c>
      <c r="T1294" s="15">
        <f t="shared" si="103"/>
        <v>42283.624305555553</v>
      </c>
      <c r="U1294" t="str">
        <f t="shared" si="104"/>
        <v>2015</v>
      </c>
    </row>
    <row r="1295" spans="1:21" ht="45" x14ac:dyDescent="0.2">
      <c r="A1295" s="6">
        <f t="shared" si="100"/>
        <v>1.0223333333333333</v>
      </c>
      <c r="B1295">
        <v>1293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8">
        <f t="shared" si="101"/>
        <v>127.79166666666667</v>
      </c>
      <c r="Q1295" s="10" t="s">
        <v>8316</v>
      </c>
      <c r="R1295" t="s">
        <v>8317</v>
      </c>
      <c r="S1295" s="14" t="str">
        <f t="shared" si="102"/>
        <v>October</v>
      </c>
      <c r="T1295" s="15">
        <f t="shared" si="103"/>
        <v>42322.409386574065</v>
      </c>
      <c r="U1295" t="str">
        <f t="shared" si="104"/>
        <v>2015</v>
      </c>
    </row>
    <row r="1296" spans="1:21" ht="45" x14ac:dyDescent="0.2">
      <c r="A1296" s="6">
        <f t="shared" si="100"/>
        <v>1.22</v>
      </c>
      <c r="B1296">
        <v>1294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8">
        <f t="shared" si="101"/>
        <v>27.727272727272727</v>
      </c>
      <c r="Q1296" s="10" t="s">
        <v>8316</v>
      </c>
      <c r="R1296" t="s">
        <v>8317</v>
      </c>
      <c r="S1296" s="14" t="str">
        <f t="shared" si="102"/>
        <v>October</v>
      </c>
      <c r="T1296" s="15">
        <f t="shared" si="103"/>
        <v>42296.124999999993</v>
      </c>
      <c r="U1296" t="str">
        <f t="shared" si="104"/>
        <v>2015</v>
      </c>
    </row>
    <row r="1297" spans="1:21" ht="45" x14ac:dyDescent="0.2">
      <c r="A1297" s="6">
        <f t="shared" si="100"/>
        <v>1.0196000000000001</v>
      </c>
      <c r="B1297">
        <v>1295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8">
        <f t="shared" si="101"/>
        <v>39.828125</v>
      </c>
      <c r="Q1297" s="10" t="s">
        <v>8316</v>
      </c>
      <c r="R1297" t="s">
        <v>8317</v>
      </c>
      <c r="S1297" s="14" t="str">
        <f t="shared" si="102"/>
        <v>June</v>
      </c>
      <c r="T1297" s="15">
        <f t="shared" si="103"/>
        <v>42214.374999999993</v>
      </c>
      <c r="U1297" t="str">
        <f t="shared" si="104"/>
        <v>2015</v>
      </c>
    </row>
    <row r="1298" spans="1:21" ht="45" x14ac:dyDescent="0.2">
      <c r="A1298" s="6">
        <f t="shared" si="100"/>
        <v>1.411764705882353</v>
      </c>
      <c r="B1298">
        <v>1296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8">
        <f t="shared" si="101"/>
        <v>52.173913043478258</v>
      </c>
      <c r="Q1298" s="10" t="s">
        <v>8316</v>
      </c>
      <c r="R1298" t="s">
        <v>8317</v>
      </c>
      <c r="S1298" s="14" t="str">
        <f t="shared" si="102"/>
        <v>February</v>
      </c>
      <c r="T1298" s="15">
        <f t="shared" si="103"/>
        <v>42442.675613425927</v>
      </c>
      <c r="U1298" t="str">
        <f t="shared" si="104"/>
        <v>2016</v>
      </c>
    </row>
    <row r="1299" spans="1:21" ht="45" x14ac:dyDescent="0.2">
      <c r="A1299" s="6">
        <f t="shared" si="100"/>
        <v>1.0952500000000001</v>
      </c>
      <c r="B1299">
        <v>1297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8">
        <f t="shared" si="101"/>
        <v>92.037815126050418</v>
      </c>
      <c r="Q1299" s="10" t="s">
        <v>8316</v>
      </c>
      <c r="R1299" t="s">
        <v>8317</v>
      </c>
      <c r="S1299" s="14" t="str">
        <f t="shared" si="102"/>
        <v>April</v>
      </c>
      <c r="T1299" s="15">
        <f t="shared" si="103"/>
        <v>42491.413865740738</v>
      </c>
      <c r="U1299" t="str">
        <f t="shared" si="104"/>
        <v>2016</v>
      </c>
    </row>
    <row r="1300" spans="1:21" ht="45" x14ac:dyDescent="0.2">
      <c r="A1300" s="6">
        <f t="shared" si="100"/>
        <v>1.0465</v>
      </c>
      <c r="B1300">
        <v>1298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8">
        <f t="shared" si="101"/>
        <v>63.424242424242422</v>
      </c>
      <c r="Q1300" s="10" t="s">
        <v>8316</v>
      </c>
      <c r="R1300" t="s">
        <v>8317</v>
      </c>
      <c r="S1300" s="14" t="str">
        <f t="shared" si="102"/>
        <v>March</v>
      </c>
      <c r="T1300" s="15">
        <f t="shared" si="103"/>
        <v>42488.347592592596</v>
      </c>
      <c r="U1300" t="str">
        <f t="shared" si="104"/>
        <v>2016</v>
      </c>
    </row>
    <row r="1301" spans="1:21" ht="45" x14ac:dyDescent="0.2">
      <c r="A1301" s="6">
        <f t="shared" si="100"/>
        <v>1.24</v>
      </c>
      <c r="B1301">
        <v>1299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8">
        <f t="shared" si="101"/>
        <v>135.625</v>
      </c>
      <c r="Q1301" s="10" t="s">
        <v>8316</v>
      </c>
      <c r="R1301" t="s">
        <v>8317</v>
      </c>
      <c r="S1301" s="14" t="str">
        <f t="shared" si="102"/>
        <v>June</v>
      </c>
      <c r="T1301" s="15">
        <f t="shared" si="103"/>
        <v>42199.481006944443</v>
      </c>
      <c r="U1301" t="str">
        <f t="shared" si="104"/>
        <v>2015</v>
      </c>
    </row>
    <row r="1302" spans="1:21" ht="45" x14ac:dyDescent="0.2">
      <c r="A1302" s="6">
        <f t="shared" si="100"/>
        <v>1.35</v>
      </c>
      <c r="B1302">
        <v>1300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8">
        <f t="shared" si="101"/>
        <v>168.75</v>
      </c>
      <c r="Q1302" s="10" t="s">
        <v>8316</v>
      </c>
      <c r="R1302" t="s">
        <v>8317</v>
      </c>
      <c r="S1302" s="14" t="str">
        <f t="shared" si="102"/>
        <v>April</v>
      </c>
      <c r="T1302" s="15">
        <f t="shared" si="103"/>
        <v>42522.456249999996</v>
      </c>
      <c r="U1302" t="str">
        <f t="shared" si="104"/>
        <v>2016</v>
      </c>
    </row>
    <row r="1303" spans="1:21" ht="45" x14ac:dyDescent="0.2">
      <c r="A1303" s="6">
        <f t="shared" si="100"/>
        <v>1.0275000000000001</v>
      </c>
      <c r="B1303">
        <v>1301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8">
        <f t="shared" si="101"/>
        <v>70.862068965517238</v>
      </c>
      <c r="Q1303" s="10" t="s">
        <v>8316</v>
      </c>
      <c r="R1303" t="s">
        <v>8317</v>
      </c>
      <c r="S1303" s="14" t="str">
        <f t="shared" si="102"/>
        <v>July</v>
      </c>
      <c r="T1303" s="15">
        <f t="shared" si="103"/>
        <v>42205.791666666664</v>
      </c>
      <c r="U1303" t="str">
        <f t="shared" si="104"/>
        <v>2015</v>
      </c>
    </row>
    <row r="1304" spans="1:21" ht="45" x14ac:dyDescent="0.2">
      <c r="A1304" s="6">
        <f t="shared" si="100"/>
        <v>1</v>
      </c>
      <c r="B1304">
        <v>1302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8">
        <f t="shared" si="101"/>
        <v>50</v>
      </c>
      <c r="Q1304" s="10" t="s">
        <v>8316</v>
      </c>
      <c r="R1304" t="s">
        <v>8317</v>
      </c>
      <c r="S1304" s="14" t="str">
        <f t="shared" si="102"/>
        <v>October</v>
      </c>
      <c r="T1304" s="15">
        <f t="shared" si="103"/>
        <v>42704.766331018516</v>
      </c>
      <c r="U1304" t="str">
        <f t="shared" si="104"/>
        <v>2016</v>
      </c>
    </row>
    <row r="1305" spans="1:21" ht="30" x14ac:dyDescent="0.2">
      <c r="A1305" s="6">
        <f t="shared" si="100"/>
        <v>1.3026085714285716</v>
      </c>
      <c r="B1305">
        <v>1303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8">
        <f t="shared" si="101"/>
        <v>42.214166666666671</v>
      </c>
      <c r="Q1305" s="10" t="s">
        <v>8316</v>
      </c>
      <c r="R1305" t="s">
        <v>8317</v>
      </c>
      <c r="S1305" s="14" t="str">
        <f t="shared" si="102"/>
        <v>July</v>
      </c>
      <c r="T1305" s="15">
        <f t="shared" si="103"/>
        <v>42582.124999999993</v>
      </c>
      <c r="U1305" t="str">
        <f t="shared" si="104"/>
        <v>2016</v>
      </c>
    </row>
    <row r="1306" spans="1:21" ht="45" x14ac:dyDescent="0.2">
      <c r="A1306" s="6">
        <f t="shared" si="100"/>
        <v>0.39627499999999999</v>
      </c>
      <c r="B1306">
        <v>1304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8">
        <f t="shared" si="101"/>
        <v>152.41346153846155</v>
      </c>
      <c r="Q1306" s="10" t="s">
        <v>8318</v>
      </c>
      <c r="R1306" t="s">
        <v>8320</v>
      </c>
      <c r="S1306" s="14" t="str">
        <f t="shared" si="102"/>
        <v>January</v>
      </c>
      <c r="T1306" s="15">
        <f t="shared" si="103"/>
        <v>42806.819502314807</v>
      </c>
      <c r="U1306" t="str">
        <f t="shared" si="104"/>
        <v>2017</v>
      </c>
    </row>
    <row r="1307" spans="1:21" ht="45" x14ac:dyDescent="0.2">
      <c r="A1307" s="6">
        <f t="shared" si="100"/>
        <v>0.25976666666666665</v>
      </c>
      <c r="B1307">
        <v>1305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8">
        <f t="shared" si="101"/>
        <v>90.616279069767444</v>
      </c>
      <c r="Q1307" s="10" t="s">
        <v>8318</v>
      </c>
      <c r="R1307" t="s">
        <v>8320</v>
      </c>
      <c r="S1307" s="14" t="str">
        <f t="shared" si="102"/>
        <v>June</v>
      </c>
      <c r="T1307" s="15">
        <f t="shared" si="103"/>
        <v>42572.395833333336</v>
      </c>
      <c r="U1307" t="str">
        <f t="shared" si="104"/>
        <v>2016</v>
      </c>
    </row>
    <row r="1308" spans="1:21" ht="60" x14ac:dyDescent="0.2">
      <c r="A1308" s="6">
        <f t="shared" si="100"/>
        <v>0.65246363636363636</v>
      </c>
      <c r="B1308">
        <v>1306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8">
        <f t="shared" si="101"/>
        <v>201.60393258426967</v>
      </c>
      <c r="Q1308" s="10" t="s">
        <v>8318</v>
      </c>
      <c r="R1308" t="s">
        <v>8320</v>
      </c>
      <c r="S1308" s="14" t="str">
        <f t="shared" si="102"/>
        <v>November</v>
      </c>
      <c r="T1308" s="15">
        <f t="shared" si="103"/>
        <v>41977.124236111107</v>
      </c>
      <c r="U1308" t="str">
        <f t="shared" si="104"/>
        <v>2014</v>
      </c>
    </row>
    <row r="1309" spans="1:21" ht="30" x14ac:dyDescent="0.2">
      <c r="A1309" s="6">
        <f t="shared" si="100"/>
        <v>0.11514000000000001</v>
      </c>
      <c r="B1309">
        <v>1307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8">
        <f t="shared" si="101"/>
        <v>127.93333333333334</v>
      </c>
      <c r="Q1309" s="10" t="s">
        <v>8318</v>
      </c>
      <c r="R1309" t="s">
        <v>8320</v>
      </c>
      <c r="S1309" s="14" t="str">
        <f t="shared" si="102"/>
        <v>January</v>
      </c>
      <c r="T1309" s="15">
        <f t="shared" si="103"/>
        <v>42417.169895833329</v>
      </c>
      <c r="U1309" t="str">
        <f t="shared" si="104"/>
        <v>2016</v>
      </c>
    </row>
    <row r="1310" spans="1:21" x14ac:dyDescent="0.2">
      <c r="A1310" s="6">
        <f t="shared" si="100"/>
        <v>0.11360000000000001</v>
      </c>
      <c r="B1310">
        <v>1308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8">
        <f t="shared" si="101"/>
        <v>29.894736842105264</v>
      </c>
      <c r="Q1310" s="10" t="s">
        <v>8318</v>
      </c>
      <c r="R1310" t="s">
        <v>8320</v>
      </c>
      <c r="S1310" s="14" t="str">
        <f t="shared" si="102"/>
        <v>August</v>
      </c>
      <c r="T1310" s="15">
        <f t="shared" si="103"/>
        <v>42651.280231481483</v>
      </c>
      <c r="U1310" t="str">
        <f t="shared" si="104"/>
        <v>2016</v>
      </c>
    </row>
    <row r="1311" spans="1:21" ht="30" x14ac:dyDescent="0.2">
      <c r="A1311" s="6">
        <f t="shared" si="100"/>
        <v>1.1199130434782609</v>
      </c>
      <c r="B1311">
        <v>1309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8">
        <f t="shared" si="101"/>
        <v>367.97142857142859</v>
      </c>
      <c r="Q1311" s="10" t="s">
        <v>8318</v>
      </c>
      <c r="R1311" t="s">
        <v>8320</v>
      </c>
      <c r="S1311" s="14" t="str">
        <f t="shared" si="102"/>
        <v>September</v>
      </c>
      <c r="T1311" s="15">
        <f t="shared" si="103"/>
        <v>42292.549398148149</v>
      </c>
      <c r="U1311" t="str">
        <f t="shared" si="104"/>
        <v>2015</v>
      </c>
    </row>
    <row r="1312" spans="1:21" ht="30" x14ac:dyDescent="0.2">
      <c r="A1312" s="6">
        <f t="shared" si="100"/>
        <v>0.155</v>
      </c>
      <c r="B1312">
        <v>1310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8">
        <f t="shared" si="101"/>
        <v>129.16666666666666</v>
      </c>
      <c r="Q1312" s="10" t="s">
        <v>8318</v>
      </c>
      <c r="R1312" t="s">
        <v>8320</v>
      </c>
      <c r="S1312" s="14" t="str">
        <f t="shared" si="102"/>
        <v>July</v>
      </c>
      <c r="T1312" s="15">
        <f t="shared" si="103"/>
        <v>42601.333912037029</v>
      </c>
      <c r="U1312" t="str">
        <f t="shared" si="104"/>
        <v>2016</v>
      </c>
    </row>
    <row r="1313" spans="1:21" ht="45" x14ac:dyDescent="0.2">
      <c r="A1313" s="6">
        <f t="shared" si="100"/>
        <v>0.32028000000000001</v>
      </c>
      <c r="B1313">
        <v>1311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8">
        <f t="shared" si="101"/>
        <v>800.7</v>
      </c>
      <c r="Q1313" s="10" t="s">
        <v>8318</v>
      </c>
      <c r="R1313" t="s">
        <v>8320</v>
      </c>
      <c r="S1313" s="14" t="str">
        <f t="shared" si="102"/>
        <v>October</v>
      </c>
      <c r="T1313" s="15">
        <f t="shared" si="103"/>
        <v>42704.510636574072</v>
      </c>
      <c r="U1313" t="str">
        <f t="shared" si="104"/>
        <v>2016</v>
      </c>
    </row>
    <row r="1314" spans="1:21" ht="45" x14ac:dyDescent="0.2">
      <c r="A1314" s="6">
        <f t="shared" si="100"/>
        <v>6.0869565217391303E-3</v>
      </c>
      <c r="B1314">
        <v>1312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8">
        <f t="shared" si="101"/>
        <v>28</v>
      </c>
      <c r="Q1314" s="10" t="s">
        <v>8318</v>
      </c>
      <c r="R1314" t="s">
        <v>8320</v>
      </c>
      <c r="S1314" s="14" t="str">
        <f t="shared" si="102"/>
        <v>March</v>
      </c>
      <c r="T1314" s="15">
        <f t="shared" si="103"/>
        <v>42112.369467592587</v>
      </c>
      <c r="U1314" t="str">
        <f t="shared" si="104"/>
        <v>2015</v>
      </c>
    </row>
    <row r="1315" spans="1:21" ht="45" x14ac:dyDescent="0.2">
      <c r="A1315" s="6">
        <f t="shared" si="100"/>
        <v>0.31114999999999998</v>
      </c>
      <c r="B1315">
        <v>1313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8">
        <f t="shared" si="101"/>
        <v>102.01639344262296</v>
      </c>
      <c r="Q1315" s="10" t="s">
        <v>8318</v>
      </c>
      <c r="R1315" t="s">
        <v>8320</v>
      </c>
      <c r="S1315" s="14" t="str">
        <f t="shared" si="102"/>
        <v>February</v>
      </c>
      <c r="T1315" s="15">
        <f t="shared" si="103"/>
        <v>42432.37631944444</v>
      </c>
      <c r="U1315" t="str">
        <f t="shared" si="104"/>
        <v>2016</v>
      </c>
    </row>
    <row r="1316" spans="1:21" ht="45" x14ac:dyDescent="0.2">
      <c r="A1316" s="6">
        <f t="shared" si="100"/>
        <v>1.1266666666666666E-2</v>
      </c>
      <c r="B1316">
        <v>1314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8">
        <f t="shared" si="101"/>
        <v>184.36363636363637</v>
      </c>
      <c r="Q1316" s="10" t="s">
        <v>8318</v>
      </c>
      <c r="R1316" t="s">
        <v>8320</v>
      </c>
      <c r="S1316" s="14" t="str">
        <f t="shared" si="102"/>
        <v>August</v>
      </c>
      <c r="T1316" s="15">
        <f t="shared" si="103"/>
        <v>42664.336342592585</v>
      </c>
      <c r="U1316" t="str">
        <f t="shared" si="104"/>
        <v>2016</v>
      </c>
    </row>
    <row r="1317" spans="1:21" ht="30" x14ac:dyDescent="0.2">
      <c r="A1317" s="6">
        <f t="shared" si="100"/>
        <v>0.40404000000000001</v>
      </c>
      <c r="B1317">
        <v>1315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8">
        <f t="shared" si="101"/>
        <v>162.91935483870967</v>
      </c>
      <c r="Q1317" s="10" t="s">
        <v>8318</v>
      </c>
      <c r="R1317" t="s">
        <v>8320</v>
      </c>
      <c r="S1317" s="14" t="str">
        <f t="shared" si="102"/>
        <v>October</v>
      </c>
      <c r="T1317" s="15">
        <f t="shared" si="103"/>
        <v>42313.708333333336</v>
      </c>
      <c r="U1317" t="str">
        <f t="shared" si="104"/>
        <v>2015</v>
      </c>
    </row>
    <row r="1318" spans="1:21" ht="45" x14ac:dyDescent="0.2">
      <c r="A1318" s="6">
        <f t="shared" si="100"/>
        <v>1.3333333333333333E-5</v>
      </c>
      <c r="B1318">
        <v>1316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8">
        <f t="shared" si="101"/>
        <v>1</v>
      </c>
      <c r="Q1318" s="10" t="s">
        <v>8318</v>
      </c>
      <c r="R1318" t="s">
        <v>8320</v>
      </c>
      <c r="S1318" s="14" t="str">
        <f t="shared" si="102"/>
        <v>January</v>
      </c>
      <c r="T1318" s="15">
        <f t="shared" si="103"/>
        <v>42428.628576388881</v>
      </c>
      <c r="U1318" t="str">
        <f t="shared" si="104"/>
        <v>2016</v>
      </c>
    </row>
    <row r="1319" spans="1:21" ht="45" x14ac:dyDescent="0.2">
      <c r="A1319" s="6">
        <f t="shared" si="100"/>
        <v>5.7334999999999997E-2</v>
      </c>
      <c r="B1319">
        <v>1317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8">
        <f t="shared" si="101"/>
        <v>603.52631578947364</v>
      </c>
      <c r="Q1319" s="10" t="s">
        <v>8318</v>
      </c>
      <c r="R1319" t="s">
        <v>8320</v>
      </c>
      <c r="S1319" s="14" t="str">
        <f t="shared" si="102"/>
        <v>May</v>
      </c>
      <c r="T1319" s="15">
        <f t="shared" si="103"/>
        <v>42572.249999999993</v>
      </c>
      <c r="U1319" t="str">
        <f t="shared" si="104"/>
        <v>2016</v>
      </c>
    </row>
    <row r="1320" spans="1:21" ht="45" x14ac:dyDescent="0.2">
      <c r="A1320" s="6">
        <f t="shared" si="100"/>
        <v>0.15325</v>
      </c>
      <c r="B1320">
        <v>1318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8">
        <f t="shared" si="101"/>
        <v>45.407407407407405</v>
      </c>
      <c r="Q1320" s="10" t="s">
        <v>8318</v>
      </c>
      <c r="R1320" t="s">
        <v>8320</v>
      </c>
      <c r="S1320" s="14" t="str">
        <f t="shared" si="102"/>
        <v>December</v>
      </c>
      <c r="T1320" s="15">
        <f t="shared" si="103"/>
        <v>42014.710324074076</v>
      </c>
      <c r="U1320" t="str">
        <f t="shared" si="104"/>
        <v>2014</v>
      </c>
    </row>
    <row r="1321" spans="1:21" ht="45" x14ac:dyDescent="0.2">
      <c r="A1321" s="6">
        <f t="shared" si="100"/>
        <v>0.15103448275862069</v>
      </c>
      <c r="B1321">
        <v>1319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8">
        <f t="shared" si="101"/>
        <v>97.333333333333329</v>
      </c>
      <c r="Q1321" s="10" t="s">
        <v>8318</v>
      </c>
      <c r="R1321" t="s">
        <v>8320</v>
      </c>
      <c r="S1321" s="14" t="str">
        <f t="shared" si="102"/>
        <v>June</v>
      </c>
      <c r="T1321" s="15">
        <f t="shared" si="103"/>
        <v>41831.333333333328</v>
      </c>
      <c r="U1321" t="str">
        <f t="shared" si="104"/>
        <v>2014</v>
      </c>
    </row>
    <row r="1322" spans="1:21" ht="45" x14ac:dyDescent="0.2">
      <c r="A1322" s="6">
        <f t="shared" si="100"/>
        <v>5.0299999999999997E-3</v>
      </c>
      <c r="B1322">
        <v>1320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8">
        <f t="shared" si="101"/>
        <v>167.66666666666666</v>
      </c>
      <c r="Q1322" s="10" t="s">
        <v>8318</v>
      </c>
      <c r="R1322" t="s">
        <v>8320</v>
      </c>
      <c r="S1322" s="14" t="str">
        <f t="shared" si="102"/>
        <v>December</v>
      </c>
      <c r="T1322" s="15">
        <f t="shared" si="103"/>
        <v>42734.624999999993</v>
      </c>
      <c r="U1322" t="str">
        <f t="shared" si="104"/>
        <v>2016</v>
      </c>
    </row>
    <row r="1323" spans="1:21" ht="45" x14ac:dyDescent="0.2">
      <c r="A1323" s="6">
        <f t="shared" si="100"/>
        <v>1.3028138528138528E-2</v>
      </c>
      <c r="B1323">
        <v>1321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8">
        <f t="shared" si="101"/>
        <v>859.85714285714289</v>
      </c>
      <c r="Q1323" s="10" t="s">
        <v>8318</v>
      </c>
      <c r="R1323" t="s">
        <v>8320</v>
      </c>
      <c r="S1323" s="14" t="str">
        <f t="shared" si="102"/>
        <v>November</v>
      </c>
      <c r="T1323" s="15">
        <f t="shared" si="103"/>
        <v>42727.415937499994</v>
      </c>
      <c r="U1323" t="str">
        <f t="shared" si="104"/>
        <v>2016</v>
      </c>
    </row>
    <row r="1324" spans="1:21" ht="45" x14ac:dyDescent="0.2">
      <c r="A1324" s="6">
        <f t="shared" si="100"/>
        <v>3.0285714285714286E-3</v>
      </c>
      <c r="B1324">
        <v>1322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8">
        <f t="shared" si="101"/>
        <v>26.5</v>
      </c>
      <c r="Q1324" s="10" t="s">
        <v>8318</v>
      </c>
      <c r="R1324" t="s">
        <v>8320</v>
      </c>
      <c r="S1324" s="14" t="str">
        <f t="shared" si="102"/>
        <v>April</v>
      </c>
      <c r="T1324" s="15">
        <f t="shared" si="103"/>
        <v>42145.323206018518</v>
      </c>
      <c r="U1324" t="str">
        <f t="shared" si="104"/>
        <v>2015</v>
      </c>
    </row>
    <row r="1325" spans="1:21" ht="45" x14ac:dyDescent="0.2">
      <c r="A1325" s="6">
        <f t="shared" si="100"/>
        <v>8.8800000000000004E-2</v>
      </c>
      <c r="B1325">
        <v>1323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8">
        <f t="shared" si="101"/>
        <v>30.272727272727273</v>
      </c>
      <c r="Q1325" s="10" t="s">
        <v>8318</v>
      </c>
      <c r="R1325" t="s">
        <v>8320</v>
      </c>
      <c r="S1325" s="14" t="str">
        <f t="shared" si="102"/>
        <v>March</v>
      </c>
      <c r="T1325" s="15">
        <f t="shared" si="103"/>
        <v>42485.954861111109</v>
      </c>
      <c r="U1325" t="str">
        <f t="shared" si="104"/>
        <v>2016</v>
      </c>
    </row>
    <row r="1326" spans="1:21" ht="45" x14ac:dyDescent="0.2">
      <c r="A1326" s="6">
        <f t="shared" si="100"/>
        <v>9.8400000000000001E-2</v>
      </c>
      <c r="B1326">
        <v>1324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8">
        <f t="shared" si="101"/>
        <v>54.666666666666664</v>
      </c>
      <c r="Q1326" s="10" t="s">
        <v>8318</v>
      </c>
      <c r="R1326" t="s">
        <v>8320</v>
      </c>
      <c r="S1326" s="14" t="str">
        <f t="shared" si="102"/>
        <v>September</v>
      </c>
      <c r="T1326" s="15">
        <f t="shared" si="103"/>
        <v>42656.300370370365</v>
      </c>
      <c r="U1326" t="str">
        <f t="shared" si="104"/>
        <v>2016</v>
      </c>
    </row>
    <row r="1327" spans="1:21" ht="45" x14ac:dyDescent="0.2">
      <c r="A1327" s="6">
        <f t="shared" si="100"/>
        <v>2.4299999999999999E-2</v>
      </c>
      <c r="B1327">
        <v>1325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8">
        <f t="shared" si="101"/>
        <v>60.75</v>
      </c>
      <c r="Q1327" s="10" t="s">
        <v>8318</v>
      </c>
      <c r="R1327" t="s">
        <v>8320</v>
      </c>
      <c r="S1327" s="14" t="str">
        <f t="shared" si="102"/>
        <v>November</v>
      </c>
      <c r="T1327" s="15">
        <f t="shared" si="103"/>
        <v>42733.752719907403</v>
      </c>
      <c r="U1327" t="str">
        <f t="shared" si="104"/>
        <v>2016</v>
      </c>
    </row>
    <row r="1328" spans="1:21" ht="45" x14ac:dyDescent="0.2">
      <c r="A1328" s="6">
        <f t="shared" si="100"/>
        <v>1.1299999999999999E-2</v>
      </c>
      <c r="B1328">
        <v>1326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8">
        <f t="shared" si="101"/>
        <v>102.72727272727273</v>
      </c>
      <c r="Q1328" s="10" t="s">
        <v>8318</v>
      </c>
      <c r="R1328" t="s">
        <v>8320</v>
      </c>
      <c r="S1328" s="14" t="str">
        <f t="shared" si="102"/>
        <v>December</v>
      </c>
      <c r="T1328" s="15">
        <f t="shared" si="103"/>
        <v>42019.458657407398</v>
      </c>
      <c r="U1328" t="str">
        <f t="shared" si="104"/>
        <v>2014</v>
      </c>
    </row>
    <row r="1329" spans="1:21" ht="45" x14ac:dyDescent="0.2">
      <c r="A1329" s="6">
        <f t="shared" si="100"/>
        <v>3.5520833333333335E-2</v>
      </c>
      <c r="B1329">
        <v>1327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8">
        <f t="shared" si="101"/>
        <v>41.585365853658537</v>
      </c>
      <c r="Q1329" s="10" t="s">
        <v>8318</v>
      </c>
      <c r="R1329" t="s">
        <v>8320</v>
      </c>
      <c r="S1329" s="14" t="str">
        <f t="shared" si="102"/>
        <v>April</v>
      </c>
      <c r="T1329" s="15">
        <f t="shared" si="103"/>
        <v>42153.345312500001</v>
      </c>
      <c r="U1329" t="str">
        <f t="shared" si="104"/>
        <v>2015</v>
      </c>
    </row>
    <row r="1330" spans="1:21" ht="45" x14ac:dyDescent="0.2">
      <c r="A1330" s="6">
        <f t="shared" si="100"/>
        <v>2.3306666666666667E-2</v>
      </c>
      <c r="B1330">
        <v>1328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8">
        <f t="shared" si="101"/>
        <v>116.53333333333333</v>
      </c>
      <c r="Q1330" s="10" t="s">
        <v>8318</v>
      </c>
      <c r="R1330" t="s">
        <v>8320</v>
      </c>
      <c r="S1330" s="14" t="str">
        <f t="shared" si="102"/>
        <v>August</v>
      </c>
      <c r="T1330" s="15">
        <f t="shared" si="103"/>
        <v>42657.309421296297</v>
      </c>
      <c r="U1330" t="str">
        <f t="shared" si="104"/>
        <v>2016</v>
      </c>
    </row>
    <row r="1331" spans="1:21" ht="45" x14ac:dyDescent="0.2">
      <c r="A1331" s="6">
        <f t="shared" si="100"/>
        <v>8.1600000000000006E-3</v>
      </c>
      <c r="B1331">
        <v>1329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8">
        <f t="shared" si="101"/>
        <v>45.333333333333336</v>
      </c>
      <c r="Q1331" s="10" t="s">
        <v>8318</v>
      </c>
      <c r="R1331" t="s">
        <v>8320</v>
      </c>
      <c r="S1331" s="14" t="str">
        <f t="shared" si="102"/>
        <v>October</v>
      </c>
      <c r="T1331" s="15">
        <f t="shared" si="103"/>
        <v>41974.929918981477</v>
      </c>
      <c r="U1331" t="str">
        <f t="shared" si="104"/>
        <v>2014</v>
      </c>
    </row>
    <row r="1332" spans="1:21" ht="45" x14ac:dyDescent="0.2">
      <c r="A1332" s="6">
        <f t="shared" si="100"/>
        <v>0.22494285714285714</v>
      </c>
      <c r="B1332">
        <v>1330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8">
        <f t="shared" si="101"/>
        <v>157.46</v>
      </c>
      <c r="Q1332" s="10" t="s">
        <v>8318</v>
      </c>
      <c r="R1332" t="s">
        <v>8320</v>
      </c>
      <c r="S1332" s="14" t="str">
        <f t="shared" si="102"/>
        <v>May</v>
      </c>
      <c r="T1332" s="15">
        <f t="shared" si="103"/>
        <v>42552.833333333336</v>
      </c>
      <c r="U1332" t="str">
        <f t="shared" si="104"/>
        <v>2016</v>
      </c>
    </row>
    <row r="1333" spans="1:21" ht="45" x14ac:dyDescent="0.2">
      <c r="A1333" s="6">
        <f t="shared" si="100"/>
        <v>1.3668E-2</v>
      </c>
      <c r="B1333">
        <v>1331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8">
        <f t="shared" si="101"/>
        <v>100.5</v>
      </c>
      <c r="Q1333" s="10" t="s">
        <v>8318</v>
      </c>
      <c r="R1333" t="s">
        <v>8320</v>
      </c>
      <c r="S1333" s="14" t="str">
        <f t="shared" si="102"/>
        <v>July</v>
      </c>
      <c r="T1333" s="15">
        <f t="shared" si="103"/>
        <v>42599.170763888884</v>
      </c>
      <c r="U1333" t="str">
        <f t="shared" si="104"/>
        <v>2016</v>
      </c>
    </row>
    <row r="1334" spans="1:21" ht="45" x14ac:dyDescent="0.2">
      <c r="A1334" s="6">
        <f t="shared" si="100"/>
        <v>0</v>
      </c>
      <c r="B1334">
        <v>1332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8" t="e">
        <f t="shared" si="101"/>
        <v>#DIV/0!</v>
      </c>
      <c r="Q1334" s="10" t="s">
        <v>8318</v>
      </c>
      <c r="R1334" t="s">
        <v>8320</v>
      </c>
      <c r="S1334" s="14" t="str">
        <f t="shared" si="102"/>
        <v>December</v>
      </c>
      <c r="T1334" s="15">
        <f t="shared" si="103"/>
        <v>42761.726944444446</v>
      </c>
      <c r="U1334" t="str">
        <f t="shared" si="104"/>
        <v>2016</v>
      </c>
    </row>
    <row r="1335" spans="1:21" ht="45" x14ac:dyDescent="0.2">
      <c r="A1335" s="6">
        <f t="shared" si="100"/>
        <v>0</v>
      </c>
      <c r="B1335">
        <v>1333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8" t="e">
        <f t="shared" si="101"/>
        <v>#DIV/0!</v>
      </c>
      <c r="Q1335" s="10" t="s">
        <v>8318</v>
      </c>
      <c r="R1335" t="s">
        <v>8320</v>
      </c>
      <c r="S1335" s="14" t="str">
        <f t="shared" si="102"/>
        <v>June</v>
      </c>
      <c r="T1335" s="15">
        <f t="shared" si="103"/>
        <v>41835.7734375</v>
      </c>
      <c r="U1335" t="str">
        <f t="shared" si="104"/>
        <v>2014</v>
      </c>
    </row>
    <row r="1336" spans="1:21" ht="45" x14ac:dyDescent="0.2">
      <c r="A1336" s="6">
        <f t="shared" si="100"/>
        <v>0.10754135338345865</v>
      </c>
      <c r="B1336">
        <v>1334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8">
        <f t="shared" si="101"/>
        <v>51.822463768115945</v>
      </c>
      <c r="Q1336" s="10" t="s">
        <v>8318</v>
      </c>
      <c r="R1336" t="s">
        <v>8320</v>
      </c>
      <c r="S1336" s="14" t="str">
        <f t="shared" si="102"/>
        <v>February</v>
      </c>
      <c r="T1336" s="15">
        <f t="shared" si="103"/>
        <v>42440.440821759257</v>
      </c>
      <c r="U1336" t="str">
        <f t="shared" si="104"/>
        <v>2016</v>
      </c>
    </row>
    <row r="1337" spans="1:21" ht="45" x14ac:dyDescent="0.2">
      <c r="A1337" s="6">
        <f t="shared" si="100"/>
        <v>0.1976</v>
      </c>
      <c r="B1337">
        <v>1335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8">
        <f t="shared" si="101"/>
        <v>308.75</v>
      </c>
      <c r="Q1337" s="10" t="s">
        <v>8318</v>
      </c>
      <c r="R1337" t="s">
        <v>8320</v>
      </c>
      <c r="S1337" s="14" t="str">
        <f t="shared" si="102"/>
        <v>November</v>
      </c>
      <c r="T1337" s="15">
        <f t="shared" si="103"/>
        <v>42343.603032407402</v>
      </c>
      <c r="U1337" t="str">
        <f t="shared" si="104"/>
        <v>2015</v>
      </c>
    </row>
    <row r="1338" spans="1:21" ht="45" x14ac:dyDescent="0.2">
      <c r="A1338" s="6">
        <f t="shared" si="100"/>
        <v>0.84946999999999995</v>
      </c>
      <c r="B1338">
        <v>1336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8">
        <f t="shared" si="101"/>
        <v>379.22767857142856</v>
      </c>
      <c r="Q1338" s="10" t="s">
        <v>8318</v>
      </c>
      <c r="R1338" t="s">
        <v>8320</v>
      </c>
      <c r="S1338" s="14" t="str">
        <f t="shared" si="102"/>
        <v>November</v>
      </c>
      <c r="T1338" s="15">
        <f t="shared" si="103"/>
        <v>41990.530416666668</v>
      </c>
      <c r="U1338" t="str">
        <f t="shared" si="104"/>
        <v>2014</v>
      </c>
    </row>
    <row r="1339" spans="1:21" ht="45" x14ac:dyDescent="0.2">
      <c r="A1339" s="6">
        <f t="shared" si="100"/>
        <v>0.49381999999999998</v>
      </c>
      <c r="B1339">
        <v>1337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8">
        <f t="shared" si="101"/>
        <v>176.36428571428573</v>
      </c>
      <c r="Q1339" s="10" t="s">
        <v>8318</v>
      </c>
      <c r="R1339" t="s">
        <v>8320</v>
      </c>
      <c r="S1339" s="14" t="str">
        <f t="shared" si="102"/>
        <v>February</v>
      </c>
      <c r="T1339" s="15">
        <f t="shared" si="103"/>
        <v>42797.243969907409</v>
      </c>
      <c r="U1339" t="str">
        <f t="shared" si="104"/>
        <v>2017</v>
      </c>
    </row>
    <row r="1340" spans="1:21" ht="45" x14ac:dyDescent="0.2">
      <c r="A1340" s="6">
        <f t="shared" si="100"/>
        <v>3.3033333333333331E-2</v>
      </c>
      <c r="B1340">
        <v>1338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8">
        <f t="shared" si="101"/>
        <v>66.066666666666663</v>
      </c>
      <c r="Q1340" s="10" t="s">
        <v>8318</v>
      </c>
      <c r="R1340" t="s">
        <v>8320</v>
      </c>
      <c r="S1340" s="14" t="str">
        <f t="shared" si="102"/>
        <v>July</v>
      </c>
      <c r="T1340" s="15">
        <f t="shared" si="103"/>
        <v>42218.470289351848</v>
      </c>
      <c r="U1340" t="str">
        <f t="shared" si="104"/>
        <v>2015</v>
      </c>
    </row>
    <row r="1341" spans="1:21" ht="30" x14ac:dyDescent="0.2">
      <c r="A1341" s="6">
        <f t="shared" si="100"/>
        <v>6.6339999999999996E-2</v>
      </c>
      <c r="B1341">
        <v>1339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8">
        <f t="shared" si="101"/>
        <v>89.648648648648646</v>
      </c>
      <c r="Q1341" s="10" t="s">
        <v>8318</v>
      </c>
      <c r="R1341" t="s">
        <v>8320</v>
      </c>
      <c r="S1341" s="14" t="str">
        <f t="shared" si="102"/>
        <v>October</v>
      </c>
      <c r="T1341" s="15">
        <f t="shared" si="103"/>
        <v>41981.355497685181</v>
      </c>
      <c r="U1341" t="str">
        <f t="shared" si="104"/>
        <v>2014</v>
      </c>
    </row>
    <row r="1342" spans="1:21" ht="45" x14ac:dyDescent="0.2">
      <c r="A1342" s="6">
        <f t="shared" si="100"/>
        <v>0</v>
      </c>
      <c r="B1342">
        <v>1340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8" t="e">
        <f t="shared" si="101"/>
        <v>#DIV/0!</v>
      </c>
      <c r="Q1342" s="10" t="s">
        <v>8318</v>
      </c>
      <c r="R1342" t="s">
        <v>8320</v>
      </c>
      <c r="S1342" s="14" t="str">
        <f t="shared" si="102"/>
        <v>July</v>
      </c>
      <c r="T1342" s="15">
        <f t="shared" si="103"/>
        <v>41866.262187499997</v>
      </c>
      <c r="U1342" t="str">
        <f t="shared" si="104"/>
        <v>2014</v>
      </c>
    </row>
    <row r="1343" spans="1:21" ht="45" x14ac:dyDescent="0.2">
      <c r="A1343" s="6">
        <f t="shared" si="100"/>
        <v>0.7036</v>
      </c>
      <c r="B1343">
        <v>1341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8">
        <f t="shared" si="101"/>
        <v>382.39130434782606</v>
      </c>
      <c r="Q1343" s="10" t="s">
        <v>8318</v>
      </c>
      <c r="R1343" t="s">
        <v>8320</v>
      </c>
      <c r="S1343" s="14" t="str">
        <f t="shared" si="102"/>
        <v>August</v>
      </c>
      <c r="T1343" s="15">
        <f t="shared" si="103"/>
        <v>42644.290706018517</v>
      </c>
      <c r="U1343" t="str">
        <f t="shared" si="104"/>
        <v>2016</v>
      </c>
    </row>
    <row r="1344" spans="1:21" ht="45" x14ac:dyDescent="0.2">
      <c r="A1344" s="6">
        <f t="shared" si="100"/>
        <v>2E-3</v>
      </c>
      <c r="B1344">
        <v>1342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8">
        <f t="shared" si="101"/>
        <v>100</v>
      </c>
      <c r="Q1344" s="10" t="s">
        <v>8318</v>
      </c>
      <c r="R1344" t="s">
        <v>8320</v>
      </c>
      <c r="S1344" s="14" t="str">
        <f t="shared" si="102"/>
        <v>June</v>
      </c>
      <c r="T1344" s="15">
        <f t="shared" si="103"/>
        <v>42202.483090277768</v>
      </c>
      <c r="U1344" t="str">
        <f t="shared" si="104"/>
        <v>2015</v>
      </c>
    </row>
    <row r="1345" spans="1:21" ht="45" x14ac:dyDescent="0.2">
      <c r="A1345" s="6">
        <f t="shared" si="100"/>
        <v>1.02298</v>
      </c>
      <c r="B1345">
        <v>1343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8">
        <f t="shared" si="101"/>
        <v>158.35603715170279</v>
      </c>
      <c r="Q1345" s="10" t="s">
        <v>8318</v>
      </c>
      <c r="R1345" t="s">
        <v>8320</v>
      </c>
      <c r="S1345" s="14" t="str">
        <f t="shared" si="102"/>
        <v>June</v>
      </c>
      <c r="T1345" s="15">
        <f t="shared" si="103"/>
        <v>42600.832638888889</v>
      </c>
      <c r="U1345" t="str">
        <f t="shared" si="104"/>
        <v>2016</v>
      </c>
    </row>
    <row r="1346" spans="1:21" ht="45" x14ac:dyDescent="0.2">
      <c r="A1346" s="6">
        <f t="shared" si="100"/>
        <v>3.7773333333333334</v>
      </c>
      <c r="B1346">
        <v>1344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8">
        <f t="shared" si="101"/>
        <v>40.762589928057551</v>
      </c>
      <c r="Q1346" s="10" t="s">
        <v>8321</v>
      </c>
      <c r="R1346" t="s">
        <v>8322</v>
      </c>
      <c r="S1346" s="14" t="str">
        <f t="shared" si="102"/>
        <v>June</v>
      </c>
      <c r="T1346" s="15">
        <f t="shared" si="103"/>
        <v>42551.456469907404</v>
      </c>
      <c r="U1346" t="str">
        <f t="shared" si="104"/>
        <v>2016</v>
      </c>
    </row>
    <row r="1347" spans="1:21" ht="45" x14ac:dyDescent="0.2">
      <c r="A1347" s="6">
        <f t="shared" ref="A1347:A1410" si="105">(F1347/E1347)</f>
        <v>1.25</v>
      </c>
      <c r="B1347">
        <v>1345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8">
        <f t="shared" ref="P1347:P1410" si="106">F1347/M1347</f>
        <v>53.571428571428569</v>
      </c>
      <c r="Q1347" s="10" t="s">
        <v>8321</v>
      </c>
      <c r="R1347" t="s">
        <v>8322</v>
      </c>
      <c r="S1347" s="14" t="str">
        <f t="shared" ref="S1347:S1410" si="107">TEXT((((K1347/60)/60)/24)+DATE(1970,1,1)+(-8/24),"MMMM")</f>
        <v>June</v>
      </c>
      <c r="T1347" s="15">
        <f t="shared" ref="T1347:T1410" si="108">(((J1347/60)/60/24)+DATE(1970,1,1)+(-8/24))</f>
        <v>41834.481006944443</v>
      </c>
      <c r="U1347" t="str">
        <f t="shared" ref="U1347:U1410" si="109">TEXT((((K1347/60)/60)/24)+DATE(1970,1,1)+(-8/24),"YYYY")</f>
        <v>2014</v>
      </c>
    </row>
    <row r="1348" spans="1:21" ht="45" x14ac:dyDescent="0.2">
      <c r="A1348" s="6">
        <f t="shared" si="105"/>
        <v>1.473265306122449</v>
      </c>
      <c r="B1348">
        <v>1346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8">
        <f t="shared" si="106"/>
        <v>48.449664429530202</v>
      </c>
      <c r="Q1348" s="10" t="s">
        <v>8321</v>
      </c>
      <c r="R1348" t="s">
        <v>8322</v>
      </c>
      <c r="S1348" s="14" t="str">
        <f t="shared" si="107"/>
        <v>May</v>
      </c>
      <c r="T1348" s="15">
        <f t="shared" si="108"/>
        <v>41451.742488425924</v>
      </c>
      <c r="U1348" t="str">
        <f t="shared" si="109"/>
        <v>2013</v>
      </c>
    </row>
    <row r="1349" spans="1:21" ht="45" x14ac:dyDescent="0.2">
      <c r="A1349" s="6">
        <f t="shared" si="105"/>
        <v>1.022</v>
      </c>
      <c r="B1349">
        <v>1347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8">
        <f t="shared" si="106"/>
        <v>82.41935483870968</v>
      </c>
      <c r="Q1349" s="10" t="s">
        <v>8321</v>
      </c>
      <c r="R1349" t="s">
        <v>8322</v>
      </c>
      <c r="S1349" s="14" t="str">
        <f t="shared" si="107"/>
        <v>February</v>
      </c>
      <c r="T1349" s="15">
        <f t="shared" si="108"/>
        <v>42070.304687499993</v>
      </c>
      <c r="U1349" t="str">
        <f t="shared" si="109"/>
        <v>2015</v>
      </c>
    </row>
    <row r="1350" spans="1:21" ht="45" x14ac:dyDescent="0.2">
      <c r="A1350" s="6">
        <f t="shared" si="105"/>
        <v>1.018723404255319</v>
      </c>
      <c r="B1350">
        <v>1348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8">
        <f t="shared" si="106"/>
        <v>230.19230769230768</v>
      </c>
      <c r="Q1350" s="10" t="s">
        <v>8321</v>
      </c>
      <c r="R1350" t="s">
        <v>8322</v>
      </c>
      <c r="S1350" s="14" t="str">
        <f t="shared" si="107"/>
        <v>November</v>
      </c>
      <c r="T1350" s="15">
        <f t="shared" si="108"/>
        <v>41991.17283564814</v>
      </c>
      <c r="U1350" t="str">
        <f t="shared" si="109"/>
        <v>2014</v>
      </c>
    </row>
    <row r="1351" spans="1:21" ht="45" x14ac:dyDescent="0.2">
      <c r="A1351" s="6">
        <f t="shared" si="105"/>
        <v>2.0419999999999998</v>
      </c>
      <c r="B1351">
        <v>1349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8">
        <f t="shared" si="106"/>
        <v>59.360465116279073</v>
      </c>
      <c r="Q1351" s="10" t="s">
        <v>8321</v>
      </c>
      <c r="R1351" t="s">
        <v>8322</v>
      </c>
      <c r="S1351" s="14" t="str">
        <f t="shared" si="107"/>
        <v>November</v>
      </c>
      <c r="T1351" s="15">
        <f t="shared" si="108"/>
        <v>42353.957638888889</v>
      </c>
      <c r="U1351" t="str">
        <f t="shared" si="109"/>
        <v>2015</v>
      </c>
    </row>
    <row r="1352" spans="1:21" ht="45" x14ac:dyDescent="0.2">
      <c r="A1352" s="6">
        <f t="shared" si="105"/>
        <v>1.0405</v>
      </c>
      <c r="B1352">
        <v>1350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8">
        <f t="shared" si="106"/>
        <v>66.698717948717942</v>
      </c>
      <c r="Q1352" s="10" t="s">
        <v>8321</v>
      </c>
      <c r="R1352" t="s">
        <v>8322</v>
      </c>
      <c r="S1352" s="14" t="str">
        <f t="shared" si="107"/>
        <v>November</v>
      </c>
      <c r="T1352" s="15">
        <f t="shared" si="108"/>
        <v>42363.679791666662</v>
      </c>
      <c r="U1352" t="str">
        <f t="shared" si="109"/>
        <v>2015</v>
      </c>
    </row>
    <row r="1353" spans="1:21" ht="30" x14ac:dyDescent="0.2">
      <c r="A1353" s="6">
        <f t="shared" si="105"/>
        <v>1.0126500000000001</v>
      </c>
      <c r="B1353">
        <v>1351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8">
        <f t="shared" si="106"/>
        <v>168.77500000000001</v>
      </c>
      <c r="Q1353" s="10" t="s">
        <v>8321</v>
      </c>
      <c r="R1353" t="s">
        <v>8322</v>
      </c>
      <c r="S1353" s="14" t="str">
        <f t="shared" si="107"/>
        <v>January</v>
      </c>
      <c r="T1353" s="15">
        <f t="shared" si="108"/>
        <v>42412.406759259255</v>
      </c>
      <c r="U1353" t="str">
        <f t="shared" si="109"/>
        <v>2016</v>
      </c>
    </row>
    <row r="1354" spans="1:21" ht="45" x14ac:dyDescent="0.2">
      <c r="A1354" s="6">
        <f t="shared" si="105"/>
        <v>1.3613999999999999</v>
      </c>
      <c r="B1354">
        <v>1352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8">
        <f t="shared" si="106"/>
        <v>59.973568281938327</v>
      </c>
      <c r="Q1354" s="10" t="s">
        <v>8321</v>
      </c>
      <c r="R1354" t="s">
        <v>8322</v>
      </c>
      <c r="S1354" s="14" t="str">
        <f t="shared" si="107"/>
        <v>July</v>
      </c>
      <c r="T1354" s="15">
        <f t="shared" si="108"/>
        <v>42251.832638888889</v>
      </c>
      <c r="U1354" t="str">
        <f t="shared" si="109"/>
        <v>2015</v>
      </c>
    </row>
    <row r="1355" spans="1:21" ht="30" x14ac:dyDescent="0.2">
      <c r="A1355" s="6">
        <f t="shared" si="105"/>
        <v>1.3360000000000001</v>
      </c>
      <c r="B1355">
        <v>1353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8">
        <f t="shared" si="106"/>
        <v>31.80952380952381</v>
      </c>
      <c r="Q1355" s="10" t="s">
        <v>8321</v>
      </c>
      <c r="R1355" t="s">
        <v>8322</v>
      </c>
      <c r="S1355" s="14" t="str">
        <f t="shared" si="107"/>
        <v>February</v>
      </c>
      <c r="T1355" s="15">
        <f t="shared" si="108"/>
        <v>41343.666666666664</v>
      </c>
      <c r="U1355" t="str">
        <f t="shared" si="109"/>
        <v>2013</v>
      </c>
    </row>
    <row r="1356" spans="1:21" ht="45" x14ac:dyDescent="0.2">
      <c r="A1356" s="6">
        <f t="shared" si="105"/>
        <v>1.3025</v>
      </c>
      <c r="B1356">
        <v>1354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8">
        <f t="shared" si="106"/>
        <v>24.421875</v>
      </c>
      <c r="Q1356" s="10" t="s">
        <v>8321</v>
      </c>
      <c r="R1356" t="s">
        <v>8322</v>
      </c>
      <c r="S1356" s="14" t="str">
        <f t="shared" si="107"/>
        <v>May</v>
      </c>
      <c r="T1356" s="15">
        <f t="shared" si="108"/>
        <v>42532.474293981482</v>
      </c>
      <c r="U1356" t="str">
        <f t="shared" si="109"/>
        <v>2016</v>
      </c>
    </row>
    <row r="1357" spans="1:21" ht="45" x14ac:dyDescent="0.2">
      <c r="A1357" s="6">
        <f t="shared" si="105"/>
        <v>1.2267999999999999</v>
      </c>
      <c r="B1357">
        <v>1355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8">
        <f t="shared" si="106"/>
        <v>25.347107438016529</v>
      </c>
      <c r="Q1357" s="10" t="s">
        <v>8321</v>
      </c>
      <c r="R1357" t="s">
        <v>8322</v>
      </c>
      <c r="S1357" s="14" t="str">
        <f t="shared" si="107"/>
        <v>October</v>
      </c>
      <c r="T1357" s="15">
        <f t="shared" si="108"/>
        <v>41243.083333333328</v>
      </c>
      <c r="U1357" t="str">
        <f t="shared" si="109"/>
        <v>2012</v>
      </c>
    </row>
    <row r="1358" spans="1:21" ht="45" x14ac:dyDescent="0.2">
      <c r="A1358" s="6">
        <f t="shared" si="105"/>
        <v>1.8281058823529412</v>
      </c>
      <c r="B1358">
        <v>1356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8">
        <f t="shared" si="106"/>
        <v>71.443218390804603</v>
      </c>
      <c r="Q1358" s="10" t="s">
        <v>8321</v>
      </c>
      <c r="R1358" t="s">
        <v>8322</v>
      </c>
      <c r="S1358" s="14" t="str">
        <f t="shared" si="107"/>
        <v>June</v>
      </c>
      <c r="T1358" s="15">
        <f t="shared" si="108"/>
        <v>41459.705555555556</v>
      </c>
      <c r="U1358" t="str">
        <f t="shared" si="109"/>
        <v>2013</v>
      </c>
    </row>
    <row r="1359" spans="1:21" ht="45" x14ac:dyDescent="0.2">
      <c r="A1359" s="6">
        <f t="shared" si="105"/>
        <v>1.2529999999999999</v>
      </c>
      <c r="B1359">
        <v>1357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8">
        <f t="shared" si="106"/>
        <v>38.553846153846152</v>
      </c>
      <c r="Q1359" s="10" t="s">
        <v>8321</v>
      </c>
      <c r="R1359" t="s">
        <v>8322</v>
      </c>
      <c r="S1359" s="14" t="str">
        <f t="shared" si="107"/>
        <v>January</v>
      </c>
      <c r="T1359" s="15">
        <f t="shared" si="108"/>
        <v>41333.915972222218</v>
      </c>
      <c r="U1359" t="str">
        <f t="shared" si="109"/>
        <v>2013</v>
      </c>
    </row>
    <row r="1360" spans="1:21" ht="45" x14ac:dyDescent="0.2">
      <c r="A1360" s="6">
        <f t="shared" si="105"/>
        <v>1.1166666666666667</v>
      </c>
      <c r="B1360">
        <v>1358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8">
        <f t="shared" si="106"/>
        <v>68.367346938775512</v>
      </c>
      <c r="Q1360" s="10" t="s">
        <v>8321</v>
      </c>
      <c r="R1360" t="s">
        <v>8322</v>
      </c>
      <c r="S1360" s="14" t="str">
        <f t="shared" si="107"/>
        <v>May</v>
      </c>
      <c r="T1360" s="15">
        <f t="shared" si="108"/>
        <v>40719.237534722219</v>
      </c>
      <c r="U1360" t="str">
        <f t="shared" si="109"/>
        <v>2011</v>
      </c>
    </row>
    <row r="1361" spans="1:21" ht="45" x14ac:dyDescent="0.2">
      <c r="A1361" s="6">
        <f t="shared" si="105"/>
        <v>1.1575757575757575</v>
      </c>
      <c r="B1361">
        <v>1359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8">
        <f t="shared" si="106"/>
        <v>40.210526315789473</v>
      </c>
      <c r="Q1361" s="10" t="s">
        <v>8321</v>
      </c>
      <c r="R1361" t="s">
        <v>8322</v>
      </c>
      <c r="S1361" s="14" t="str">
        <f t="shared" si="107"/>
        <v>May</v>
      </c>
      <c r="T1361" s="15">
        <f t="shared" si="108"/>
        <v>40730.481365740736</v>
      </c>
      <c r="U1361" t="str">
        <f t="shared" si="109"/>
        <v>2011</v>
      </c>
    </row>
    <row r="1362" spans="1:21" ht="30" x14ac:dyDescent="0.2">
      <c r="A1362" s="6">
        <f t="shared" si="105"/>
        <v>1.732</v>
      </c>
      <c r="B1362">
        <v>1360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8">
        <f t="shared" si="106"/>
        <v>32.074074074074076</v>
      </c>
      <c r="Q1362" s="10" t="s">
        <v>8321</v>
      </c>
      <c r="R1362" t="s">
        <v>8322</v>
      </c>
      <c r="S1362" s="14" t="str">
        <f t="shared" si="107"/>
        <v>July</v>
      </c>
      <c r="T1362" s="15">
        <f t="shared" si="108"/>
        <v>41123.567361111105</v>
      </c>
      <c r="U1362" t="str">
        <f t="shared" si="109"/>
        <v>2012</v>
      </c>
    </row>
    <row r="1363" spans="1:21" ht="45" x14ac:dyDescent="0.2">
      <c r="A1363" s="6">
        <f t="shared" si="105"/>
        <v>1.2598333333333334</v>
      </c>
      <c r="B1363">
        <v>1361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8">
        <f t="shared" si="106"/>
        <v>28.632575757575758</v>
      </c>
      <c r="Q1363" s="10" t="s">
        <v>8321</v>
      </c>
      <c r="R1363" t="s">
        <v>8322</v>
      </c>
      <c r="S1363" s="14" t="str">
        <f t="shared" si="107"/>
        <v>May</v>
      </c>
      <c r="T1363" s="15">
        <f t="shared" si="108"/>
        <v>41811.383935185186</v>
      </c>
      <c r="U1363" t="str">
        <f t="shared" si="109"/>
        <v>2014</v>
      </c>
    </row>
    <row r="1364" spans="1:21" ht="30" x14ac:dyDescent="0.2">
      <c r="A1364" s="6">
        <f t="shared" si="105"/>
        <v>1.091</v>
      </c>
      <c r="B1364">
        <v>1362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8">
        <f t="shared" si="106"/>
        <v>43.64</v>
      </c>
      <c r="Q1364" s="10" t="s">
        <v>8321</v>
      </c>
      <c r="R1364" t="s">
        <v>8322</v>
      </c>
      <c r="S1364" s="14" t="str">
        <f t="shared" si="107"/>
        <v>July</v>
      </c>
      <c r="T1364" s="15">
        <f t="shared" si="108"/>
        <v>41524.601053240738</v>
      </c>
      <c r="U1364" t="str">
        <f t="shared" si="109"/>
        <v>2013</v>
      </c>
    </row>
    <row r="1365" spans="1:21" ht="45" x14ac:dyDescent="0.2">
      <c r="A1365" s="6">
        <f t="shared" si="105"/>
        <v>1</v>
      </c>
      <c r="B1365">
        <v>1363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8">
        <f t="shared" si="106"/>
        <v>40</v>
      </c>
      <c r="Q1365" s="10" t="s">
        <v>8321</v>
      </c>
      <c r="R1365" t="s">
        <v>8322</v>
      </c>
      <c r="S1365" s="14" t="str">
        <f t="shared" si="107"/>
        <v>January</v>
      </c>
      <c r="T1365" s="15">
        <f t="shared" si="108"/>
        <v>42414.999305555553</v>
      </c>
      <c r="U1365" t="str">
        <f t="shared" si="109"/>
        <v>2016</v>
      </c>
    </row>
    <row r="1366" spans="1:21" ht="45" x14ac:dyDescent="0.2">
      <c r="A1366" s="6">
        <f t="shared" si="105"/>
        <v>1.1864285714285714</v>
      </c>
      <c r="B1366">
        <v>1364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8">
        <f t="shared" si="106"/>
        <v>346.04166666666669</v>
      </c>
      <c r="Q1366" s="10" t="s">
        <v>8324</v>
      </c>
      <c r="R1366" t="s">
        <v>8325</v>
      </c>
      <c r="S1366" s="14" t="str">
        <f t="shared" si="107"/>
        <v>November</v>
      </c>
      <c r="T1366" s="15">
        <f t="shared" si="108"/>
        <v>42011.362337962964</v>
      </c>
      <c r="U1366" t="str">
        <f t="shared" si="109"/>
        <v>2014</v>
      </c>
    </row>
    <row r="1367" spans="1:21" ht="45" x14ac:dyDescent="0.2">
      <c r="A1367" s="6">
        <f t="shared" si="105"/>
        <v>1.0026666666666666</v>
      </c>
      <c r="B1367">
        <v>1365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8">
        <f t="shared" si="106"/>
        <v>81.739130434782609</v>
      </c>
      <c r="Q1367" s="10" t="s">
        <v>8324</v>
      </c>
      <c r="R1367" t="s">
        <v>8325</v>
      </c>
      <c r="S1367" s="14" t="str">
        <f t="shared" si="107"/>
        <v>February</v>
      </c>
      <c r="T1367" s="15">
        <f t="shared" si="108"/>
        <v>42079.358240740738</v>
      </c>
      <c r="U1367" t="str">
        <f t="shared" si="109"/>
        <v>2015</v>
      </c>
    </row>
    <row r="1368" spans="1:21" x14ac:dyDescent="0.2">
      <c r="A1368" s="6">
        <f t="shared" si="105"/>
        <v>1.2648920000000001</v>
      </c>
      <c r="B1368">
        <v>1366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8">
        <f t="shared" si="106"/>
        <v>64.535306122448986</v>
      </c>
      <c r="Q1368" s="10" t="s">
        <v>8324</v>
      </c>
      <c r="R1368" t="s">
        <v>8325</v>
      </c>
      <c r="S1368" s="14" t="str">
        <f t="shared" si="107"/>
        <v>October</v>
      </c>
      <c r="T1368" s="15">
        <f t="shared" si="108"/>
        <v>41969.704432870371</v>
      </c>
      <c r="U1368" t="str">
        <f t="shared" si="109"/>
        <v>2014</v>
      </c>
    </row>
    <row r="1369" spans="1:21" ht="45" x14ac:dyDescent="0.2">
      <c r="A1369" s="6">
        <f t="shared" si="105"/>
        <v>1.1426000000000001</v>
      </c>
      <c r="B1369">
        <v>1367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8">
        <f t="shared" si="106"/>
        <v>63.477777777777774</v>
      </c>
      <c r="Q1369" s="10" t="s">
        <v>8324</v>
      </c>
      <c r="R1369" t="s">
        <v>8325</v>
      </c>
      <c r="S1369" s="14" t="str">
        <f t="shared" si="107"/>
        <v>October</v>
      </c>
      <c r="T1369" s="15">
        <f t="shared" si="108"/>
        <v>42321.711226851847</v>
      </c>
      <c r="U1369" t="str">
        <f t="shared" si="109"/>
        <v>2015</v>
      </c>
    </row>
    <row r="1370" spans="1:21" ht="45" x14ac:dyDescent="0.2">
      <c r="A1370" s="6">
        <f t="shared" si="105"/>
        <v>1.107</v>
      </c>
      <c r="B1370">
        <v>1368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8">
        <f t="shared" si="106"/>
        <v>63.620689655172413</v>
      </c>
      <c r="Q1370" s="10" t="s">
        <v>8324</v>
      </c>
      <c r="R1370" t="s">
        <v>8325</v>
      </c>
      <c r="S1370" s="14" t="str">
        <f t="shared" si="107"/>
        <v>May</v>
      </c>
      <c r="T1370" s="15">
        <f t="shared" si="108"/>
        <v>42169.857569444437</v>
      </c>
      <c r="U1370" t="str">
        <f t="shared" si="109"/>
        <v>2015</v>
      </c>
    </row>
    <row r="1371" spans="1:21" ht="45" x14ac:dyDescent="0.2">
      <c r="A1371" s="6">
        <f t="shared" si="105"/>
        <v>1.0534805315203954</v>
      </c>
      <c r="B1371">
        <v>1369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8">
        <f t="shared" si="106"/>
        <v>83.967068965517228</v>
      </c>
      <c r="Q1371" s="10" t="s">
        <v>8324</v>
      </c>
      <c r="R1371" t="s">
        <v>8325</v>
      </c>
      <c r="S1371" s="14" t="str">
        <f t="shared" si="107"/>
        <v>March</v>
      </c>
      <c r="T1371" s="15">
        <f t="shared" si="108"/>
        <v>41740.260949074072</v>
      </c>
      <c r="U1371" t="str">
        <f t="shared" si="109"/>
        <v>2014</v>
      </c>
    </row>
    <row r="1372" spans="1:21" ht="30" x14ac:dyDescent="0.2">
      <c r="A1372" s="6">
        <f t="shared" si="105"/>
        <v>1.0366666666666666</v>
      </c>
      <c r="B1372">
        <v>1370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8">
        <f t="shared" si="106"/>
        <v>77.75</v>
      </c>
      <c r="Q1372" s="10" t="s">
        <v>8324</v>
      </c>
      <c r="R1372" t="s">
        <v>8325</v>
      </c>
      <c r="S1372" s="14" t="str">
        <f t="shared" si="107"/>
        <v>September</v>
      </c>
      <c r="T1372" s="15">
        <f t="shared" si="108"/>
        <v>41562.670023148145</v>
      </c>
      <c r="U1372" t="str">
        <f t="shared" si="109"/>
        <v>2013</v>
      </c>
    </row>
    <row r="1373" spans="1:21" ht="45" x14ac:dyDescent="0.2">
      <c r="A1373" s="6">
        <f t="shared" si="105"/>
        <v>1.0708672667523933</v>
      </c>
      <c r="B1373">
        <v>1371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8">
        <f t="shared" si="106"/>
        <v>107.07142857142857</v>
      </c>
      <c r="Q1373" s="10" t="s">
        <v>8324</v>
      </c>
      <c r="R1373" t="s">
        <v>8325</v>
      </c>
      <c r="S1373" s="14" t="str">
        <f t="shared" si="107"/>
        <v>April</v>
      </c>
      <c r="T1373" s="15">
        <f t="shared" si="108"/>
        <v>42131.425254629627</v>
      </c>
      <c r="U1373" t="str">
        <f t="shared" si="109"/>
        <v>2015</v>
      </c>
    </row>
    <row r="1374" spans="1:21" x14ac:dyDescent="0.2">
      <c r="A1374" s="6">
        <f t="shared" si="105"/>
        <v>1.24</v>
      </c>
      <c r="B1374">
        <v>1372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8">
        <f t="shared" si="106"/>
        <v>38.75</v>
      </c>
      <c r="Q1374" s="10" t="s">
        <v>8324</v>
      </c>
      <c r="R1374" t="s">
        <v>8325</v>
      </c>
      <c r="S1374" s="14" t="str">
        <f t="shared" si="107"/>
        <v>June</v>
      </c>
      <c r="T1374" s="15">
        <f t="shared" si="108"/>
        <v>41102.40662037037</v>
      </c>
      <c r="U1374" t="str">
        <f t="shared" si="109"/>
        <v>2012</v>
      </c>
    </row>
    <row r="1375" spans="1:21" ht="30" x14ac:dyDescent="0.2">
      <c r="A1375" s="6">
        <f t="shared" si="105"/>
        <v>1.0501</v>
      </c>
      <c r="B1375">
        <v>1373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8">
        <f t="shared" si="106"/>
        <v>201.94230769230768</v>
      </c>
      <c r="Q1375" s="10" t="s">
        <v>8324</v>
      </c>
      <c r="R1375" t="s">
        <v>8325</v>
      </c>
      <c r="S1375" s="14" t="str">
        <f t="shared" si="107"/>
        <v>November</v>
      </c>
      <c r="T1375" s="15">
        <f t="shared" si="108"/>
        <v>42734.618437499994</v>
      </c>
      <c r="U1375" t="str">
        <f t="shared" si="109"/>
        <v>2016</v>
      </c>
    </row>
    <row r="1376" spans="1:21" ht="45" x14ac:dyDescent="0.2">
      <c r="A1376" s="6">
        <f t="shared" si="105"/>
        <v>1.8946666666666667</v>
      </c>
      <c r="B1376">
        <v>1374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8">
        <f t="shared" si="106"/>
        <v>43.060606060606062</v>
      </c>
      <c r="Q1376" s="10" t="s">
        <v>8324</v>
      </c>
      <c r="R1376" t="s">
        <v>8325</v>
      </c>
      <c r="S1376" s="14" t="str">
        <f t="shared" si="107"/>
        <v>February</v>
      </c>
      <c r="T1376" s="15">
        <f t="shared" si="108"/>
        <v>42453.786898148144</v>
      </c>
      <c r="U1376" t="str">
        <f t="shared" si="109"/>
        <v>2016</v>
      </c>
    </row>
    <row r="1377" spans="1:21" ht="45" x14ac:dyDescent="0.2">
      <c r="A1377" s="6">
        <f t="shared" si="105"/>
        <v>1.7132499999999999</v>
      </c>
      <c r="B1377">
        <v>1375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8">
        <f t="shared" si="106"/>
        <v>62.871559633027523</v>
      </c>
      <c r="Q1377" s="10" t="s">
        <v>8324</v>
      </c>
      <c r="R1377" t="s">
        <v>8325</v>
      </c>
      <c r="S1377" s="14" t="str">
        <f t="shared" si="107"/>
        <v>December</v>
      </c>
      <c r="T1377" s="15">
        <f t="shared" si="108"/>
        <v>42749.732858796291</v>
      </c>
      <c r="U1377" t="str">
        <f t="shared" si="109"/>
        <v>2016</v>
      </c>
    </row>
    <row r="1378" spans="1:21" ht="30" x14ac:dyDescent="0.2">
      <c r="A1378" s="6">
        <f t="shared" si="105"/>
        <v>2.5248648648648651</v>
      </c>
      <c r="B1378">
        <v>1376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8">
        <f t="shared" si="106"/>
        <v>55.607142857142854</v>
      </c>
      <c r="Q1378" s="10" t="s">
        <v>8324</v>
      </c>
      <c r="R1378" t="s">
        <v>8325</v>
      </c>
      <c r="S1378" s="14" t="str">
        <f t="shared" si="107"/>
        <v>November</v>
      </c>
      <c r="T1378" s="15">
        <f t="shared" si="108"/>
        <v>42707.377384259256</v>
      </c>
      <c r="U1378" t="str">
        <f t="shared" si="109"/>
        <v>2016</v>
      </c>
    </row>
    <row r="1379" spans="1:21" ht="45" x14ac:dyDescent="0.2">
      <c r="A1379" s="6">
        <f t="shared" si="105"/>
        <v>1.1615384615384616</v>
      </c>
      <c r="B1379">
        <v>1377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8">
        <f t="shared" si="106"/>
        <v>48.70967741935484</v>
      </c>
      <c r="Q1379" s="10" t="s">
        <v>8324</v>
      </c>
      <c r="R1379" t="s">
        <v>8325</v>
      </c>
      <c r="S1379" s="14" t="str">
        <f t="shared" si="107"/>
        <v>January</v>
      </c>
      <c r="T1379" s="15">
        <f t="shared" si="108"/>
        <v>42768.84097222222</v>
      </c>
      <c r="U1379" t="str">
        <f t="shared" si="109"/>
        <v>2017</v>
      </c>
    </row>
    <row r="1380" spans="1:21" x14ac:dyDescent="0.2">
      <c r="A1380" s="6">
        <f t="shared" si="105"/>
        <v>2.0335000000000001</v>
      </c>
      <c r="B1380">
        <v>1378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8">
        <f t="shared" si="106"/>
        <v>30.578947368421051</v>
      </c>
      <c r="Q1380" s="10" t="s">
        <v>8324</v>
      </c>
      <c r="R1380" t="s">
        <v>8325</v>
      </c>
      <c r="S1380" s="14" t="str">
        <f t="shared" si="107"/>
        <v>July</v>
      </c>
      <c r="T1380" s="15">
        <f t="shared" si="108"/>
        <v>42583.426041666658</v>
      </c>
      <c r="U1380" t="str">
        <f t="shared" si="109"/>
        <v>2016</v>
      </c>
    </row>
    <row r="1381" spans="1:21" ht="30" x14ac:dyDescent="0.2">
      <c r="A1381" s="6">
        <f t="shared" si="105"/>
        <v>1.1160000000000001</v>
      </c>
      <c r="B1381">
        <v>1379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8">
        <f t="shared" si="106"/>
        <v>73.907284768211923</v>
      </c>
      <c r="Q1381" s="10" t="s">
        <v>8324</v>
      </c>
      <c r="R1381" t="s">
        <v>8325</v>
      </c>
      <c r="S1381" s="14" t="str">
        <f t="shared" si="107"/>
        <v>May</v>
      </c>
      <c r="T1381" s="15">
        <f t="shared" si="108"/>
        <v>42160.15828703704</v>
      </c>
      <c r="U1381" t="str">
        <f t="shared" si="109"/>
        <v>2015</v>
      </c>
    </row>
    <row r="1382" spans="1:21" ht="30" x14ac:dyDescent="0.2">
      <c r="A1382" s="6">
        <f t="shared" si="105"/>
        <v>4.24</v>
      </c>
      <c r="B1382">
        <v>1380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8">
        <f t="shared" si="106"/>
        <v>21.2</v>
      </c>
      <c r="Q1382" s="10" t="s">
        <v>8324</v>
      </c>
      <c r="R1382" t="s">
        <v>8325</v>
      </c>
      <c r="S1382" s="14" t="str">
        <f t="shared" si="107"/>
        <v>May</v>
      </c>
      <c r="T1382" s="15">
        <f t="shared" si="108"/>
        <v>42163.749999999993</v>
      </c>
      <c r="U1382" t="str">
        <f t="shared" si="109"/>
        <v>2015</v>
      </c>
    </row>
    <row r="1383" spans="1:21" ht="45" x14ac:dyDescent="0.2">
      <c r="A1383" s="6">
        <f t="shared" si="105"/>
        <v>1.071</v>
      </c>
      <c r="B1383">
        <v>1381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8">
        <f t="shared" si="106"/>
        <v>73.356164383561648</v>
      </c>
      <c r="Q1383" s="10" t="s">
        <v>8324</v>
      </c>
      <c r="R1383" t="s">
        <v>8325</v>
      </c>
      <c r="S1383" s="14" t="str">
        <f t="shared" si="107"/>
        <v>November</v>
      </c>
      <c r="T1383" s="15">
        <f t="shared" si="108"/>
        <v>42732.881076388883</v>
      </c>
      <c r="U1383" t="str">
        <f t="shared" si="109"/>
        <v>2016</v>
      </c>
    </row>
    <row r="1384" spans="1:21" ht="45" x14ac:dyDescent="0.2">
      <c r="A1384" s="6">
        <f t="shared" si="105"/>
        <v>1.043625</v>
      </c>
      <c r="B1384">
        <v>1382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8">
        <f t="shared" si="106"/>
        <v>56.412162162162161</v>
      </c>
      <c r="Q1384" s="10" t="s">
        <v>8324</v>
      </c>
      <c r="R1384" t="s">
        <v>8325</v>
      </c>
      <c r="S1384" s="14" t="str">
        <f t="shared" si="107"/>
        <v>April</v>
      </c>
      <c r="T1384" s="15">
        <f t="shared" si="108"/>
        <v>41400.466851851852</v>
      </c>
      <c r="U1384" t="str">
        <f t="shared" si="109"/>
        <v>2013</v>
      </c>
    </row>
    <row r="1385" spans="1:21" ht="45" x14ac:dyDescent="0.2">
      <c r="A1385" s="6">
        <f t="shared" si="105"/>
        <v>2.124090909090909</v>
      </c>
      <c r="B1385">
        <v>1383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8">
        <f t="shared" si="106"/>
        <v>50.247311827956992</v>
      </c>
      <c r="Q1385" s="10" t="s">
        <v>8324</v>
      </c>
      <c r="R1385" t="s">
        <v>8325</v>
      </c>
      <c r="S1385" s="14" t="str">
        <f t="shared" si="107"/>
        <v>December</v>
      </c>
      <c r="T1385" s="15">
        <f t="shared" si="108"/>
        <v>42726.741643518515</v>
      </c>
      <c r="U1385" t="str">
        <f t="shared" si="109"/>
        <v>2016</v>
      </c>
    </row>
    <row r="1386" spans="1:21" ht="45" x14ac:dyDescent="0.2">
      <c r="A1386" s="6">
        <f t="shared" si="105"/>
        <v>1.2408571428571429</v>
      </c>
      <c r="B1386">
        <v>1384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8">
        <f t="shared" si="106"/>
        <v>68.936507936507937</v>
      </c>
      <c r="Q1386" s="10" t="s">
        <v>8324</v>
      </c>
      <c r="R1386" t="s">
        <v>8325</v>
      </c>
      <c r="S1386" s="14" t="str">
        <f t="shared" si="107"/>
        <v>June</v>
      </c>
      <c r="T1386" s="15">
        <f t="shared" si="108"/>
        <v>42190.401874999996</v>
      </c>
      <c r="U1386" t="str">
        <f t="shared" si="109"/>
        <v>2015</v>
      </c>
    </row>
    <row r="1387" spans="1:21" ht="45" x14ac:dyDescent="0.2">
      <c r="A1387" s="6">
        <f t="shared" si="105"/>
        <v>1.10406125</v>
      </c>
      <c r="B1387">
        <v>1385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8">
        <f t="shared" si="106"/>
        <v>65.914104477611943</v>
      </c>
      <c r="Q1387" s="10" t="s">
        <v>8324</v>
      </c>
      <c r="R1387" t="s">
        <v>8325</v>
      </c>
      <c r="S1387" s="14" t="str">
        <f t="shared" si="107"/>
        <v>March</v>
      </c>
      <c r="T1387" s="15">
        <f t="shared" si="108"/>
        <v>42489.174305555549</v>
      </c>
      <c r="U1387" t="str">
        <f t="shared" si="109"/>
        <v>2016</v>
      </c>
    </row>
    <row r="1388" spans="1:21" ht="30" x14ac:dyDescent="0.2">
      <c r="A1388" s="6">
        <f t="shared" si="105"/>
        <v>2.1875</v>
      </c>
      <c r="B1388">
        <v>1386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8">
        <f t="shared" si="106"/>
        <v>62.5</v>
      </c>
      <c r="Q1388" s="10" t="s">
        <v>8324</v>
      </c>
      <c r="R1388" t="s">
        <v>8325</v>
      </c>
      <c r="S1388" s="14" t="str">
        <f t="shared" si="107"/>
        <v>June</v>
      </c>
      <c r="T1388" s="15">
        <f t="shared" si="108"/>
        <v>42214.313530092586</v>
      </c>
      <c r="U1388" t="str">
        <f t="shared" si="109"/>
        <v>2015</v>
      </c>
    </row>
    <row r="1389" spans="1:21" ht="45" x14ac:dyDescent="0.2">
      <c r="A1389" s="6">
        <f t="shared" si="105"/>
        <v>1.36625</v>
      </c>
      <c r="B1389">
        <v>1387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8">
        <f t="shared" si="106"/>
        <v>70.064102564102569</v>
      </c>
      <c r="Q1389" s="10" t="s">
        <v>8324</v>
      </c>
      <c r="R1389" t="s">
        <v>8325</v>
      </c>
      <c r="S1389" s="14" t="str">
        <f t="shared" si="107"/>
        <v>May</v>
      </c>
      <c r="T1389" s="15">
        <f t="shared" si="108"/>
        <v>42157.854166666664</v>
      </c>
      <c r="U1389" t="str">
        <f t="shared" si="109"/>
        <v>2015</v>
      </c>
    </row>
    <row r="1390" spans="1:21" ht="45" x14ac:dyDescent="0.2">
      <c r="A1390" s="6">
        <f t="shared" si="105"/>
        <v>1.348074</v>
      </c>
      <c r="B1390">
        <v>1388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8">
        <f t="shared" si="106"/>
        <v>60.181874999999998</v>
      </c>
      <c r="Q1390" s="10" t="s">
        <v>8324</v>
      </c>
      <c r="R1390" t="s">
        <v>8325</v>
      </c>
      <c r="S1390" s="14" t="str">
        <f t="shared" si="107"/>
        <v>September</v>
      </c>
      <c r="T1390" s="15">
        <f t="shared" si="108"/>
        <v>42660.343055555553</v>
      </c>
      <c r="U1390" t="str">
        <f t="shared" si="109"/>
        <v>2016</v>
      </c>
    </row>
    <row r="1391" spans="1:21" ht="30" x14ac:dyDescent="0.2">
      <c r="A1391" s="6">
        <f t="shared" si="105"/>
        <v>1.454</v>
      </c>
      <c r="B1391">
        <v>1389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8">
        <f t="shared" si="106"/>
        <v>21.382352941176471</v>
      </c>
      <c r="Q1391" s="10" t="s">
        <v>8324</v>
      </c>
      <c r="R1391" t="s">
        <v>8325</v>
      </c>
      <c r="S1391" s="14" t="str">
        <f t="shared" si="107"/>
        <v>July</v>
      </c>
      <c r="T1391" s="15">
        <f t="shared" si="108"/>
        <v>42595.147650462961</v>
      </c>
      <c r="U1391" t="str">
        <f t="shared" si="109"/>
        <v>2016</v>
      </c>
    </row>
    <row r="1392" spans="1:21" ht="30" x14ac:dyDescent="0.2">
      <c r="A1392" s="6">
        <f t="shared" si="105"/>
        <v>1.0910714285714285</v>
      </c>
      <c r="B1392">
        <v>1390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8">
        <f t="shared" si="106"/>
        <v>160.78947368421052</v>
      </c>
      <c r="Q1392" s="10" t="s">
        <v>8324</v>
      </c>
      <c r="R1392" t="s">
        <v>8325</v>
      </c>
      <c r="S1392" s="14" t="str">
        <f t="shared" si="107"/>
        <v>March</v>
      </c>
      <c r="T1392" s="15">
        <f t="shared" si="108"/>
        <v>42121.383333333331</v>
      </c>
      <c r="U1392" t="str">
        <f t="shared" si="109"/>
        <v>2015</v>
      </c>
    </row>
    <row r="1393" spans="1:21" ht="45" x14ac:dyDescent="0.2">
      <c r="A1393" s="6">
        <f t="shared" si="105"/>
        <v>1.1020000000000001</v>
      </c>
      <c r="B1393">
        <v>1391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8">
        <f t="shared" si="106"/>
        <v>42.384615384615387</v>
      </c>
      <c r="Q1393" s="10" t="s">
        <v>8324</v>
      </c>
      <c r="R1393" t="s">
        <v>8325</v>
      </c>
      <c r="S1393" s="14" t="str">
        <f t="shared" si="107"/>
        <v>July</v>
      </c>
      <c r="T1393" s="15">
        <f t="shared" si="108"/>
        <v>42237.874305555553</v>
      </c>
      <c r="U1393" t="str">
        <f t="shared" si="109"/>
        <v>2015</v>
      </c>
    </row>
    <row r="1394" spans="1:21" ht="30" x14ac:dyDescent="0.2">
      <c r="A1394" s="6">
        <f t="shared" si="105"/>
        <v>1.1364000000000001</v>
      </c>
      <c r="B1394">
        <v>1392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8">
        <f t="shared" si="106"/>
        <v>27.317307692307693</v>
      </c>
      <c r="Q1394" s="10" t="s">
        <v>8324</v>
      </c>
      <c r="R1394" t="s">
        <v>8325</v>
      </c>
      <c r="S1394" s="14" t="str">
        <f t="shared" si="107"/>
        <v>January</v>
      </c>
      <c r="T1394" s="15">
        <f t="shared" si="108"/>
        <v>42431.821597222217</v>
      </c>
      <c r="U1394" t="str">
        <f t="shared" si="109"/>
        <v>2016</v>
      </c>
    </row>
    <row r="1395" spans="1:21" x14ac:dyDescent="0.2">
      <c r="A1395" s="6">
        <f t="shared" si="105"/>
        <v>1.0235000000000001</v>
      </c>
      <c r="B1395">
        <v>1393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8">
        <f t="shared" si="106"/>
        <v>196.82692307692307</v>
      </c>
      <c r="Q1395" s="10" t="s">
        <v>8324</v>
      </c>
      <c r="R1395" t="s">
        <v>8325</v>
      </c>
      <c r="S1395" s="14" t="str">
        <f t="shared" si="107"/>
        <v>July</v>
      </c>
      <c r="T1395" s="15">
        <f t="shared" si="108"/>
        <v>42583.348645833328</v>
      </c>
      <c r="U1395" t="str">
        <f t="shared" si="109"/>
        <v>2016</v>
      </c>
    </row>
    <row r="1396" spans="1:21" ht="45" x14ac:dyDescent="0.2">
      <c r="A1396" s="6">
        <f t="shared" si="105"/>
        <v>1.2213333333333334</v>
      </c>
      <c r="B1396">
        <v>1394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8">
        <f t="shared" si="106"/>
        <v>53.882352941176471</v>
      </c>
      <c r="Q1396" s="10" t="s">
        <v>8324</v>
      </c>
      <c r="R1396" t="s">
        <v>8325</v>
      </c>
      <c r="S1396" s="14" t="str">
        <f t="shared" si="107"/>
        <v>January</v>
      </c>
      <c r="T1396" s="15">
        <f t="shared" si="108"/>
        <v>42794.791666666664</v>
      </c>
      <c r="U1396" t="str">
        <f t="shared" si="109"/>
        <v>2017</v>
      </c>
    </row>
    <row r="1397" spans="1:21" x14ac:dyDescent="0.2">
      <c r="A1397" s="6">
        <f t="shared" si="105"/>
        <v>1.1188571428571428</v>
      </c>
      <c r="B1397">
        <v>1395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8">
        <f t="shared" si="106"/>
        <v>47.756097560975611</v>
      </c>
      <c r="Q1397" s="10" t="s">
        <v>8324</v>
      </c>
      <c r="R1397" t="s">
        <v>8325</v>
      </c>
      <c r="S1397" s="14" t="str">
        <f t="shared" si="107"/>
        <v>December</v>
      </c>
      <c r="T1397" s="15">
        <f t="shared" si="108"/>
        <v>42749.575011574074</v>
      </c>
      <c r="U1397" t="str">
        <f t="shared" si="109"/>
        <v>2016</v>
      </c>
    </row>
    <row r="1398" spans="1:21" ht="45" x14ac:dyDescent="0.2">
      <c r="A1398" s="6">
        <f t="shared" si="105"/>
        <v>1.073</v>
      </c>
      <c r="B1398">
        <v>1396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8">
        <f t="shared" si="106"/>
        <v>88.191780821917803</v>
      </c>
      <c r="Q1398" s="10" t="s">
        <v>8324</v>
      </c>
      <c r="R1398" t="s">
        <v>8325</v>
      </c>
      <c r="S1398" s="14" t="str">
        <f t="shared" si="107"/>
        <v>January</v>
      </c>
      <c r="T1398" s="15">
        <f t="shared" si="108"/>
        <v>42048.665300925924</v>
      </c>
      <c r="U1398" t="str">
        <f t="shared" si="109"/>
        <v>2015</v>
      </c>
    </row>
    <row r="1399" spans="1:21" ht="45" x14ac:dyDescent="0.2">
      <c r="A1399" s="6">
        <f t="shared" si="105"/>
        <v>1.1385000000000001</v>
      </c>
      <c r="B1399">
        <v>1397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8">
        <f t="shared" si="106"/>
        <v>72.056962025316452</v>
      </c>
      <c r="Q1399" s="10" t="s">
        <v>8324</v>
      </c>
      <c r="R1399" t="s">
        <v>8325</v>
      </c>
      <c r="S1399" s="14" t="str">
        <f t="shared" si="107"/>
        <v>September</v>
      </c>
      <c r="T1399" s="15">
        <f t="shared" si="108"/>
        <v>42670.554861111108</v>
      </c>
      <c r="U1399" t="str">
        <f t="shared" si="109"/>
        <v>2016</v>
      </c>
    </row>
    <row r="1400" spans="1:21" ht="45" x14ac:dyDescent="0.2">
      <c r="A1400" s="6">
        <f t="shared" si="105"/>
        <v>1.0968181818181819</v>
      </c>
      <c r="B1400">
        <v>1398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8">
        <f t="shared" si="106"/>
        <v>74.246153846153845</v>
      </c>
      <c r="Q1400" s="10" t="s">
        <v>8324</v>
      </c>
      <c r="R1400" t="s">
        <v>8325</v>
      </c>
      <c r="S1400" s="14" t="str">
        <f t="shared" si="107"/>
        <v>June</v>
      </c>
      <c r="T1400" s="15">
        <f t="shared" si="108"/>
        <v>42556.540902777771</v>
      </c>
      <c r="U1400" t="str">
        <f t="shared" si="109"/>
        <v>2016</v>
      </c>
    </row>
    <row r="1401" spans="1:21" ht="45" x14ac:dyDescent="0.2">
      <c r="A1401" s="6">
        <f t="shared" si="105"/>
        <v>1.2614444444444444</v>
      </c>
      <c r="B1401">
        <v>1399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8">
        <f t="shared" si="106"/>
        <v>61.701086956521742</v>
      </c>
      <c r="Q1401" s="10" t="s">
        <v>8324</v>
      </c>
      <c r="R1401" t="s">
        <v>8325</v>
      </c>
      <c r="S1401" s="14" t="str">
        <f t="shared" si="107"/>
        <v>September</v>
      </c>
      <c r="T1401" s="15">
        <f t="shared" si="108"/>
        <v>41918.670983796292</v>
      </c>
      <c r="U1401" t="str">
        <f t="shared" si="109"/>
        <v>2014</v>
      </c>
    </row>
    <row r="1402" spans="1:21" ht="45" x14ac:dyDescent="0.2">
      <c r="A1402" s="6">
        <f t="shared" si="105"/>
        <v>1.6742857142857144</v>
      </c>
      <c r="B1402">
        <v>1400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8">
        <f t="shared" si="106"/>
        <v>17.235294117647058</v>
      </c>
      <c r="Q1402" s="10" t="s">
        <v>8324</v>
      </c>
      <c r="R1402" t="s">
        <v>8325</v>
      </c>
      <c r="S1402" s="14" t="str">
        <f t="shared" si="107"/>
        <v>May</v>
      </c>
      <c r="T1402" s="15">
        <f t="shared" si="108"/>
        <v>42532.895833333336</v>
      </c>
      <c r="U1402" t="str">
        <f t="shared" si="109"/>
        <v>2016</v>
      </c>
    </row>
    <row r="1403" spans="1:21" ht="45" x14ac:dyDescent="0.2">
      <c r="A1403" s="6">
        <f t="shared" si="105"/>
        <v>4.9652000000000003</v>
      </c>
      <c r="B1403">
        <v>1401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8">
        <f t="shared" si="106"/>
        <v>51.720833333333331</v>
      </c>
      <c r="Q1403" s="10" t="s">
        <v>8324</v>
      </c>
      <c r="R1403" t="s">
        <v>8325</v>
      </c>
      <c r="S1403" s="14" t="str">
        <f t="shared" si="107"/>
        <v>May</v>
      </c>
      <c r="T1403" s="15">
        <f t="shared" si="108"/>
        <v>41420.662893518514</v>
      </c>
      <c r="U1403" t="str">
        <f t="shared" si="109"/>
        <v>2013</v>
      </c>
    </row>
    <row r="1404" spans="1:21" ht="45" x14ac:dyDescent="0.2">
      <c r="A1404" s="6">
        <f t="shared" si="105"/>
        <v>1.0915999999999999</v>
      </c>
      <c r="B1404">
        <v>1402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8">
        <f t="shared" si="106"/>
        <v>24.150442477876105</v>
      </c>
      <c r="Q1404" s="10" t="s">
        <v>8324</v>
      </c>
      <c r="R1404" t="s">
        <v>8325</v>
      </c>
      <c r="S1404" s="14" t="str">
        <f t="shared" si="107"/>
        <v>March</v>
      </c>
      <c r="T1404" s="15">
        <f t="shared" si="108"/>
        <v>42124.67836805556</v>
      </c>
      <c r="U1404" t="str">
        <f t="shared" si="109"/>
        <v>2015</v>
      </c>
    </row>
    <row r="1405" spans="1:21" ht="45" x14ac:dyDescent="0.2">
      <c r="A1405" s="6">
        <f t="shared" si="105"/>
        <v>1.0257499999999999</v>
      </c>
      <c r="B1405">
        <v>1403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8">
        <f t="shared" si="106"/>
        <v>62.166666666666664</v>
      </c>
      <c r="Q1405" s="10" t="s">
        <v>8324</v>
      </c>
      <c r="R1405" t="s">
        <v>8325</v>
      </c>
      <c r="S1405" s="14" t="str">
        <f t="shared" si="107"/>
        <v>June</v>
      </c>
      <c r="T1405" s="15">
        <f t="shared" si="108"/>
        <v>41480.729571759257</v>
      </c>
      <c r="U1405" t="str">
        <f t="shared" si="109"/>
        <v>2013</v>
      </c>
    </row>
    <row r="1406" spans="1:21" ht="45" x14ac:dyDescent="0.2">
      <c r="A1406" s="6">
        <f t="shared" si="105"/>
        <v>1.6620689655172414E-2</v>
      </c>
      <c r="B1406">
        <v>1404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8">
        <f t="shared" si="106"/>
        <v>48.2</v>
      </c>
      <c r="Q1406" s="10" t="s">
        <v>8321</v>
      </c>
      <c r="R1406" t="s">
        <v>8340</v>
      </c>
      <c r="S1406" s="14" t="str">
        <f t="shared" si="107"/>
        <v>January</v>
      </c>
      <c r="T1406" s="15">
        <f t="shared" si="108"/>
        <v>42057.17690972222</v>
      </c>
      <c r="U1406" t="str">
        <f t="shared" si="109"/>
        <v>2015</v>
      </c>
    </row>
    <row r="1407" spans="1:21" ht="30" x14ac:dyDescent="0.2">
      <c r="A1407" s="6">
        <f t="shared" si="105"/>
        <v>4.1999999999999997E-3</v>
      </c>
      <c r="B1407">
        <v>1405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8">
        <f t="shared" si="106"/>
        <v>6.1764705882352944</v>
      </c>
      <c r="Q1407" s="10" t="s">
        <v>8321</v>
      </c>
      <c r="R1407" t="s">
        <v>8340</v>
      </c>
      <c r="S1407" s="14" t="str">
        <f t="shared" si="107"/>
        <v>October</v>
      </c>
      <c r="T1407" s="15">
        <f t="shared" si="108"/>
        <v>41971.38890046296</v>
      </c>
      <c r="U1407" t="str">
        <f t="shared" si="109"/>
        <v>2014</v>
      </c>
    </row>
    <row r="1408" spans="1:21" x14ac:dyDescent="0.2">
      <c r="A1408" s="6">
        <f t="shared" si="105"/>
        <v>1.25E-3</v>
      </c>
      <c r="B1408">
        <v>1406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8">
        <f t="shared" si="106"/>
        <v>5</v>
      </c>
      <c r="Q1408" s="10" t="s">
        <v>8321</v>
      </c>
      <c r="R1408" t="s">
        <v>8340</v>
      </c>
      <c r="S1408" s="14" t="str">
        <f t="shared" si="107"/>
        <v>October</v>
      </c>
      <c r="T1408" s="15">
        <f t="shared" si="108"/>
        <v>42350.083333333336</v>
      </c>
      <c r="U1408" t="str">
        <f t="shared" si="109"/>
        <v>2015</v>
      </c>
    </row>
    <row r="1409" spans="1:21" ht="45" x14ac:dyDescent="0.2">
      <c r="A1409" s="6">
        <f t="shared" si="105"/>
        <v>5.0000000000000001E-3</v>
      </c>
      <c r="B1409">
        <v>1407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8">
        <f t="shared" si="106"/>
        <v>7.5</v>
      </c>
      <c r="Q1409" s="10" t="s">
        <v>8321</v>
      </c>
      <c r="R1409" t="s">
        <v>8340</v>
      </c>
      <c r="S1409" s="14" t="str">
        <f t="shared" si="107"/>
        <v>July</v>
      </c>
      <c r="T1409" s="15">
        <f t="shared" si="108"/>
        <v>41863.20344907407</v>
      </c>
      <c r="U1409" t="str">
        <f t="shared" si="109"/>
        <v>2014</v>
      </c>
    </row>
    <row r="1410" spans="1:21" ht="45" x14ac:dyDescent="0.2">
      <c r="A1410" s="6">
        <f t="shared" si="105"/>
        <v>7.1999999999999995E-2</v>
      </c>
      <c r="B1410">
        <v>1408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8">
        <f t="shared" si="106"/>
        <v>12</v>
      </c>
      <c r="Q1410" s="10" t="s">
        <v>8321</v>
      </c>
      <c r="R1410" t="s">
        <v>8340</v>
      </c>
      <c r="S1410" s="14" t="str">
        <f t="shared" si="107"/>
        <v>October</v>
      </c>
      <c r="T1410" s="15">
        <f t="shared" si="108"/>
        <v>42321.580509259256</v>
      </c>
      <c r="U1410" t="str">
        <f t="shared" si="109"/>
        <v>2015</v>
      </c>
    </row>
    <row r="1411" spans="1:21" ht="45" x14ac:dyDescent="0.2">
      <c r="A1411" s="6">
        <f t="shared" ref="A1411:A1474" si="110">(F1411/E1411)</f>
        <v>0</v>
      </c>
      <c r="B1411">
        <v>1409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8" t="e">
        <f t="shared" ref="P1411:P1474" si="111">F1411/M1411</f>
        <v>#DIV/0!</v>
      </c>
      <c r="Q1411" s="10" t="s">
        <v>8321</v>
      </c>
      <c r="R1411" t="s">
        <v>8340</v>
      </c>
      <c r="S1411" s="14" t="str">
        <f t="shared" ref="S1411:S1474" si="112">TEXT((((K1411/60)/60)/24)+DATE(1970,1,1)+(-8/24),"MMMM")</f>
        <v>November</v>
      </c>
      <c r="T1411" s="15">
        <f t="shared" ref="T1411:T1474" si="113">(((J1411/60)/60/24)+DATE(1970,1,1)+(-8/24))</f>
        <v>42004.841840277775</v>
      </c>
      <c r="U1411" t="str">
        <f t="shared" ref="U1411:U1474" si="114">TEXT((((K1411/60)/60)/24)+DATE(1970,1,1)+(-8/24),"YYYY")</f>
        <v>2014</v>
      </c>
    </row>
    <row r="1412" spans="1:21" ht="45" x14ac:dyDescent="0.2">
      <c r="A1412" s="6">
        <f t="shared" si="110"/>
        <v>1.6666666666666666E-4</v>
      </c>
      <c r="B1412">
        <v>1410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8">
        <f t="shared" si="111"/>
        <v>1</v>
      </c>
      <c r="Q1412" s="10" t="s">
        <v>8321</v>
      </c>
      <c r="R1412" t="s">
        <v>8340</v>
      </c>
      <c r="S1412" s="14" t="str">
        <f t="shared" si="112"/>
        <v>April</v>
      </c>
      <c r="T1412" s="15">
        <f t="shared" si="113"/>
        <v>42523.985185185178</v>
      </c>
      <c r="U1412" t="str">
        <f t="shared" si="114"/>
        <v>2016</v>
      </c>
    </row>
    <row r="1413" spans="1:21" ht="45" x14ac:dyDescent="0.2">
      <c r="A1413" s="6">
        <f t="shared" si="110"/>
        <v>2.3333333333333335E-3</v>
      </c>
      <c r="B1413">
        <v>1411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8">
        <f t="shared" si="111"/>
        <v>2.3333333333333335</v>
      </c>
      <c r="Q1413" s="10" t="s">
        <v>8321</v>
      </c>
      <c r="R1413" t="s">
        <v>8340</v>
      </c>
      <c r="S1413" s="14" t="str">
        <f t="shared" si="112"/>
        <v>January</v>
      </c>
      <c r="T1413" s="15">
        <f t="shared" si="113"/>
        <v>42040.725694444445</v>
      </c>
      <c r="U1413" t="str">
        <f t="shared" si="114"/>
        <v>2015</v>
      </c>
    </row>
    <row r="1414" spans="1:21" ht="30" x14ac:dyDescent="0.2">
      <c r="A1414" s="6">
        <f t="shared" si="110"/>
        <v>4.5714285714285714E-2</v>
      </c>
      <c r="B1414">
        <v>1412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8">
        <f t="shared" si="111"/>
        <v>24.615384615384617</v>
      </c>
      <c r="Q1414" s="10" t="s">
        <v>8321</v>
      </c>
      <c r="R1414" t="s">
        <v>8340</v>
      </c>
      <c r="S1414" s="14" t="str">
        <f t="shared" si="112"/>
        <v>November</v>
      </c>
      <c r="T1414" s="15">
        <f t="shared" si="113"/>
        <v>41976.730312499996</v>
      </c>
      <c r="U1414" t="str">
        <f t="shared" si="114"/>
        <v>2014</v>
      </c>
    </row>
    <row r="1415" spans="1:21" ht="45" x14ac:dyDescent="0.2">
      <c r="A1415" s="6">
        <f t="shared" si="110"/>
        <v>0.05</v>
      </c>
      <c r="B1415">
        <v>1413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8">
        <f t="shared" si="111"/>
        <v>100</v>
      </c>
      <c r="Q1415" s="10" t="s">
        <v>8321</v>
      </c>
      <c r="R1415" t="s">
        <v>8340</v>
      </c>
      <c r="S1415" s="14" t="str">
        <f t="shared" si="112"/>
        <v>December</v>
      </c>
      <c r="T1415" s="15">
        <f t="shared" si="113"/>
        <v>42420.103819444441</v>
      </c>
      <c r="U1415" t="str">
        <f t="shared" si="114"/>
        <v>2015</v>
      </c>
    </row>
    <row r="1416" spans="1:21" ht="45" x14ac:dyDescent="0.2">
      <c r="A1416" s="6">
        <f t="shared" si="110"/>
        <v>2E-3</v>
      </c>
      <c r="B1416">
        <v>1414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8">
        <f t="shared" si="111"/>
        <v>1</v>
      </c>
      <c r="Q1416" s="10" t="s">
        <v>8321</v>
      </c>
      <c r="R1416" t="s">
        <v>8340</v>
      </c>
      <c r="S1416" s="14" t="str">
        <f t="shared" si="112"/>
        <v>December</v>
      </c>
      <c r="T1416" s="15">
        <f t="shared" si="113"/>
        <v>42737.919756944444</v>
      </c>
      <c r="U1416" t="str">
        <f t="shared" si="114"/>
        <v>2016</v>
      </c>
    </row>
    <row r="1417" spans="1:21" ht="45" x14ac:dyDescent="0.2">
      <c r="A1417" s="6">
        <f t="shared" si="110"/>
        <v>0.18181818181818182</v>
      </c>
      <c r="B1417">
        <v>1415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8">
        <f t="shared" si="111"/>
        <v>88.888888888888886</v>
      </c>
      <c r="Q1417" s="10" t="s">
        <v>8321</v>
      </c>
      <c r="R1417" t="s">
        <v>8340</v>
      </c>
      <c r="S1417" s="14" t="str">
        <f t="shared" si="112"/>
        <v>July</v>
      </c>
      <c r="T1417" s="15">
        <f t="shared" si="113"/>
        <v>42232.342488425922</v>
      </c>
      <c r="U1417" t="str">
        <f t="shared" si="114"/>
        <v>2015</v>
      </c>
    </row>
    <row r="1418" spans="1:21" ht="45" x14ac:dyDescent="0.2">
      <c r="A1418" s="6">
        <f t="shared" si="110"/>
        <v>0</v>
      </c>
      <c r="B1418">
        <v>1416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8" t="e">
        <f t="shared" si="111"/>
        <v>#DIV/0!</v>
      </c>
      <c r="Q1418" s="10" t="s">
        <v>8321</v>
      </c>
      <c r="R1418" t="s">
        <v>8340</v>
      </c>
      <c r="S1418" s="14" t="str">
        <f t="shared" si="112"/>
        <v>October</v>
      </c>
      <c r="T1418" s="15">
        <f t="shared" si="113"/>
        <v>42329.634479166663</v>
      </c>
      <c r="U1418" t="str">
        <f t="shared" si="114"/>
        <v>2015</v>
      </c>
    </row>
    <row r="1419" spans="1:21" ht="45" x14ac:dyDescent="0.2">
      <c r="A1419" s="6">
        <f t="shared" si="110"/>
        <v>1.2222222222222223E-2</v>
      </c>
      <c r="B1419">
        <v>1417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8">
        <f t="shared" si="111"/>
        <v>27.5</v>
      </c>
      <c r="Q1419" s="10" t="s">
        <v>8321</v>
      </c>
      <c r="R1419" t="s">
        <v>8340</v>
      </c>
      <c r="S1419" s="14" t="str">
        <f t="shared" si="112"/>
        <v>August</v>
      </c>
      <c r="T1419" s="15">
        <f t="shared" si="113"/>
        <v>42262.132638888892</v>
      </c>
      <c r="U1419" t="str">
        <f t="shared" si="114"/>
        <v>2015</v>
      </c>
    </row>
    <row r="1420" spans="1:21" ht="60" x14ac:dyDescent="0.2">
      <c r="A1420" s="6">
        <f t="shared" si="110"/>
        <v>2E-3</v>
      </c>
      <c r="B1420">
        <v>1418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8">
        <f t="shared" si="111"/>
        <v>6</v>
      </c>
      <c r="Q1420" s="10" t="s">
        <v>8321</v>
      </c>
      <c r="R1420" t="s">
        <v>8340</v>
      </c>
      <c r="S1420" s="14" t="str">
        <f t="shared" si="112"/>
        <v>January</v>
      </c>
      <c r="T1420" s="15">
        <f t="shared" si="113"/>
        <v>42425.123078703698</v>
      </c>
      <c r="U1420" t="str">
        <f t="shared" si="114"/>
        <v>2016</v>
      </c>
    </row>
    <row r="1421" spans="1:21" ht="45" x14ac:dyDescent="0.2">
      <c r="A1421" s="6">
        <f t="shared" si="110"/>
        <v>7.0634920634920634E-2</v>
      </c>
      <c r="B1421">
        <v>1419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8">
        <f t="shared" si="111"/>
        <v>44.5</v>
      </c>
      <c r="Q1421" s="10" t="s">
        <v>8321</v>
      </c>
      <c r="R1421" t="s">
        <v>8340</v>
      </c>
      <c r="S1421" s="14" t="str">
        <f t="shared" si="112"/>
        <v>September</v>
      </c>
      <c r="T1421" s="15">
        <f t="shared" si="113"/>
        <v>42652.12290509259</v>
      </c>
      <c r="U1421" t="str">
        <f t="shared" si="114"/>
        <v>2016</v>
      </c>
    </row>
    <row r="1422" spans="1:21" x14ac:dyDescent="0.2">
      <c r="A1422" s="6">
        <f t="shared" si="110"/>
        <v>2.7272727272727271E-2</v>
      </c>
      <c r="B1422">
        <v>1420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8">
        <f t="shared" si="111"/>
        <v>1</v>
      </c>
      <c r="Q1422" s="10" t="s">
        <v>8321</v>
      </c>
      <c r="R1422" t="s">
        <v>8340</v>
      </c>
      <c r="S1422" s="14" t="str">
        <f t="shared" si="112"/>
        <v>June</v>
      </c>
      <c r="T1422" s="15">
        <f t="shared" si="113"/>
        <v>42549.334328703706</v>
      </c>
      <c r="U1422" t="str">
        <f t="shared" si="114"/>
        <v>2016</v>
      </c>
    </row>
    <row r="1423" spans="1:21" ht="45" x14ac:dyDescent="0.2">
      <c r="A1423" s="6">
        <f t="shared" si="110"/>
        <v>1E-3</v>
      </c>
      <c r="B1423">
        <v>1421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8">
        <f t="shared" si="111"/>
        <v>100</v>
      </c>
      <c r="Q1423" s="10" t="s">
        <v>8321</v>
      </c>
      <c r="R1423" t="s">
        <v>8340</v>
      </c>
      <c r="S1423" s="14" t="str">
        <f t="shared" si="112"/>
        <v>January</v>
      </c>
      <c r="T1423" s="15">
        <f t="shared" si="113"/>
        <v>42043.582280092589</v>
      </c>
      <c r="U1423" t="str">
        <f t="shared" si="114"/>
        <v>2015</v>
      </c>
    </row>
    <row r="1424" spans="1:21" ht="45" x14ac:dyDescent="0.2">
      <c r="A1424" s="6">
        <f t="shared" si="110"/>
        <v>1.0399999999999999E-3</v>
      </c>
      <c r="B1424">
        <v>1422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8">
        <f t="shared" si="111"/>
        <v>13</v>
      </c>
      <c r="Q1424" s="10" t="s">
        <v>8321</v>
      </c>
      <c r="R1424" t="s">
        <v>8340</v>
      </c>
      <c r="S1424" s="14" t="str">
        <f t="shared" si="112"/>
        <v>August</v>
      </c>
      <c r="T1424" s="15">
        <f t="shared" si="113"/>
        <v>42633.906296296293</v>
      </c>
      <c r="U1424" t="str">
        <f t="shared" si="114"/>
        <v>2016</v>
      </c>
    </row>
    <row r="1425" spans="1:21" ht="45" x14ac:dyDescent="0.2">
      <c r="A1425" s="6">
        <f t="shared" si="110"/>
        <v>3.3333333333333335E-3</v>
      </c>
      <c r="B1425">
        <v>1423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8">
        <f t="shared" si="111"/>
        <v>100</v>
      </c>
      <c r="Q1425" s="10" t="s">
        <v>8321</v>
      </c>
      <c r="R1425" t="s">
        <v>8340</v>
      </c>
      <c r="S1425" s="14" t="str">
        <f t="shared" si="112"/>
        <v>December</v>
      </c>
      <c r="T1425" s="15">
        <f t="shared" si="113"/>
        <v>42370.026979166665</v>
      </c>
      <c r="U1425" t="str">
        <f t="shared" si="114"/>
        <v>2015</v>
      </c>
    </row>
    <row r="1426" spans="1:21" ht="45" x14ac:dyDescent="0.2">
      <c r="A1426" s="6">
        <f t="shared" si="110"/>
        <v>0.2036</v>
      </c>
      <c r="B1426">
        <v>1424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8">
        <f t="shared" si="111"/>
        <v>109.07142857142857</v>
      </c>
      <c r="Q1426" s="10" t="s">
        <v>8321</v>
      </c>
      <c r="R1426" t="s">
        <v>8340</v>
      </c>
      <c r="S1426" s="14" t="str">
        <f t="shared" si="112"/>
        <v>November</v>
      </c>
      <c r="T1426" s="15">
        <f t="shared" si="113"/>
        <v>42689.425949074073</v>
      </c>
      <c r="U1426" t="str">
        <f t="shared" si="114"/>
        <v>2016</v>
      </c>
    </row>
    <row r="1427" spans="1:21" ht="45" x14ac:dyDescent="0.2">
      <c r="A1427" s="6">
        <f t="shared" si="110"/>
        <v>0</v>
      </c>
      <c r="B1427">
        <v>1425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8" t="e">
        <f t="shared" si="111"/>
        <v>#DIV/0!</v>
      </c>
      <c r="Q1427" s="10" t="s">
        <v>8321</v>
      </c>
      <c r="R1427" t="s">
        <v>8340</v>
      </c>
      <c r="S1427" s="14" t="str">
        <f t="shared" si="112"/>
        <v>March</v>
      </c>
      <c r="T1427" s="15">
        <f t="shared" si="113"/>
        <v>42122.798136574071</v>
      </c>
      <c r="U1427" t="str">
        <f t="shared" si="114"/>
        <v>2015</v>
      </c>
    </row>
    <row r="1428" spans="1:21" ht="45" x14ac:dyDescent="0.2">
      <c r="A1428" s="6">
        <f t="shared" si="110"/>
        <v>0</v>
      </c>
      <c r="B1428">
        <v>1426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8" t="e">
        <f t="shared" si="111"/>
        <v>#DIV/0!</v>
      </c>
      <c r="Q1428" s="10" t="s">
        <v>8321</v>
      </c>
      <c r="R1428" t="s">
        <v>8340</v>
      </c>
      <c r="S1428" s="14" t="str">
        <f t="shared" si="112"/>
        <v>June</v>
      </c>
      <c r="T1428" s="15">
        <f t="shared" si="113"/>
        <v>42240.056944444441</v>
      </c>
      <c r="U1428" t="str">
        <f t="shared" si="114"/>
        <v>2015</v>
      </c>
    </row>
    <row r="1429" spans="1:21" ht="45" x14ac:dyDescent="0.2">
      <c r="A1429" s="6">
        <f t="shared" si="110"/>
        <v>8.3799999999999999E-2</v>
      </c>
      <c r="B1429">
        <v>1427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8">
        <f t="shared" si="111"/>
        <v>104.75</v>
      </c>
      <c r="Q1429" s="10" t="s">
        <v>8321</v>
      </c>
      <c r="R1429" t="s">
        <v>8340</v>
      </c>
      <c r="S1429" s="14" t="str">
        <f t="shared" si="112"/>
        <v>August</v>
      </c>
      <c r="T1429" s="15">
        <f t="shared" si="113"/>
        <v>42631.518344907403</v>
      </c>
      <c r="U1429" t="str">
        <f t="shared" si="114"/>
        <v>2016</v>
      </c>
    </row>
    <row r="1430" spans="1:21" ht="45" x14ac:dyDescent="0.2">
      <c r="A1430" s="6">
        <f t="shared" si="110"/>
        <v>4.4999999999999998E-2</v>
      </c>
      <c r="B1430">
        <v>1428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8">
        <f t="shared" si="111"/>
        <v>15</v>
      </c>
      <c r="Q1430" s="10" t="s">
        <v>8321</v>
      </c>
      <c r="R1430" t="s">
        <v>8340</v>
      </c>
      <c r="S1430" s="14" t="str">
        <f t="shared" si="112"/>
        <v>March</v>
      </c>
      <c r="T1430" s="15">
        <f t="shared" si="113"/>
        <v>42462.004826388882</v>
      </c>
      <c r="U1430" t="str">
        <f t="shared" si="114"/>
        <v>2016</v>
      </c>
    </row>
    <row r="1431" spans="1:21" ht="30" x14ac:dyDescent="0.2">
      <c r="A1431" s="6">
        <f t="shared" si="110"/>
        <v>0</v>
      </c>
      <c r="B1431">
        <v>1429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8" t="e">
        <f t="shared" si="111"/>
        <v>#DIV/0!</v>
      </c>
      <c r="Q1431" s="10" t="s">
        <v>8321</v>
      </c>
      <c r="R1431" t="s">
        <v>8340</v>
      </c>
      <c r="S1431" s="14" t="str">
        <f t="shared" si="112"/>
        <v>March</v>
      </c>
      <c r="T1431" s="15">
        <f t="shared" si="113"/>
        <v>42103.727337962955</v>
      </c>
      <c r="U1431" t="str">
        <f t="shared" si="114"/>
        <v>2015</v>
      </c>
    </row>
    <row r="1432" spans="1:21" ht="45" x14ac:dyDescent="0.2">
      <c r="A1432" s="6">
        <f t="shared" si="110"/>
        <v>8.0600000000000005E-2</v>
      </c>
      <c r="B1432">
        <v>1430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8">
        <f t="shared" si="111"/>
        <v>80.599999999999994</v>
      </c>
      <c r="Q1432" s="10" t="s">
        <v>8321</v>
      </c>
      <c r="R1432" t="s">
        <v>8340</v>
      </c>
      <c r="S1432" s="14" t="str">
        <f t="shared" si="112"/>
        <v>November</v>
      </c>
      <c r="T1432" s="15">
        <f t="shared" si="113"/>
        <v>41992.480185185181</v>
      </c>
      <c r="U1432" t="str">
        <f t="shared" si="114"/>
        <v>2014</v>
      </c>
    </row>
    <row r="1433" spans="1:21" ht="45" x14ac:dyDescent="0.2">
      <c r="A1433" s="6">
        <f t="shared" si="110"/>
        <v>0.31947058823529412</v>
      </c>
      <c r="B1433">
        <v>1431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8">
        <f t="shared" si="111"/>
        <v>115.55319148936171</v>
      </c>
      <c r="Q1433" s="10" t="s">
        <v>8321</v>
      </c>
      <c r="R1433" t="s">
        <v>8340</v>
      </c>
      <c r="S1433" s="14" t="str">
        <f t="shared" si="112"/>
        <v>October</v>
      </c>
      <c r="T1433" s="15">
        <f t="shared" si="113"/>
        <v>42333.919166666667</v>
      </c>
      <c r="U1433" t="str">
        <f t="shared" si="114"/>
        <v>2015</v>
      </c>
    </row>
    <row r="1434" spans="1:21" ht="45" x14ac:dyDescent="0.2">
      <c r="A1434" s="6">
        <f t="shared" si="110"/>
        <v>0</v>
      </c>
      <c r="B1434">
        <v>1432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8" t="e">
        <f t="shared" si="111"/>
        <v>#DIV/0!</v>
      </c>
      <c r="Q1434" s="10" t="s">
        <v>8321</v>
      </c>
      <c r="R1434" t="s">
        <v>8340</v>
      </c>
      <c r="S1434" s="14" t="str">
        <f t="shared" si="112"/>
        <v>June</v>
      </c>
      <c r="T1434" s="15">
        <f t="shared" si="113"/>
        <v>42205.447083333333</v>
      </c>
      <c r="U1434" t="str">
        <f t="shared" si="114"/>
        <v>2015</v>
      </c>
    </row>
    <row r="1435" spans="1:21" ht="45" x14ac:dyDescent="0.2">
      <c r="A1435" s="6">
        <f t="shared" si="110"/>
        <v>6.7083333333333328E-2</v>
      </c>
      <c r="B1435">
        <v>1433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8">
        <f t="shared" si="111"/>
        <v>80.5</v>
      </c>
      <c r="Q1435" s="10" t="s">
        <v>8321</v>
      </c>
      <c r="R1435" t="s">
        <v>8340</v>
      </c>
      <c r="S1435" s="14" t="str">
        <f t="shared" si="112"/>
        <v>October</v>
      </c>
      <c r="T1435" s="15">
        <f t="shared" si="113"/>
        <v>42714.124999999993</v>
      </c>
      <c r="U1435" t="str">
        <f t="shared" si="114"/>
        <v>2016</v>
      </c>
    </row>
    <row r="1436" spans="1:21" ht="45" x14ac:dyDescent="0.2">
      <c r="A1436" s="6">
        <f t="shared" si="110"/>
        <v>9.987804878048781E-2</v>
      </c>
      <c r="B1436">
        <v>1434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8">
        <f t="shared" si="111"/>
        <v>744.5454545454545</v>
      </c>
      <c r="Q1436" s="10" t="s">
        <v>8321</v>
      </c>
      <c r="R1436" t="s">
        <v>8340</v>
      </c>
      <c r="S1436" s="14" t="str">
        <f t="shared" si="112"/>
        <v>May</v>
      </c>
      <c r="T1436" s="15">
        <f t="shared" si="113"/>
        <v>42163.291666666664</v>
      </c>
      <c r="U1436" t="str">
        <f t="shared" si="114"/>
        <v>2015</v>
      </c>
    </row>
    <row r="1437" spans="1:21" ht="30" x14ac:dyDescent="0.2">
      <c r="A1437" s="6">
        <f t="shared" si="110"/>
        <v>1E-3</v>
      </c>
      <c r="B1437">
        <v>1435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8">
        <f t="shared" si="111"/>
        <v>7.5</v>
      </c>
      <c r="Q1437" s="10" t="s">
        <v>8321</v>
      </c>
      <c r="R1437" t="s">
        <v>8340</v>
      </c>
      <c r="S1437" s="14" t="str">
        <f t="shared" si="112"/>
        <v>September</v>
      </c>
      <c r="T1437" s="15">
        <f t="shared" si="113"/>
        <v>42288.44699074074</v>
      </c>
      <c r="U1437" t="str">
        <f t="shared" si="114"/>
        <v>2015</v>
      </c>
    </row>
    <row r="1438" spans="1:21" ht="45" x14ac:dyDescent="0.2">
      <c r="A1438" s="6">
        <f t="shared" si="110"/>
        <v>7.7000000000000002E-3</v>
      </c>
      <c r="B1438">
        <v>1436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8">
        <f t="shared" si="111"/>
        <v>38.5</v>
      </c>
      <c r="Q1438" s="10" t="s">
        <v>8321</v>
      </c>
      <c r="R1438" t="s">
        <v>8340</v>
      </c>
      <c r="S1438" s="14" t="str">
        <f t="shared" si="112"/>
        <v>January</v>
      </c>
      <c r="T1438" s="15">
        <f t="shared" si="113"/>
        <v>42421.016863425924</v>
      </c>
      <c r="U1438" t="str">
        <f t="shared" si="114"/>
        <v>2016</v>
      </c>
    </row>
    <row r="1439" spans="1:21" ht="45" x14ac:dyDescent="0.2">
      <c r="A1439" s="6">
        <f t="shared" si="110"/>
        <v>0.26900000000000002</v>
      </c>
      <c r="B1439">
        <v>1437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8">
        <f t="shared" si="111"/>
        <v>36.68181818181818</v>
      </c>
      <c r="Q1439" s="10" t="s">
        <v>8321</v>
      </c>
      <c r="R1439" t="s">
        <v>8340</v>
      </c>
      <c r="S1439" s="14" t="str">
        <f t="shared" si="112"/>
        <v>June</v>
      </c>
      <c r="T1439" s="15">
        <f t="shared" si="113"/>
        <v>41832.874305555553</v>
      </c>
      <c r="U1439" t="str">
        <f t="shared" si="114"/>
        <v>2014</v>
      </c>
    </row>
    <row r="1440" spans="1:21" ht="45" x14ac:dyDescent="0.2">
      <c r="A1440" s="6">
        <f t="shared" si="110"/>
        <v>0.03</v>
      </c>
      <c r="B1440">
        <v>1438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8">
        <f t="shared" si="111"/>
        <v>75</v>
      </c>
      <c r="Q1440" s="10" t="s">
        <v>8321</v>
      </c>
      <c r="R1440" t="s">
        <v>8340</v>
      </c>
      <c r="S1440" s="14" t="str">
        <f t="shared" si="112"/>
        <v>March</v>
      </c>
      <c r="T1440" s="15">
        <f t="shared" si="113"/>
        <v>42487.246527777774</v>
      </c>
      <c r="U1440" t="str">
        <f t="shared" si="114"/>
        <v>2016</v>
      </c>
    </row>
    <row r="1441" spans="1:21" ht="45" x14ac:dyDescent="0.2">
      <c r="A1441" s="6">
        <f t="shared" si="110"/>
        <v>6.6055045871559637E-2</v>
      </c>
      <c r="B1441">
        <v>1439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8">
        <f t="shared" si="111"/>
        <v>30</v>
      </c>
      <c r="Q1441" s="10" t="s">
        <v>8321</v>
      </c>
      <c r="R1441" t="s">
        <v>8340</v>
      </c>
      <c r="S1441" s="14" t="str">
        <f t="shared" si="112"/>
        <v>February</v>
      </c>
      <c r="T1441" s="15">
        <f t="shared" si="113"/>
        <v>42070.496539351843</v>
      </c>
      <c r="U1441" t="str">
        <f t="shared" si="114"/>
        <v>2015</v>
      </c>
    </row>
    <row r="1442" spans="1:21" ht="45" x14ac:dyDescent="0.2">
      <c r="A1442" s="6">
        <f t="shared" si="110"/>
        <v>7.6923076923076926E-5</v>
      </c>
      <c r="B1442">
        <v>1440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8">
        <f t="shared" si="111"/>
        <v>1</v>
      </c>
      <c r="Q1442" s="10" t="s">
        <v>8321</v>
      </c>
      <c r="R1442" t="s">
        <v>8340</v>
      </c>
      <c r="S1442" s="14" t="str">
        <f t="shared" si="112"/>
        <v>April</v>
      </c>
      <c r="T1442" s="15">
        <f t="shared" si="113"/>
        <v>42516.415081018517</v>
      </c>
      <c r="U1442" t="str">
        <f t="shared" si="114"/>
        <v>2016</v>
      </c>
    </row>
    <row r="1443" spans="1:21" ht="45" x14ac:dyDescent="0.2">
      <c r="A1443" s="6">
        <f t="shared" si="110"/>
        <v>1.1222222222222222E-2</v>
      </c>
      <c r="B1443">
        <v>1441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8">
        <f t="shared" si="111"/>
        <v>673.33333333333337</v>
      </c>
      <c r="Q1443" s="10" t="s">
        <v>8321</v>
      </c>
      <c r="R1443" t="s">
        <v>8340</v>
      </c>
      <c r="S1443" s="14" t="str">
        <f t="shared" si="112"/>
        <v>July</v>
      </c>
      <c r="T1443" s="15">
        <f t="shared" si="113"/>
        <v>42258.432511574072</v>
      </c>
      <c r="U1443" t="str">
        <f t="shared" si="114"/>
        <v>2015</v>
      </c>
    </row>
    <row r="1444" spans="1:21" ht="45" x14ac:dyDescent="0.2">
      <c r="A1444" s="6">
        <f t="shared" si="110"/>
        <v>0</v>
      </c>
      <c r="B1444">
        <v>1442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8" t="e">
        <f t="shared" si="111"/>
        <v>#DIV/0!</v>
      </c>
      <c r="Q1444" s="10" t="s">
        <v>8321</v>
      </c>
      <c r="R1444" t="s">
        <v>8340</v>
      </c>
      <c r="S1444" s="14" t="str">
        <f t="shared" si="112"/>
        <v>April</v>
      </c>
      <c r="T1444" s="15">
        <f t="shared" si="113"/>
        <v>42515.312013888884</v>
      </c>
      <c r="U1444" t="str">
        <f t="shared" si="114"/>
        <v>2016</v>
      </c>
    </row>
    <row r="1445" spans="1:21" ht="45" x14ac:dyDescent="0.2">
      <c r="A1445" s="6">
        <f t="shared" si="110"/>
        <v>0</v>
      </c>
      <c r="B1445">
        <v>1443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8" t="e">
        <f t="shared" si="111"/>
        <v>#DIV/0!</v>
      </c>
      <c r="Q1445" s="10" t="s">
        <v>8321</v>
      </c>
      <c r="R1445" t="s">
        <v>8340</v>
      </c>
      <c r="S1445" s="14" t="str">
        <f t="shared" si="112"/>
        <v>December</v>
      </c>
      <c r="T1445" s="15">
        <f t="shared" si="113"/>
        <v>42737.59269675926</v>
      </c>
      <c r="U1445" t="str">
        <f t="shared" si="114"/>
        <v>2016</v>
      </c>
    </row>
    <row r="1446" spans="1:21" ht="30" x14ac:dyDescent="0.2">
      <c r="A1446" s="6">
        <f t="shared" si="110"/>
        <v>0</v>
      </c>
      <c r="B1446">
        <v>1444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8" t="e">
        <f t="shared" si="111"/>
        <v>#DIV/0!</v>
      </c>
      <c r="Q1446" s="10" t="s">
        <v>8321</v>
      </c>
      <c r="R1446" t="s">
        <v>8340</v>
      </c>
      <c r="S1446" s="14" t="str">
        <f t="shared" si="112"/>
        <v>July</v>
      </c>
      <c r="T1446" s="15">
        <f t="shared" si="113"/>
        <v>42259.540069444447</v>
      </c>
      <c r="U1446" t="str">
        <f t="shared" si="114"/>
        <v>2015</v>
      </c>
    </row>
    <row r="1447" spans="1:21" ht="45" x14ac:dyDescent="0.2">
      <c r="A1447" s="6">
        <f t="shared" si="110"/>
        <v>0</v>
      </c>
      <c r="B1447">
        <v>1445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8" t="e">
        <f t="shared" si="111"/>
        <v>#DIV/0!</v>
      </c>
      <c r="Q1447" s="10" t="s">
        <v>8321</v>
      </c>
      <c r="R1447" t="s">
        <v>8340</v>
      </c>
      <c r="S1447" s="14" t="str">
        <f t="shared" si="112"/>
        <v>May</v>
      </c>
      <c r="T1447" s="15">
        <f t="shared" si="113"/>
        <v>42169.208969907406</v>
      </c>
      <c r="U1447" t="str">
        <f t="shared" si="114"/>
        <v>2015</v>
      </c>
    </row>
    <row r="1448" spans="1:21" ht="45" x14ac:dyDescent="0.2">
      <c r="A1448" s="6">
        <f t="shared" si="110"/>
        <v>0</v>
      </c>
      <c r="B1448">
        <v>1446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8" t="e">
        <f t="shared" si="111"/>
        <v>#DIV/0!</v>
      </c>
      <c r="Q1448" s="10" t="s">
        <v>8321</v>
      </c>
      <c r="R1448" t="s">
        <v>8340</v>
      </c>
      <c r="S1448" s="14" t="str">
        <f t="shared" si="112"/>
        <v>April</v>
      </c>
      <c r="T1448" s="15">
        <f t="shared" si="113"/>
        <v>42481.114328703705</v>
      </c>
      <c r="U1448" t="str">
        <f t="shared" si="114"/>
        <v>2016</v>
      </c>
    </row>
    <row r="1449" spans="1:21" ht="30" x14ac:dyDescent="0.2">
      <c r="A1449" s="6">
        <f t="shared" si="110"/>
        <v>1.4999999999999999E-4</v>
      </c>
      <c r="B1449">
        <v>1447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8">
        <f t="shared" si="111"/>
        <v>25</v>
      </c>
      <c r="Q1449" s="10" t="s">
        <v>8321</v>
      </c>
      <c r="R1449" t="s">
        <v>8340</v>
      </c>
      <c r="S1449" s="14" t="str">
        <f t="shared" si="112"/>
        <v>June</v>
      </c>
      <c r="T1449" s="15">
        <f t="shared" si="113"/>
        <v>42559.39738425926</v>
      </c>
      <c r="U1449" t="str">
        <f t="shared" si="114"/>
        <v>2016</v>
      </c>
    </row>
    <row r="1450" spans="1:21" ht="45" x14ac:dyDescent="0.2">
      <c r="A1450" s="6">
        <f t="shared" si="110"/>
        <v>0</v>
      </c>
      <c r="B1450">
        <v>1448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8" t="e">
        <f t="shared" si="111"/>
        <v>#DIV/0!</v>
      </c>
      <c r="Q1450" s="10" t="s">
        <v>8321</v>
      </c>
      <c r="R1450" t="s">
        <v>8340</v>
      </c>
      <c r="S1450" s="14" t="str">
        <f t="shared" si="112"/>
        <v>April</v>
      </c>
      <c r="T1450" s="15">
        <f t="shared" si="113"/>
        <v>42145.892361111109</v>
      </c>
      <c r="U1450" t="str">
        <f t="shared" si="114"/>
        <v>2015</v>
      </c>
    </row>
    <row r="1451" spans="1:21" ht="45" x14ac:dyDescent="0.2">
      <c r="A1451" s="6">
        <f t="shared" si="110"/>
        <v>0</v>
      </c>
      <c r="B1451">
        <v>1449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8" t="e">
        <f t="shared" si="111"/>
        <v>#DIV/0!</v>
      </c>
      <c r="Q1451" s="10" t="s">
        <v>8321</v>
      </c>
      <c r="R1451" t="s">
        <v>8340</v>
      </c>
      <c r="S1451" s="14" t="str">
        <f t="shared" si="112"/>
        <v>March</v>
      </c>
      <c r="T1451" s="15">
        <f t="shared" si="113"/>
        <v>42134.478067129625</v>
      </c>
      <c r="U1451" t="str">
        <f t="shared" si="114"/>
        <v>2015</v>
      </c>
    </row>
    <row r="1452" spans="1:21" ht="45" x14ac:dyDescent="0.2">
      <c r="A1452" s="6">
        <f t="shared" si="110"/>
        <v>1.0000000000000001E-5</v>
      </c>
      <c r="B1452">
        <v>1450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8">
        <f t="shared" si="111"/>
        <v>1</v>
      </c>
      <c r="Q1452" s="10" t="s">
        <v>8321</v>
      </c>
      <c r="R1452" t="s">
        <v>8340</v>
      </c>
      <c r="S1452" s="14" t="str">
        <f t="shared" si="112"/>
        <v>January</v>
      </c>
      <c r="T1452" s="15">
        <f t="shared" si="113"/>
        <v>42419.837928240733</v>
      </c>
      <c r="U1452" t="str">
        <f t="shared" si="114"/>
        <v>2016</v>
      </c>
    </row>
    <row r="1453" spans="1:21" ht="30" x14ac:dyDescent="0.2">
      <c r="A1453" s="6">
        <f t="shared" si="110"/>
        <v>1.0554089709762533E-4</v>
      </c>
      <c r="B1453">
        <v>1451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8">
        <f t="shared" si="111"/>
        <v>1</v>
      </c>
      <c r="Q1453" s="10" t="s">
        <v>8321</v>
      </c>
      <c r="R1453" t="s">
        <v>8340</v>
      </c>
      <c r="S1453" s="14" t="str">
        <f t="shared" si="112"/>
        <v>October</v>
      </c>
      <c r="T1453" s="15">
        <f t="shared" si="113"/>
        <v>41961.667349537034</v>
      </c>
      <c r="U1453" t="str">
        <f t="shared" si="114"/>
        <v>2014</v>
      </c>
    </row>
    <row r="1454" spans="1:21" ht="30" x14ac:dyDescent="0.2">
      <c r="A1454" s="6">
        <f t="shared" si="110"/>
        <v>0</v>
      </c>
      <c r="B1454">
        <v>1452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8" t="e">
        <f t="shared" si="111"/>
        <v>#DIV/0!</v>
      </c>
      <c r="Q1454" s="10" t="s">
        <v>8321</v>
      </c>
      <c r="R1454" t="s">
        <v>8340</v>
      </c>
      <c r="S1454" s="14" t="str">
        <f t="shared" si="112"/>
        <v>June</v>
      </c>
      <c r="T1454" s="15">
        <f t="shared" si="113"/>
        <v>41848.369942129626</v>
      </c>
      <c r="U1454" t="str">
        <f t="shared" si="114"/>
        <v>2014</v>
      </c>
    </row>
    <row r="1455" spans="1:21" ht="45" x14ac:dyDescent="0.2">
      <c r="A1455" s="6">
        <f t="shared" si="110"/>
        <v>0</v>
      </c>
      <c r="B1455">
        <v>1453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8" t="e">
        <f t="shared" si="111"/>
        <v>#DIV/0!</v>
      </c>
      <c r="Q1455" s="10" t="s">
        <v>8321</v>
      </c>
      <c r="R1455" t="s">
        <v>8340</v>
      </c>
      <c r="S1455" s="14" t="str">
        <f t="shared" si="112"/>
        <v>March</v>
      </c>
      <c r="T1455" s="15">
        <f t="shared" si="113"/>
        <v>42840.321145833332</v>
      </c>
      <c r="U1455" t="str">
        <f t="shared" si="114"/>
        <v>2017</v>
      </c>
    </row>
    <row r="1456" spans="1:21" ht="45" x14ac:dyDescent="0.2">
      <c r="A1456" s="6">
        <f t="shared" si="110"/>
        <v>8.5714285714285719E-3</v>
      </c>
      <c r="B1456">
        <v>1454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8">
        <f t="shared" si="111"/>
        <v>15</v>
      </c>
      <c r="Q1456" s="10" t="s">
        <v>8321</v>
      </c>
      <c r="R1456" t="s">
        <v>8340</v>
      </c>
      <c r="S1456" s="14" t="str">
        <f t="shared" si="112"/>
        <v>April</v>
      </c>
      <c r="T1456" s="15">
        <f t="shared" si="113"/>
        <v>42484.582638888889</v>
      </c>
      <c r="U1456" t="str">
        <f t="shared" si="114"/>
        <v>2016</v>
      </c>
    </row>
    <row r="1457" spans="1:21" ht="45" x14ac:dyDescent="0.2">
      <c r="A1457" s="6">
        <f t="shared" si="110"/>
        <v>0.105</v>
      </c>
      <c r="B1457">
        <v>1455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8">
        <f t="shared" si="111"/>
        <v>225</v>
      </c>
      <c r="Q1457" s="10" t="s">
        <v>8321</v>
      </c>
      <c r="R1457" t="s">
        <v>8340</v>
      </c>
      <c r="S1457" s="14" t="str">
        <f t="shared" si="112"/>
        <v>July</v>
      </c>
      <c r="T1457" s="15">
        <f t="shared" si="113"/>
        <v>41887.235416666663</v>
      </c>
      <c r="U1457" t="str">
        <f t="shared" si="114"/>
        <v>2014</v>
      </c>
    </row>
    <row r="1458" spans="1:21" x14ac:dyDescent="0.2">
      <c r="A1458" s="6">
        <f t="shared" si="110"/>
        <v>2.9000000000000001E-2</v>
      </c>
      <c r="B1458">
        <v>1456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8">
        <f t="shared" si="111"/>
        <v>48.333333333333336</v>
      </c>
      <c r="Q1458" s="10" t="s">
        <v>8321</v>
      </c>
      <c r="R1458" t="s">
        <v>8340</v>
      </c>
      <c r="S1458" s="14" t="str">
        <f t="shared" si="112"/>
        <v>December</v>
      </c>
      <c r="T1458" s="15">
        <f t="shared" si="113"/>
        <v>42738.335243055553</v>
      </c>
      <c r="U1458" t="str">
        <f t="shared" si="114"/>
        <v>2016</v>
      </c>
    </row>
    <row r="1459" spans="1:21" ht="30" x14ac:dyDescent="0.2">
      <c r="A1459" s="6">
        <f t="shared" si="110"/>
        <v>0</v>
      </c>
      <c r="B1459">
        <v>1457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8" t="e">
        <f t="shared" si="111"/>
        <v>#DIV/0!</v>
      </c>
      <c r="Q1459" s="10" t="s">
        <v>8321</v>
      </c>
      <c r="R1459" t="s">
        <v>8340</v>
      </c>
      <c r="S1459" s="14" t="str">
        <f t="shared" si="112"/>
        <v>October</v>
      </c>
      <c r="T1459" s="15">
        <f t="shared" si="113"/>
        <v>42319.604675925926</v>
      </c>
      <c r="U1459" t="str">
        <f t="shared" si="114"/>
        <v>2015</v>
      </c>
    </row>
    <row r="1460" spans="1:21" ht="45" x14ac:dyDescent="0.2">
      <c r="A1460" s="6">
        <f t="shared" si="110"/>
        <v>0</v>
      </c>
      <c r="B1460">
        <v>1458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8" t="e">
        <f t="shared" si="111"/>
        <v>#DIV/0!</v>
      </c>
      <c r="Q1460" s="10" t="s">
        <v>8321</v>
      </c>
      <c r="R1460" t="s">
        <v>8340</v>
      </c>
      <c r="S1460" s="14" t="str">
        <f t="shared" si="112"/>
        <v>July</v>
      </c>
      <c r="T1460" s="15">
        <f t="shared" si="113"/>
        <v>41861.833333333328</v>
      </c>
      <c r="U1460" t="str">
        <f t="shared" si="114"/>
        <v>2014</v>
      </c>
    </row>
    <row r="1461" spans="1:21" ht="45" x14ac:dyDescent="0.2">
      <c r="A1461" s="6">
        <f t="shared" si="110"/>
        <v>0</v>
      </c>
      <c r="B1461">
        <v>1459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8" t="e">
        <f t="shared" si="111"/>
        <v>#DIV/0!</v>
      </c>
      <c r="Q1461" s="10" t="s">
        <v>8321</v>
      </c>
      <c r="R1461" t="s">
        <v>8340</v>
      </c>
      <c r="S1461" s="14" t="str">
        <f t="shared" si="112"/>
        <v>November</v>
      </c>
      <c r="T1461" s="15">
        <f t="shared" si="113"/>
        <v>42340.392361111109</v>
      </c>
      <c r="U1461" t="str">
        <f t="shared" si="114"/>
        <v>2015</v>
      </c>
    </row>
    <row r="1462" spans="1:21" ht="45" x14ac:dyDescent="0.2">
      <c r="A1462" s="6">
        <f t="shared" si="110"/>
        <v>0</v>
      </c>
      <c r="B1462">
        <v>1460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8" t="e">
        <f t="shared" si="111"/>
        <v>#DIV/0!</v>
      </c>
      <c r="Q1462" s="10" t="s">
        <v>8321</v>
      </c>
      <c r="R1462" t="s">
        <v>8340</v>
      </c>
      <c r="S1462" s="14" t="str">
        <f t="shared" si="112"/>
        <v>October</v>
      </c>
      <c r="T1462" s="15">
        <f t="shared" si="113"/>
        <v>41973.656249999993</v>
      </c>
      <c r="U1462" t="str">
        <f t="shared" si="114"/>
        <v>2014</v>
      </c>
    </row>
    <row r="1463" spans="1:21" ht="30" x14ac:dyDescent="0.2">
      <c r="A1463" s="6">
        <f t="shared" si="110"/>
        <v>1.012446</v>
      </c>
      <c r="B1463">
        <v>1461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8">
        <f t="shared" si="111"/>
        <v>44.66673529411765</v>
      </c>
      <c r="Q1463" s="10" t="s">
        <v>8321</v>
      </c>
      <c r="R1463" t="s">
        <v>8341</v>
      </c>
      <c r="S1463" s="14" t="str">
        <f t="shared" si="112"/>
        <v>September</v>
      </c>
      <c r="T1463" s="15">
        <f t="shared" si="113"/>
        <v>41932.666666666664</v>
      </c>
      <c r="U1463" t="str">
        <f t="shared" si="114"/>
        <v>2014</v>
      </c>
    </row>
    <row r="1464" spans="1:21" ht="30" x14ac:dyDescent="0.2">
      <c r="A1464" s="6">
        <f t="shared" si="110"/>
        <v>1.085175</v>
      </c>
      <c r="B1464">
        <v>1462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8">
        <f t="shared" si="111"/>
        <v>28.937999999999999</v>
      </c>
      <c r="Q1464" s="10" t="s">
        <v>8321</v>
      </c>
      <c r="R1464" t="s">
        <v>8341</v>
      </c>
      <c r="S1464" s="14" t="str">
        <f t="shared" si="112"/>
        <v>March</v>
      </c>
      <c r="T1464" s="15">
        <f t="shared" si="113"/>
        <v>41374.329525462963</v>
      </c>
      <c r="U1464" t="str">
        <f t="shared" si="114"/>
        <v>2013</v>
      </c>
    </row>
    <row r="1465" spans="1:21" ht="45" x14ac:dyDescent="0.2">
      <c r="A1465" s="6">
        <f t="shared" si="110"/>
        <v>1.4766666666666666</v>
      </c>
      <c r="B1465">
        <v>1463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8">
        <f t="shared" si="111"/>
        <v>35.44</v>
      </c>
      <c r="Q1465" s="10" t="s">
        <v>8321</v>
      </c>
      <c r="R1465" t="s">
        <v>8341</v>
      </c>
      <c r="S1465" s="14" t="str">
        <f t="shared" si="112"/>
        <v>February</v>
      </c>
      <c r="T1465" s="15">
        <f t="shared" si="113"/>
        <v>41371.536319444444</v>
      </c>
      <c r="U1465" t="str">
        <f t="shared" si="114"/>
        <v>2013</v>
      </c>
    </row>
    <row r="1466" spans="1:21" x14ac:dyDescent="0.2">
      <c r="A1466" s="6">
        <f t="shared" si="110"/>
        <v>1.6319999999999999</v>
      </c>
      <c r="B1466">
        <v>1464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8">
        <f t="shared" si="111"/>
        <v>34.871794871794869</v>
      </c>
      <c r="Q1466" s="10" t="s">
        <v>8321</v>
      </c>
      <c r="R1466" t="s">
        <v>8341</v>
      </c>
      <c r="S1466" s="14" t="str">
        <f t="shared" si="112"/>
        <v>January</v>
      </c>
      <c r="T1466" s="15">
        <f t="shared" si="113"/>
        <v>41321.328217592592</v>
      </c>
      <c r="U1466" t="str">
        <f t="shared" si="114"/>
        <v>2013</v>
      </c>
    </row>
    <row r="1467" spans="1:21" ht="45" x14ac:dyDescent="0.2">
      <c r="A1467" s="6">
        <f t="shared" si="110"/>
        <v>4.5641449999999999</v>
      </c>
      <c r="B1467">
        <v>1465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8">
        <f t="shared" si="111"/>
        <v>52.622732513451197</v>
      </c>
      <c r="Q1467" s="10" t="s">
        <v>8321</v>
      </c>
      <c r="R1467" t="s">
        <v>8341</v>
      </c>
      <c r="S1467" s="14" t="str">
        <f t="shared" si="112"/>
        <v>February</v>
      </c>
      <c r="T1467" s="15">
        <f t="shared" si="113"/>
        <v>40989.791666666664</v>
      </c>
      <c r="U1467" t="str">
        <f t="shared" si="114"/>
        <v>2012</v>
      </c>
    </row>
    <row r="1468" spans="1:21" ht="45" x14ac:dyDescent="0.2">
      <c r="A1468" s="6">
        <f t="shared" si="110"/>
        <v>1.0787731249999999</v>
      </c>
      <c r="B1468">
        <v>1466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8">
        <f t="shared" si="111"/>
        <v>69.598266129032254</v>
      </c>
      <c r="Q1468" s="10" t="s">
        <v>8321</v>
      </c>
      <c r="R1468" t="s">
        <v>8341</v>
      </c>
      <c r="S1468" s="14" t="str">
        <f t="shared" si="112"/>
        <v>December</v>
      </c>
      <c r="T1468" s="15">
        <f t="shared" si="113"/>
        <v>42380.874999999993</v>
      </c>
      <c r="U1468" t="str">
        <f t="shared" si="114"/>
        <v>2015</v>
      </c>
    </row>
    <row r="1469" spans="1:21" ht="30" x14ac:dyDescent="0.2">
      <c r="A1469" s="6">
        <f t="shared" si="110"/>
        <v>1.1508</v>
      </c>
      <c r="B1469">
        <v>1467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8">
        <f t="shared" si="111"/>
        <v>76.72</v>
      </c>
      <c r="Q1469" s="10" t="s">
        <v>8321</v>
      </c>
      <c r="R1469" t="s">
        <v>8341</v>
      </c>
      <c r="S1469" s="14" t="str">
        <f t="shared" si="112"/>
        <v>January</v>
      </c>
      <c r="T1469" s="15">
        <f t="shared" si="113"/>
        <v>40993.42690972222</v>
      </c>
      <c r="U1469" t="str">
        <f t="shared" si="114"/>
        <v>2012</v>
      </c>
    </row>
    <row r="1470" spans="1:21" ht="45" x14ac:dyDescent="0.2">
      <c r="A1470" s="6">
        <f t="shared" si="110"/>
        <v>1.0236842105263158</v>
      </c>
      <c r="B1470">
        <v>1468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8">
        <f t="shared" si="111"/>
        <v>33.191126279863482</v>
      </c>
      <c r="Q1470" s="10" t="s">
        <v>8321</v>
      </c>
      <c r="R1470" t="s">
        <v>8341</v>
      </c>
      <c r="S1470" s="14" t="str">
        <f t="shared" si="112"/>
        <v>April</v>
      </c>
      <c r="T1470" s="15">
        <f t="shared" si="113"/>
        <v>40705.681122685186</v>
      </c>
      <c r="U1470" t="str">
        <f t="shared" si="114"/>
        <v>2011</v>
      </c>
    </row>
    <row r="1471" spans="1:21" ht="30" x14ac:dyDescent="0.2">
      <c r="A1471" s="6">
        <f t="shared" si="110"/>
        <v>1.0842485875706214</v>
      </c>
      <c r="B1471">
        <v>1469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8">
        <f t="shared" si="111"/>
        <v>149.46417445482865</v>
      </c>
      <c r="Q1471" s="10" t="s">
        <v>8321</v>
      </c>
      <c r="R1471" t="s">
        <v>8341</v>
      </c>
      <c r="S1471" s="14" t="str">
        <f t="shared" si="112"/>
        <v>January</v>
      </c>
      <c r="T1471" s="15">
        <f t="shared" si="113"/>
        <v>41320.265150462961</v>
      </c>
      <c r="U1471" t="str">
        <f t="shared" si="114"/>
        <v>2013</v>
      </c>
    </row>
    <row r="1472" spans="1:21" ht="45" x14ac:dyDescent="0.2">
      <c r="A1472" s="6">
        <f t="shared" si="110"/>
        <v>1.2513333333333334</v>
      </c>
      <c r="B1472">
        <v>1470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8">
        <f t="shared" si="111"/>
        <v>23.172839506172838</v>
      </c>
      <c r="Q1472" s="10" t="s">
        <v>8321</v>
      </c>
      <c r="R1472" t="s">
        <v>8341</v>
      </c>
      <c r="S1472" s="14" t="str">
        <f t="shared" si="112"/>
        <v>December</v>
      </c>
      <c r="T1472" s="15">
        <f t="shared" si="113"/>
        <v>41271.493784722217</v>
      </c>
      <c r="U1472" t="str">
        <f t="shared" si="114"/>
        <v>2012</v>
      </c>
    </row>
    <row r="1473" spans="1:21" ht="45" x14ac:dyDescent="0.2">
      <c r="A1473" s="6">
        <f t="shared" si="110"/>
        <v>1.03840625</v>
      </c>
      <c r="B1473">
        <v>1471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8">
        <f t="shared" si="111"/>
        <v>96.877551020408163</v>
      </c>
      <c r="Q1473" s="10" t="s">
        <v>8321</v>
      </c>
      <c r="R1473" t="s">
        <v>8341</v>
      </c>
      <c r="S1473" s="14" t="str">
        <f t="shared" si="112"/>
        <v>March</v>
      </c>
      <c r="T1473" s="15">
        <f t="shared" si="113"/>
        <v>42103.624236111107</v>
      </c>
      <c r="U1473" t="str">
        <f t="shared" si="114"/>
        <v>2015</v>
      </c>
    </row>
    <row r="1474" spans="1:21" ht="45" x14ac:dyDescent="0.2">
      <c r="A1474" s="6">
        <f t="shared" si="110"/>
        <v>1.3870400000000001</v>
      </c>
      <c r="B1474">
        <v>1472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8">
        <f t="shared" si="111"/>
        <v>103.20238095238095</v>
      </c>
      <c r="Q1474" s="10" t="s">
        <v>8321</v>
      </c>
      <c r="R1474" t="s">
        <v>8341</v>
      </c>
      <c r="S1474" s="14" t="str">
        <f t="shared" si="112"/>
        <v>September</v>
      </c>
      <c r="T1474" s="15">
        <f t="shared" si="113"/>
        <v>41563.20952546296</v>
      </c>
      <c r="U1474" t="str">
        <f t="shared" si="114"/>
        <v>2013</v>
      </c>
    </row>
    <row r="1475" spans="1:21" x14ac:dyDescent="0.2">
      <c r="A1475" s="6">
        <f t="shared" ref="A1475:A1538" si="115">(F1475/E1475)</f>
        <v>1.20516</v>
      </c>
      <c r="B1475">
        <v>1473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8">
        <f t="shared" ref="P1475:P1538" si="116">F1475/M1475</f>
        <v>38.462553191489363</v>
      </c>
      <c r="Q1475" s="10" t="s">
        <v>8321</v>
      </c>
      <c r="R1475" t="s">
        <v>8341</v>
      </c>
      <c r="S1475" s="14" t="str">
        <f t="shared" ref="S1475:S1538" si="117">TEXT((((K1475/60)/60)/24)+DATE(1970,1,1)+(-8/24),"MMMM")</f>
        <v>January</v>
      </c>
      <c r="T1475" s="15">
        <f t="shared" ref="T1475:T1538" si="118">(((J1475/60)/60/24)+DATE(1970,1,1)+(-8/24))</f>
        <v>40969.646284722221</v>
      </c>
      <c r="U1475" t="str">
        <f t="shared" ref="U1475:U1538" si="119">TEXT((((K1475/60)/60)/24)+DATE(1970,1,1)+(-8/24),"YYYY")</f>
        <v>2012</v>
      </c>
    </row>
    <row r="1476" spans="1:21" ht="45" x14ac:dyDescent="0.2">
      <c r="A1476" s="6">
        <f t="shared" si="115"/>
        <v>1.1226666666666667</v>
      </c>
      <c r="B1476">
        <v>1474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8">
        <f t="shared" si="116"/>
        <v>44.315789473684212</v>
      </c>
      <c r="Q1476" s="10" t="s">
        <v>8321</v>
      </c>
      <c r="R1476" t="s">
        <v>8341</v>
      </c>
      <c r="S1476" s="14" t="str">
        <f t="shared" si="117"/>
        <v>August</v>
      </c>
      <c r="T1476" s="15">
        <f t="shared" si="118"/>
        <v>41530.394583333327</v>
      </c>
      <c r="U1476" t="str">
        <f t="shared" si="119"/>
        <v>2013</v>
      </c>
    </row>
    <row r="1477" spans="1:21" ht="45" x14ac:dyDescent="0.2">
      <c r="A1477" s="6">
        <f t="shared" si="115"/>
        <v>1.8866966666666667</v>
      </c>
      <c r="B1477">
        <v>1475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8">
        <f t="shared" si="116"/>
        <v>64.173356009070289</v>
      </c>
      <c r="Q1477" s="10" t="s">
        <v>8321</v>
      </c>
      <c r="R1477" t="s">
        <v>8341</v>
      </c>
      <c r="S1477" s="14" t="str">
        <f t="shared" si="117"/>
        <v>November</v>
      </c>
      <c r="T1477" s="15">
        <f t="shared" si="118"/>
        <v>41992.874305555553</v>
      </c>
      <c r="U1477" t="str">
        <f t="shared" si="119"/>
        <v>2014</v>
      </c>
    </row>
    <row r="1478" spans="1:21" ht="30" x14ac:dyDescent="0.2">
      <c r="A1478" s="6">
        <f t="shared" si="115"/>
        <v>6.6155466666666669</v>
      </c>
      <c r="B1478">
        <v>1476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8">
        <f t="shared" si="116"/>
        <v>43.333275109170302</v>
      </c>
      <c r="Q1478" s="10" t="s">
        <v>8321</v>
      </c>
      <c r="R1478" t="s">
        <v>8341</v>
      </c>
      <c r="S1478" s="14" t="str">
        <f t="shared" si="117"/>
        <v>August</v>
      </c>
      <c r="T1478" s="15">
        <f t="shared" si="118"/>
        <v>40795.708587962959</v>
      </c>
      <c r="U1478" t="str">
        <f t="shared" si="119"/>
        <v>2011</v>
      </c>
    </row>
    <row r="1479" spans="1:21" ht="45" x14ac:dyDescent="0.2">
      <c r="A1479" s="6">
        <f t="shared" si="115"/>
        <v>1.1131</v>
      </c>
      <c r="B1479">
        <v>1477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8">
        <f t="shared" si="116"/>
        <v>90.495934959349597</v>
      </c>
      <c r="Q1479" s="10" t="s">
        <v>8321</v>
      </c>
      <c r="R1479" t="s">
        <v>8341</v>
      </c>
      <c r="S1479" s="14" t="str">
        <f t="shared" si="117"/>
        <v>October</v>
      </c>
      <c r="T1479" s="15">
        <f t="shared" si="118"/>
        <v>40899.791666666664</v>
      </c>
      <c r="U1479" t="str">
        <f t="shared" si="119"/>
        <v>2011</v>
      </c>
    </row>
    <row r="1480" spans="1:21" ht="45" x14ac:dyDescent="0.2">
      <c r="A1480" s="6">
        <f t="shared" si="115"/>
        <v>11.8161422</v>
      </c>
      <c r="B1480">
        <v>1478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8">
        <f t="shared" si="116"/>
        <v>29.187190495010373</v>
      </c>
      <c r="Q1480" s="10" t="s">
        <v>8321</v>
      </c>
      <c r="R1480" t="s">
        <v>8341</v>
      </c>
      <c r="S1480" s="14" t="str">
        <f t="shared" si="117"/>
        <v>April</v>
      </c>
      <c r="T1480" s="15">
        <f t="shared" si="118"/>
        <v>41408.538344907407</v>
      </c>
      <c r="U1480" t="str">
        <f t="shared" si="119"/>
        <v>2013</v>
      </c>
    </row>
    <row r="1481" spans="1:21" ht="45" x14ac:dyDescent="0.2">
      <c r="A1481" s="6">
        <f t="shared" si="115"/>
        <v>1.37375</v>
      </c>
      <c r="B1481">
        <v>1479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8">
        <f t="shared" si="116"/>
        <v>30.95774647887324</v>
      </c>
      <c r="Q1481" s="10" t="s">
        <v>8321</v>
      </c>
      <c r="R1481" t="s">
        <v>8341</v>
      </c>
      <c r="S1481" s="14" t="str">
        <f t="shared" si="117"/>
        <v>April</v>
      </c>
      <c r="T1481" s="15">
        <f t="shared" si="118"/>
        <v>41768.832638888889</v>
      </c>
      <c r="U1481" t="str">
        <f t="shared" si="119"/>
        <v>2014</v>
      </c>
    </row>
    <row r="1482" spans="1:21" ht="45" x14ac:dyDescent="0.2">
      <c r="A1482" s="6">
        <f t="shared" si="115"/>
        <v>1.170404</v>
      </c>
      <c r="B1482">
        <v>1480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8">
        <f t="shared" si="116"/>
        <v>92.157795275590544</v>
      </c>
      <c r="Q1482" s="10" t="s">
        <v>8321</v>
      </c>
      <c r="R1482" t="s">
        <v>8341</v>
      </c>
      <c r="S1482" s="14" t="str">
        <f t="shared" si="117"/>
        <v>July</v>
      </c>
      <c r="T1482" s="15">
        <f t="shared" si="118"/>
        <v>41481.375</v>
      </c>
      <c r="U1482" t="str">
        <f t="shared" si="119"/>
        <v>2013</v>
      </c>
    </row>
    <row r="1483" spans="1:21" ht="45" x14ac:dyDescent="0.2">
      <c r="A1483" s="6">
        <f t="shared" si="115"/>
        <v>2.1000000000000001E-2</v>
      </c>
      <c r="B1483">
        <v>1481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8">
        <f t="shared" si="116"/>
        <v>17.5</v>
      </c>
      <c r="Q1483" s="10" t="s">
        <v>8321</v>
      </c>
      <c r="R1483" t="s">
        <v>8323</v>
      </c>
      <c r="S1483" s="14" t="str">
        <f t="shared" si="117"/>
        <v>October</v>
      </c>
      <c r="T1483" s="15">
        <f t="shared" si="118"/>
        <v>41580.589641203704</v>
      </c>
      <c r="U1483" t="str">
        <f t="shared" si="119"/>
        <v>2013</v>
      </c>
    </row>
    <row r="1484" spans="1:21" ht="45" x14ac:dyDescent="0.2">
      <c r="A1484" s="6">
        <f t="shared" si="115"/>
        <v>1E-3</v>
      </c>
      <c r="B1484">
        <v>1482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8">
        <f t="shared" si="116"/>
        <v>5</v>
      </c>
      <c r="Q1484" s="10" t="s">
        <v>8321</v>
      </c>
      <c r="R1484" t="s">
        <v>8323</v>
      </c>
      <c r="S1484" s="14" t="str">
        <f t="shared" si="117"/>
        <v>August</v>
      </c>
      <c r="T1484" s="15">
        <f t="shared" si="118"/>
        <v>41158.993749999994</v>
      </c>
      <c r="U1484" t="str">
        <f t="shared" si="119"/>
        <v>2012</v>
      </c>
    </row>
    <row r="1485" spans="1:21" ht="45" x14ac:dyDescent="0.2">
      <c r="A1485" s="6">
        <f t="shared" si="115"/>
        <v>7.1428571428571426E-3</v>
      </c>
      <c r="B1485">
        <v>1483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8">
        <f t="shared" si="116"/>
        <v>25</v>
      </c>
      <c r="Q1485" s="10" t="s">
        <v>8321</v>
      </c>
      <c r="R1485" t="s">
        <v>8323</v>
      </c>
      <c r="S1485" s="14" t="str">
        <f t="shared" si="117"/>
        <v>June</v>
      </c>
      <c r="T1485" s="15">
        <f t="shared" si="118"/>
        <v>42572.859664351847</v>
      </c>
      <c r="U1485" t="str">
        <f t="shared" si="119"/>
        <v>2016</v>
      </c>
    </row>
    <row r="1486" spans="1:21" x14ac:dyDescent="0.2">
      <c r="A1486" s="6">
        <f t="shared" si="115"/>
        <v>0</v>
      </c>
      <c r="B1486">
        <v>1484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8" t="e">
        <f t="shared" si="116"/>
        <v>#DIV/0!</v>
      </c>
      <c r="Q1486" s="10" t="s">
        <v>8321</v>
      </c>
      <c r="R1486" t="s">
        <v>8323</v>
      </c>
      <c r="S1486" s="14" t="str">
        <f t="shared" si="117"/>
        <v>May</v>
      </c>
      <c r="T1486" s="15">
        <f t="shared" si="118"/>
        <v>41111.285416666666</v>
      </c>
      <c r="U1486" t="str">
        <f t="shared" si="119"/>
        <v>2012</v>
      </c>
    </row>
    <row r="1487" spans="1:21" ht="45" x14ac:dyDescent="0.2">
      <c r="A1487" s="6">
        <f t="shared" si="115"/>
        <v>2.2388059701492536E-2</v>
      </c>
      <c r="B1487">
        <v>1485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8">
        <f t="shared" si="116"/>
        <v>50</v>
      </c>
      <c r="Q1487" s="10" t="s">
        <v>8321</v>
      </c>
      <c r="R1487" t="s">
        <v>8323</v>
      </c>
      <c r="S1487" s="14" t="str">
        <f t="shared" si="117"/>
        <v>May</v>
      </c>
      <c r="T1487" s="15">
        <f t="shared" si="118"/>
        <v>42175.462650462963</v>
      </c>
      <c r="U1487" t="str">
        <f t="shared" si="119"/>
        <v>2015</v>
      </c>
    </row>
    <row r="1488" spans="1:21" ht="45" x14ac:dyDescent="0.2">
      <c r="A1488" s="6">
        <f t="shared" si="115"/>
        <v>2.3999999999999998E-3</v>
      </c>
      <c r="B1488">
        <v>1486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8">
        <f t="shared" si="116"/>
        <v>16</v>
      </c>
      <c r="Q1488" s="10" t="s">
        <v>8321</v>
      </c>
      <c r="R1488" t="s">
        <v>8323</v>
      </c>
      <c r="S1488" s="14" t="str">
        <f t="shared" si="117"/>
        <v>January</v>
      </c>
      <c r="T1488" s="15">
        <f t="shared" si="118"/>
        <v>42061.835196759253</v>
      </c>
      <c r="U1488" t="str">
        <f t="shared" si="119"/>
        <v>2015</v>
      </c>
    </row>
    <row r="1489" spans="1:21" ht="45" x14ac:dyDescent="0.2">
      <c r="A1489" s="6">
        <f t="shared" si="115"/>
        <v>0</v>
      </c>
      <c r="B1489">
        <v>1487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8" t="e">
        <f t="shared" si="116"/>
        <v>#DIV/0!</v>
      </c>
      <c r="Q1489" s="10" t="s">
        <v>8321</v>
      </c>
      <c r="R1489" t="s">
        <v>8323</v>
      </c>
      <c r="S1489" s="14" t="str">
        <f t="shared" si="117"/>
        <v>July</v>
      </c>
      <c r="T1489" s="15">
        <f t="shared" si="118"/>
        <v>42584.584155092591</v>
      </c>
      <c r="U1489" t="str">
        <f t="shared" si="119"/>
        <v>2016</v>
      </c>
    </row>
    <row r="1490" spans="1:21" ht="45" x14ac:dyDescent="0.2">
      <c r="A1490" s="6">
        <f t="shared" si="115"/>
        <v>2.4E-2</v>
      </c>
      <c r="B1490">
        <v>1488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8">
        <f t="shared" si="116"/>
        <v>60</v>
      </c>
      <c r="Q1490" s="10" t="s">
        <v>8321</v>
      </c>
      <c r="R1490" t="s">
        <v>8323</v>
      </c>
      <c r="S1490" s="14" t="str">
        <f t="shared" si="117"/>
        <v>December</v>
      </c>
      <c r="T1490" s="15">
        <f t="shared" si="118"/>
        <v>41644.229861111111</v>
      </c>
      <c r="U1490" t="str">
        <f t="shared" si="119"/>
        <v>2013</v>
      </c>
    </row>
    <row r="1491" spans="1:21" ht="45" x14ac:dyDescent="0.2">
      <c r="A1491" s="6">
        <f t="shared" si="115"/>
        <v>0</v>
      </c>
      <c r="B1491">
        <v>1489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8" t="e">
        <f t="shared" si="116"/>
        <v>#DIV/0!</v>
      </c>
      <c r="Q1491" s="10" t="s">
        <v>8321</v>
      </c>
      <c r="R1491" t="s">
        <v>8323</v>
      </c>
      <c r="S1491" s="14" t="str">
        <f t="shared" si="117"/>
        <v>October</v>
      </c>
      <c r="T1491" s="15">
        <f t="shared" si="118"/>
        <v>41228.320046296292</v>
      </c>
      <c r="U1491" t="str">
        <f t="shared" si="119"/>
        <v>2012</v>
      </c>
    </row>
    <row r="1492" spans="1:21" ht="45" x14ac:dyDescent="0.2">
      <c r="A1492" s="6">
        <f t="shared" si="115"/>
        <v>0.30862068965517242</v>
      </c>
      <c r="B1492">
        <v>1490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8">
        <f t="shared" si="116"/>
        <v>47.10526315789474</v>
      </c>
      <c r="Q1492" s="10" t="s">
        <v>8321</v>
      </c>
      <c r="R1492" t="s">
        <v>8323</v>
      </c>
      <c r="S1492" s="14" t="str">
        <f t="shared" si="117"/>
        <v>September</v>
      </c>
      <c r="T1492" s="15">
        <f t="shared" si="118"/>
        <v>41549.227708333332</v>
      </c>
      <c r="U1492" t="str">
        <f t="shared" si="119"/>
        <v>2013</v>
      </c>
    </row>
    <row r="1493" spans="1:21" ht="30" x14ac:dyDescent="0.2">
      <c r="A1493" s="6">
        <f t="shared" si="115"/>
        <v>8.3333333333333329E-2</v>
      </c>
      <c r="B1493">
        <v>1491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8">
        <f t="shared" si="116"/>
        <v>100</v>
      </c>
      <c r="Q1493" s="10" t="s">
        <v>8321</v>
      </c>
      <c r="R1493" t="s">
        <v>8323</v>
      </c>
      <c r="S1493" s="14" t="str">
        <f t="shared" si="117"/>
        <v>December</v>
      </c>
      <c r="T1493" s="15">
        <f t="shared" si="118"/>
        <v>42050.318055555552</v>
      </c>
      <c r="U1493" t="str">
        <f t="shared" si="119"/>
        <v>2014</v>
      </c>
    </row>
    <row r="1494" spans="1:21" ht="45" x14ac:dyDescent="0.2">
      <c r="A1494" s="6">
        <f t="shared" si="115"/>
        <v>7.4999999999999997E-3</v>
      </c>
      <c r="B1494">
        <v>1492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8">
        <f t="shared" si="116"/>
        <v>15</v>
      </c>
      <c r="Q1494" s="10" t="s">
        <v>8321</v>
      </c>
      <c r="R1494" t="s">
        <v>8323</v>
      </c>
      <c r="S1494" s="14" t="str">
        <f t="shared" si="117"/>
        <v>May</v>
      </c>
      <c r="T1494" s="15">
        <f t="shared" si="118"/>
        <v>40712.551458333335</v>
      </c>
      <c r="U1494" t="str">
        <f t="shared" si="119"/>
        <v>2011</v>
      </c>
    </row>
    <row r="1495" spans="1:21" ht="30" x14ac:dyDescent="0.2">
      <c r="A1495" s="6">
        <f t="shared" si="115"/>
        <v>0</v>
      </c>
      <c r="B1495">
        <v>1493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8" t="e">
        <f t="shared" si="116"/>
        <v>#DIV/0!</v>
      </c>
      <c r="Q1495" s="10" t="s">
        <v>8321</v>
      </c>
      <c r="R1495" t="s">
        <v>8323</v>
      </c>
      <c r="S1495" s="14" t="str">
        <f t="shared" si="117"/>
        <v>May</v>
      </c>
      <c r="T1495" s="15">
        <f t="shared" si="118"/>
        <v>41441.533275462964</v>
      </c>
      <c r="U1495" t="str">
        <f t="shared" si="119"/>
        <v>2013</v>
      </c>
    </row>
    <row r="1496" spans="1:21" ht="45" x14ac:dyDescent="0.2">
      <c r="A1496" s="6">
        <f t="shared" si="115"/>
        <v>8.8999999999999996E-2</v>
      </c>
      <c r="B1496">
        <v>1494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8">
        <f t="shared" si="116"/>
        <v>40.454545454545453</v>
      </c>
      <c r="Q1496" s="10" t="s">
        <v>8321</v>
      </c>
      <c r="R1496" t="s">
        <v>8323</v>
      </c>
      <c r="S1496" s="14" t="str">
        <f t="shared" si="117"/>
        <v>March</v>
      </c>
      <c r="T1496" s="15">
        <f t="shared" si="118"/>
        <v>42097.318055555552</v>
      </c>
      <c r="U1496" t="str">
        <f t="shared" si="119"/>
        <v>2015</v>
      </c>
    </row>
    <row r="1497" spans="1:21" ht="30" x14ac:dyDescent="0.2">
      <c r="A1497" s="6">
        <f t="shared" si="115"/>
        <v>0</v>
      </c>
      <c r="B1497">
        <v>1495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8" t="e">
        <f t="shared" si="116"/>
        <v>#DIV/0!</v>
      </c>
      <c r="Q1497" s="10" t="s">
        <v>8321</v>
      </c>
      <c r="R1497" t="s">
        <v>8323</v>
      </c>
      <c r="S1497" s="14" t="str">
        <f t="shared" si="117"/>
        <v>July</v>
      </c>
      <c r="T1497" s="15">
        <f t="shared" si="118"/>
        <v>40782.456377314811</v>
      </c>
      <c r="U1497" t="str">
        <f t="shared" si="119"/>
        <v>2011</v>
      </c>
    </row>
    <row r="1498" spans="1:21" ht="45" x14ac:dyDescent="0.2">
      <c r="A1498" s="6">
        <f t="shared" si="115"/>
        <v>0</v>
      </c>
      <c r="B1498">
        <v>1496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8" t="e">
        <f t="shared" si="116"/>
        <v>#DIV/0!</v>
      </c>
      <c r="Q1498" s="10" t="s">
        <v>8321</v>
      </c>
      <c r="R1498" t="s">
        <v>8323</v>
      </c>
      <c r="S1498" s="14" t="str">
        <f t="shared" si="117"/>
        <v>July</v>
      </c>
      <c r="T1498" s="15">
        <f t="shared" si="118"/>
        <v>41898.141886574071</v>
      </c>
      <c r="U1498" t="str">
        <f t="shared" si="119"/>
        <v>2014</v>
      </c>
    </row>
    <row r="1499" spans="1:21" ht="45" x14ac:dyDescent="0.2">
      <c r="A1499" s="6">
        <f t="shared" si="115"/>
        <v>6.666666666666667E-5</v>
      </c>
      <c r="B1499">
        <v>1497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8">
        <f t="shared" si="116"/>
        <v>1</v>
      </c>
      <c r="Q1499" s="10" t="s">
        <v>8321</v>
      </c>
      <c r="R1499" t="s">
        <v>8323</v>
      </c>
      <c r="S1499" s="14" t="str">
        <f t="shared" si="117"/>
        <v>June</v>
      </c>
      <c r="T1499" s="15">
        <f t="shared" si="118"/>
        <v>41486.488194444442</v>
      </c>
      <c r="U1499" t="str">
        <f t="shared" si="119"/>
        <v>2013</v>
      </c>
    </row>
    <row r="1500" spans="1:21" ht="45" x14ac:dyDescent="0.2">
      <c r="A1500" s="6">
        <f t="shared" si="115"/>
        <v>1.9E-2</v>
      </c>
      <c r="B1500">
        <v>1498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8">
        <f t="shared" si="116"/>
        <v>19</v>
      </c>
      <c r="Q1500" s="10" t="s">
        <v>8321</v>
      </c>
      <c r="R1500" t="s">
        <v>8323</v>
      </c>
      <c r="S1500" s="14" t="str">
        <f t="shared" si="117"/>
        <v>July</v>
      </c>
      <c r="T1500" s="15">
        <f t="shared" si="118"/>
        <v>41885.650208333333</v>
      </c>
      <c r="U1500" t="str">
        <f t="shared" si="119"/>
        <v>2014</v>
      </c>
    </row>
    <row r="1501" spans="1:21" ht="45" x14ac:dyDescent="0.2">
      <c r="A1501" s="6">
        <f t="shared" si="115"/>
        <v>2.5000000000000001E-3</v>
      </c>
      <c r="B1501">
        <v>1499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8">
        <f t="shared" si="116"/>
        <v>5</v>
      </c>
      <c r="Q1501" s="10" t="s">
        <v>8321</v>
      </c>
      <c r="R1501" t="s">
        <v>8323</v>
      </c>
      <c r="S1501" s="14" t="str">
        <f t="shared" si="117"/>
        <v>June</v>
      </c>
      <c r="T1501" s="15">
        <f t="shared" si="118"/>
        <v>42586.673993055556</v>
      </c>
      <c r="U1501" t="str">
        <f t="shared" si="119"/>
        <v>2016</v>
      </c>
    </row>
    <row r="1502" spans="1:21" ht="45" x14ac:dyDescent="0.2">
      <c r="A1502" s="6">
        <f t="shared" si="115"/>
        <v>0.25035714285714283</v>
      </c>
      <c r="B1502">
        <v>1500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8">
        <f t="shared" si="116"/>
        <v>46.733333333333334</v>
      </c>
      <c r="Q1502" s="10" t="s">
        <v>8321</v>
      </c>
      <c r="R1502" t="s">
        <v>8323</v>
      </c>
      <c r="S1502" s="14" t="str">
        <f t="shared" si="117"/>
        <v>April</v>
      </c>
      <c r="T1502" s="15">
        <f t="shared" si="118"/>
        <v>41395.57126157407</v>
      </c>
      <c r="U1502" t="str">
        <f t="shared" si="119"/>
        <v>2013</v>
      </c>
    </row>
    <row r="1503" spans="1:21" ht="30" x14ac:dyDescent="0.2">
      <c r="A1503" s="6">
        <f t="shared" si="115"/>
        <v>1.6633076923076924</v>
      </c>
      <c r="B1503">
        <v>1501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8">
        <f t="shared" si="116"/>
        <v>97.731073446327684</v>
      </c>
      <c r="Q1503" s="10" t="s">
        <v>8337</v>
      </c>
      <c r="R1503" t="s">
        <v>8338</v>
      </c>
      <c r="S1503" s="14" t="str">
        <f t="shared" si="117"/>
        <v>June</v>
      </c>
      <c r="T1503" s="15">
        <f t="shared" si="118"/>
        <v>42193.2502662037</v>
      </c>
      <c r="U1503" t="str">
        <f t="shared" si="119"/>
        <v>2015</v>
      </c>
    </row>
    <row r="1504" spans="1:21" ht="45" x14ac:dyDescent="0.2">
      <c r="A1504" s="6">
        <f t="shared" si="115"/>
        <v>1.0144545454545455</v>
      </c>
      <c r="B1504">
        <v>1502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8">
        <f t="shared" si="116"/>
        <v>67.835866261398181</v>
      </c>
      <c r="Q1504" s="10" t="s">
        <v>8337</v>
      </c>
      <c r="R1504" t="s">
        <v>8338</v>
      </c>
      <c r="S1504" s="14" t="str">
        <f t="shared" si="117"/>
        <v>February</v>
      </c>
      <c r="T1504" s="15">
        <f t="shared" si="118"/>
        <v>42454.583333333336</v>
      </c>
      <c r="U1504" t="str">
        <f t="shared" si="119"/>
        <v>2016</v>
      </c>
    </row>
    <row r="1505" spans="1:21" ht="45" x14ac:dyDescent="0.2">
      <c r="A1505" s="6">
        <f t="shared" si="115"/>
        <v>1.0789146666666667</v>
      </c>
      <c r="B1505">
        <v>1503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8">
        <f t="shared" si="116"/>
        <v>56.98492957746479</v>
      </c>
      <c r="Q1505" s="10" t="s">
        <v>8337</v>
      </c>
      <c r="R1505" t="s">
        <v>8338</v>
      </c>
      <c r="S1505" s="14" t="str">
        <f t="shared" si="117"/>
        <v>August</v>
      </c>
      <c r="T1505" s="15">
        <f t="shared" si="118"/>
        <v>42666.01390046296</v>
      </c>
      <c r="U1505" t="str">
        <f t="shared" si="119"/>
        <v>2016</v>
      </c>
    </row>
    <row r="1506" spans="1:21" ht="30" x14ac:dyDescent="0.2">
      <c r="A1506" s="6">
        <f t="shared" si="115"/>
        <v>2.7793846153846156</v>
      </c>
      <c r="B1506">
        <v>1504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8">
        <f t="shared" si="116"/>
        <v>67.159851301115239</v>
      </c>
      <c r="Q1506" s="10" t="s">
        <v>8337</v>
      </c>
      <c r="R1506" t="s">
        <v>8338</v>
      </c>
      <c r="S1506" s="14" t="str">
        <f t="shared" si="117"/>
        <v>May</v>
      </c>
      <c r="T1506" s="15">
        <f t="shared" si="118"/>
        <v>41800.022916666661</v>
      </c>
      <c r="U1506" t="str">
        <f t="shared" si="119"/>
        <v>2014</v>
      </c>
    </row>
    <row r="1507" spans="1:21" ht="45" x14ac:dyDescent="0.2">
      <c r="A1507" s="6">
        <f t="shared" si="115"/>
        <v>1.0358125</v>
      </c>
      <c r="B1507">
        <v>1505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8">
        <f t="shared" si="116"/>
        <v>48.037681159420288</v>
      </c>
      <c r="Q1507" s="10" t="s">
        <v>8337</v>
      </c>
      <c r="R1507" t="s">
        <v>8338</v>
      </c>
      <c r="S1507" s="14" t="str">
        <f t="shared" si="117"/>
        <v>February</v>
      </c>
      <c r="T1507" s="15">
        <f t="shared" si="118"/>
        <v>42451.500694444439</v>
      </c>
      <c r="U1507" t="str">
        <f t="shared" si="119"/>
        <v>2016</v>
      </c>
    </row>
    <row r="1508" spans="1:21" ht="45" x14ac:dyDescent="0.2">
      <c r="A1508" s="6">
        <f t="shared" si="115"/>
        <v>1.1140000000000001</v>
      </c>
      <c r="B1508">
        <v>1506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8">
        <f t="shared" si="116"/>
        <v>38.860465116279073</v>
      </c>
      <c r="Q1508" s="10" t="s">
        <v>8337</v>
      </c>
      <c r="R1508" t="s">
        <v>8338</v>
      </c>
      <c r="S1508" s="14" t="str">
        <f t="shared" si="117"/>
        <v>June</v>
      </c>
      <c r="T1508" s="15">
        <f t="shared" si="118"/>
        <v>41844.452592592592</v>
      </c>
      <c r="U1508" t="str">
        <f t="shared" si="119"/>
        <v>2014</v>
      </c>
    </row>
    <row r="1509" spans="1:21" ht="45" x14ac:dyDescent="0.2">
      <c r="A1509" s="6">
        <f t="shared" si="115"/>
        <v>2.15</v>
      </c>
      <c r="B1509">
        <v>1507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8">
        <f t="shared" si="116"/>
        <v>78.181818181818187</v>
      </c>
      <c r="Q1509" s="10" t="s">
        <v>8337</v>
      </c>
      <c r="R1509" t="s">
        <v>8338</v>
      </c>
      <c r="S1509" s="14" t="str">
        <f t="shared" si="117"/>
        <v>March</v>
      </c>
      <c r="T1509" s="15">
        <f t="shared" si="118"/>
        <v>40313.006944444445</v>
      </c>
      <c r="U1509" t="str">
        <f t="shared" si="119"/>
        <v>2010</v>
      </c>
    </row>
    <row r="1510" spans="1:21" ht="45" x14ac:dyDescent="0.2">
      <c r="A1510" s="6">
        <f t="shared" si="115"/>
        <v>1.1076216216216217</v>
      </c>
      <c r="B1510">
        <v>1508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8">
        <f t="shared" si="116"/>
        <v>97.113744075829388</v>
      </c>
      <c r="Q1510" s="10" t="s">
        <v>8337</v>
      </c>
      <c r="R1510" t="s">
        <v>8338</v>
      </c>
      <c r="S1510" s="14" t="str">
        <f t="shared" si="117"/>
        <v>May</v>
      </c>
      <c r="T1510" s="15">
        <f t="shared" si="118"/>
        <v>41817.281030092592</v>
      </c>
      <c r="U1510" t="str">
        <f t="shared" si="119"/>
        <v>2014</v>
      </c>
    </row>
    <row r="1511" spans="1:21" ht="45" x14ac:dyDescent="0.2">
      <c r="A1511" s="6">
        <f t="shared" si="115"/>
        <v>1.2364125714285714</v>
      </c>
      <c r="B1511">
        <v>1509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8">
        <f t="shared" si="116"/>
        <v>110.39397959183674</v>
      </c>
      <c r="Q1511" s="10" t="s">
        <v>8337</v>
      </c>
      <c r="R1511" t="s">
        <v>8338</v>
      </c>
      <c r="S1511" s="14" t="str">
        <f t="shared" si="117"/>
        <v>January</v>
      </c>
      <c r="T1511" s="15">
        <f t="shared" si="118"/>
        <v>42780.624305555553</v>
      </c>
      <c r="U1511" t="str">
        <f t="shared" si="119"/>
        <v>2017</v>
      </c>
    </row>
    <row r="1512" spans="1:21" ht="45" x14ac:dyDescent="0.2">
      <c r="A1512" s="6">
        <f t="shared" si="115"/>
        <v>1.0103500000000001</v>
      </c>
      <c r="B1512">
        <v>1510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8">
        <f t="shared" si="116"/>
        <v>39.91506172839506</v>
      </c>
      <c r="Q1512" s="10" t="s">
        <v>8337</v>
      </c>
      <c r="R1512" t="s">
        <v>8338</v>
      </c>
      <c r="S1512" s="14" t="str">
        <f t="shared" si="117"/>
        <v>June</v>
      </c>
      <c r="T1512" s="15">
        <f t="shared" si="118"/>
        <v>41839.051828703698</v>
      </c>
      <c r="U1512" t="str">
        <f t="shared" si="119"/>
        <v>2014</v>
      </c>
    </row>
    <row r="1513" spans="1:21" ht="45" x14ac:dyDescent="0.2">
      <c r="A1513" s="6">
        <f t="shared" si="115"/>
        <v>1.1179285714285714</v>
      </c>
      <c r="B1513">
        <v>1511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8">
        <f t="shared" si="116"/>
        <v>75.975728155339809</v>
      </c>
      <c r="Q1513" s="10" t="s">
        <v>8337</v>
      </c>
      <c r="R1513" t="s">
        <v>8338</v>
      </c>
      <c r="S1513" s="14" t="str">
        <f t="shared" si="117"/>
        <v>October</v>
      </c>
      <c r="T1513" s="15">
        <f t="shared" si="118"/>
        <v>42326.291712962957</v>
      </c>
      <c r="U1513" t="str">
        <f t="shared" si="119"/>
        <v>2015</v>
      </c>
    </row>
    <row r="1514" spans="1:21" ht="45" x14ac:dyDescent="0.2">
      <c r="A1514" s="6">
        <f t="shared" si="115"/>
        <v>5.5877142857142861</v>
      </c>
      <c r="B1514">
        <v>1512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8">
        <f t="shared" si="116"/>
        <v>58.379104477611939</v>
      </c>
      <c r="Q1514" s="10" t="s">
        <v>8337</v>
      </c>
      <c r="R1514" t="s">
        <v>8338</v>
      </c>
      <c r="S1514" s="14" t="str">
        <f t="shared" si="117"/>
        <v>January</v>
      </c>
      <c r="T1514" s="15">
        <f t="shared" si="118"/>
        <v>42771.351145833331</v>
      </c>
      <c r="U1514" t="str">
        <f t="shared" si="119"/>
        <v>2017</v>
      </c>
    </row>
    <row r="1515" spans="1:21" ht="45" x14ac:dyDescent="0.2">
      <c r="A1515" s="6">
        <f t="shared" si="115"/>
        <v>1.5001875</v>
      </c>
      <c r="B1515">
        <v>1513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8">
        <f t="shared" si="116"/>
        <v>55.82093023255814</v>
      </c>
      <c r="Q1515" s="10" t="s">
        <v>8337</v>
      </c>
      <c r="R1515" t="s">
        <v>8338</v>
      </c>
      <c r="S1515" s="14" t="str">
        <f t="shared" si="117"/>
        <v>June</v>
      </c>
      <c r="T1515" s="15">
        <f t="shared" si="118"/>
        <v>41836.30400462963</v>
      </c>
      <c r="U1515" t="str">
        <f t="shared" si="119"/>
        <v>2014</v>
      </c>
    </row>
    <row r="1516" spans="1:21" ht="45" x14ac:dyDescent="0.2">
      <c r="A1516" s="6">
        <f t="shared" si="115"/>
        <v>1.0647599999999999</v>
      </c>
      <c r="B1516">
        <v>1514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8">
        <f t="shared" si="116"/>
        <v>151.24431818181819</v>
      </c>
      <c r="Q1516" s="10" t="s">
        <v>8337</v>
      </c>
      <c r="R1516" t="s">
        <v>8338</v>
      </c>
      <c r="S1516" s="14" t="str">
        <f t="shared" si="117"/>
        <v>August</v>
      </c>
      <c r="T1516" s="15">
        <f t="shared" si="118"/>
        <v>42274.264351851853</v>
      </c>
      <c r="U1516" t="str">
        <f t="shared" si="119"/>
        <v>2015</v>
      </c>
    </row>
    <row r="1517" spans="1:21" ht="45" x14ac:dyDescent="0.2">
      <c r="A1517" s="6">
        <f t="shared" si="115"/>
        <v>1.57189</v>
      </c>
      <c r="B1517">
        <v>1515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8">
        <f t="shared" si="116"/>
        <v>849.67027027027029</v>
      </c>
      <c r="Q1517" s="10" t="s">
        <v>8337</v>
      </c>
      <c r="R1517" t="s">
        <v>8338</v>
      </c>
      <c r="S1517" s="14" t="str">
        <f t="shared" si="117"/>
        <v>February</v>
      </c>
      <c r="T1517" s="15">
        <f t="shared" si="118"/>
        <v>42444.878437499996</v>
      </c>
      <c r="U1517" t="str">
        <f t="shared" si="119"/>
        <v>2016</v>
      </c>
    </row>
    <row r="1518" spans="1:21" ht="45" x14ac:dyDescent="0.2">
      <c r="A1518" s="6">
        <f t="shared" si="115"/>
        <v>1.0865882352941176</v>
      </c>
      <c r="B1518">
        <v>1516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8">
        <f t="shared" si="116"/>
        <v>159.24137931034483</v>
      </c>
      <c r="Q1518" s="10" t="s">
        <v>8337</v>
      </c>
      <c r="R1518" t="s">
        <v>8338</v>
      </c>
      <c r="S1518" s="14" t="str">
        <f t="shared" si="117"/>
        <v>September</v>
      </c>
      <c r="T1518" s="15">
        <f t="shared" si="118"/>
        <v>42649.249999999993</v>
      </c>
      <c r="U1518" t="str">
        <f t="shared" si="119"/>
        <v>2016</v>
      </c>
    </row>
    <row r="1519" spans="1:21" ht="45" x14ac:dyDescent="0.2">
      <c r="A1519" s="6">
        <f t="shared" si="115"/>
        <v>1.6197999999999999</v>
      </c>
      <c r="B1519">
        <v>1517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8">
        <f t="shared" si="116"/>
        <v>39.507317073170732</v>
      </c>
      <c r="Q1519" s="10" t="s">
        <v>8337</v>
      </c>
      <c r="R1519" t="s">
        <v>8338</v>
      </c>
      <c r="S1519" s="14" t="str">
        <f t="shared" si="117"/>
        <v>November</v>
      </c>
      <c r="T1519" s="15">
        <f t="shared" si="118"/>
        <v>41978.916666666664</v>
      </c>
      <c r="U1519" t="str">
        <f t="shared" si="119"/>
        <v>2014</v>
      </c>
    </row>
    <row r="1520" spans="1:21" ht="30" x14ac:dyDescent="0.2">
      <c r="A1520" s="6">
        <f t="shared" si="115"/>
        <v>2.0536666666666665</v>
      </c>
      <c r="B1520">
        <v>1518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8">
        <f t="shared" si="116"/>
        <v>130.52966101694915</v>
      </c>
      <c r="Q1520" s="10" t="s">
        <v>8337</v>
      </c>
      <c r="R1520" t="s">
        <v>8338</v>
      </c>
      <c r="S1520" s="14" t="str">
        <f t="shared" si="117"/>
        <v>May</v>
      </c>
      <c r="T1520" s="15">
        <f t="shared" si="118"/>
        <v>41790.486712962964</v>
      </c>
      <c r="U1520" t="str">
        <f t="shared" si="119"/>
        <v>2014</v>
      </c>
    </row>
    <row r="1521" spans="1:21" ht="45" x14ac:dyDescent="0.2">
      <c r="A1521" s="6">
        <f t="shared" si="115"/>
        <v>1.033638888888889</v>
      </c>
      <c r="B1521">
        <v>1519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8">
        <f t="shared" si="116"/>
        <v>64.156896551724131</v>
      </c>
      <c r="Q1521" s="10" t="s">
        <v>8337</v>
      </c>
      <c r="R1521" t="s">
        <v>8338</v>
      </c>
      <c r="S1521" s="14" t="str">
        <f t="shared" si="117"/>
        <v>May</v>
      </c>
      <c r="T1521" s="15">
        <f t="shared" si="118"/>
        <v>41810.582638888889</v>
      </c>
      <c r="U1521" t="str">
        <f t="shared" si="119"/>
        <v>2014</v>
      </c>
    </row>
    <row r="1522" spans="1:21" ht="30" x14ac:dyDescent="0.2">
      <c r="A1522" s="6">
        <f t="shared" si="115"/>
        <v>1.0347222222222223</v>
      </c>
      <c r="B1522">
        <v>1520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8">
        <f t="shared" si="116"/>
        <v>111.52694610778443</v>
      </c>
      <c r="Q1522" s="10" t="s">
        <v>8337</v>
      </c>
      <c r="R1522" t="s">
        <v>8338</v>
      </c>
      <c r="S1522" s="14" t="str">
        <f t="shared" si="117"/>
        <v>November</v>
      </c>
      <c r="T1522" s="15">
        <f t="shared" si="118"/>
        <v>41991.833333333336</v>
      </c>
      <c r="U1522" t="str">
        <f t="shared" si="119"/>
        <v>2014</v>
      </c>
    </row>
    <row r="1523" spans="1:21" ht="45" x14ac:dyDescent="0.2">
      <c r="A1523" s="6">
        <f t="shared" si="115"/>
        <v>1.0681333333333334</v>
      </c>
      <c r="B1523">
        <v>1521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8">
        <f t="shared" si="116"/>
        <v>170.44680851063831</v>
      </c>
      <c r="Q1523" s="10" t="s">
        <v>8337</v>
      </c>
      <c r="R1523" t="s">
        <v>8338</v>
      </c>
      <c r="S1523" s="14" t="str">
        <f t="shared" si="117"/>
        <v>May</v>
      </c>
      <c r="T1523" s="15">
        <f t="shared" si="118"/>
        <v>42527.834386574068</v>
      </c>
      <c r="U1523" t="str">
        <f t="shared" si="119"/>
        <v>2016</v>
      </c>
    </row>
    <row r="1524" spans="1:21" ht="45" x14ac:dyDescent="0.2">
      <c r="A1524" s="6">
        <f t="shared" si="115"/>
        <v>1.3896574712643677</v>
      </c>
      <c r="B1524">
        <v>1522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8">
        <f t="shared" si="116"/>
        <v>133.7391592920354</v>
      </c>
      <c r="Q1524" s="10" t="s">
        <v>8337</v>
      </c>
      <c r="R1524" t="s">
        <v>8338</v>
      </c>
      <c r="S1524" s="14" t="str">
        <f t="shared" si="117"/>
        <v>September</v>
      </c>
      <c r="T1524" s="15">
        <f t="shared" si="118"/>
        <v>41929.496979166666</v>
      </c>
      <c r="U1524" t="str">
        <f t="shared" si="119"/>
        <v>2014</v>
      </c>
    </row>
    <row r="1525" spans="1:21" ht="45" x14ac:dyDescent="0.2">
      <c r="A1525" s="6">
        <f t="shared" si="115"/>
        <v>1.2484324324324325</v>
      </c>
      <c r="B1525">
        <v>1523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8">
        <f t="shared" si="116"/>
        <v>95.834024896265561</v>
      </c>
      <c r="Q1525" s="10" t="s">
        <v>8337</v>
      </c>
      <c r="R1525" t="s">
        <v>8338</v>
      </c>
      <c r="S1525" s="14" t="str">
        <f t="shared" si="117"/>
        <v>November</v>
      </c>
      <c r="T1525" s="15">
        <f t="shared" si="118"/>
        <v>41995.666666666664</v>
      </c>
      <c r="U1525" t="str">
        <f t="shared" si="119"/>
        <v>2014</v>
      </c>
    </row>
    <row r="1526" spans="1:21" ht="30" x14ac:dyDescent="0.2">
      <c r="A1526" s="6">
        <f t="shared" si="115"/>
        <v>2.0699999999999998</v>
      </c>
      <c r="B1526">
        <v>1524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8">
        <f t="shared" si="116"/>
        <v>221.78571428571428</v>
      </c>
      <c r="Q1526" s="10" t="s">
        <v>8337</v>
      </c>
      <c r="R1526" t="s">
        <v>8338</v>
      </c>
      <c r="S1526" s="14" t="str">
        <f t="shared" si="117"/>
        <v>January</v>
      </c>
      <c r="T1526" s="15">
        <f t="shared" si="118"/>
        <v>42786.167708333327</v>
      </c>
      <c r="U1526" t="str">
        <f t="shared" si="119"/>
        <v>2017</v>
      </c>
    </row>
    <row r="1527" spans="1:21" ht="45" x14ac:dyDescent="0.2">
      <c r="A1527" s="6">
        <f t="shared" si="115"/>
        <v>1.7400576923076922</v>
      </c>
      <c r="B1527">
        <v>1525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8">
        <f t="shared" si="116"/>
        <v>32.315357142857138</v>
      </c>
      <c r="Q1527" s="10" t="s">
        <v>8337</v>
      </c>
      <c r="R1527" t="s">
        <v>8338</v>
      </c>
      <c r="S1527" s="14" t="str">
        <f t="shared" si="117"/>
        <v>July</v>
      </c>
      <c r="T1527" s="15">
        <f t="shared" si="118"/>
        <v>42600.369652777772</v>
      </c>
      <c r="U1527" t="str">
        <f t="shared" si="119"/>
        <v>2016</v>
      </c>
    </row>
    <row r="1528" spans="1:21" ht="45" x14ac:dyDescent="0.2">
      <c r="A1528" s="6">
        <f t="shared" si="115"/>
        <v>1.2032608695652174</v>
      </c>
      <c r="B1528">
        <v>1526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8">
        <f t="shared" si="116"/>
        <v>98.839285714285708</v>
      </c>
      <c r="Q1528" s="10" t="s">
        <v>8337</v>
      </c>
      <c r="R1528" t="s">
        <v>8338</v>
      </c>
      <c r="S1528" s="14" t="str">
        <f t="shared" si="117"/>
        <v>November</v>
      </c>
      <c r="T1528" s="15">
        <f t="shared" si="118"/>
        <v>42387.942673611113</v>
      </c>
      <c r="U1528" t="str">
        <f t="shared" si="119"/>
        <v>2015</v>
      </c>
    </row>
    <row r="1529" spans="1:21" ht="30" x14ac:dyDescent="0.2">
      <c r="A1529" s="6">
        <f t="shared" si="115"/>
        <v>1.1044428571428573</v>
      </c>
      <c r="B1529">
        <v>1527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8">
        <f t="shared" si="116"/>
        <v>55.222142857142863</v>
      </c>
      <c r="Q1529" s="10" t="s">
        <v>8337</v>
      </c>
      <c r="R1529" t="s">
        <v>8338</v>
      </c>
      <c r="S1529" s="14" t="str">
        <f t="shared" si="117"/>
        <v>February</v>
      </c>
      <c r="T1529" s="15">
        <f t="shared" si="118"/>
        <v>42808.225532407399</v>
      </c>
      <c r="U1529" t="str">
        <f t="shared" si="119"/>
        <v>2017</v>
      </c>
    </row>
    <row r="1530" spans="1:21" ht="30" x14ac:dyDescent="0.2">
      <c r="A1530" s="6">
        <f t="shared" si="115"/>
        <v>2.8156666666666665</v>
      </c>
      <c r="B1530">
        <v>1528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8">
        <f t="shared" si="116"/>
        <v>52.793750000000003</v>
      </c>
      <c r="Q1530" s="10" t="s">
        <v>8337</v>
      </c>
      <c r="R1530" t="s">
        <v>8338</v>
      </c>
      <c r="S1530" s="14" t="str">
        <f t="shared" si="117"/>
        <v>January</v>
      </c>
      <c r="T1530" s="15">
        <f t="shared" si="118"/>
        <v>42766.666666666664</v>
      </c>
      <c r="U1530" t="str">
        <f t="shared" si="119"/>
        <v>2017</v>
      </c>
    </row>
    <row r="1531" spans="1:21" ht="30" x14ac:dyDescent="0.2">
      <c r="A1531" s="6">
        <f t="shared" si="115"/>
        <v>1.0067894736842105</v>
      </c>
      <c r="B1531">
        <v>1529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8">
        <f t="shared" si="116"/>
        <v>135.66666666666666</v>
      </c>
      <c r="Q1531" s="10" t="s">
        <v>8337</v>
      </c>
      <c r="R1531" t="s">
        <v>8338</v>
      </c>
      <c r="S1531" s="14" t="str">
        <f t="shared" si="117"/>
        <v>February</v>
      </c>
      <c r="T1531" s="15">
        <f t="shared" si="118"/>
        <v>42082.253703703704</v>
      </c>
      <c r="U1531" t="str">
        <f t="shared" si="119"/>
        <v>2015</v>
      </c>
    </row>
    <row r="1532" spans="1:21" ht="45" x14ac:dyDescent="0.2">
      <c r="A1532" s="6">
        <f t="shared" si="115"/>
        <v>1.3482571428571428</v>
      </c>
      <c r="B1532">
        <v>1530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8">
        <f t="shared" si="116"/>
        <v>53.991990846681922</v>
      </c>
      <c r="Q1532" s="10" t="s">
        <v>8337</v>
      </c>
      <c r="R1532" t="s">
        <v>8338</v>
      </c>
      <c r="S1532" s="14" t="str">
        <f t="shared" si="117"/>
        <v>September</v>
      </c>
      <c r="T1532" s="15">
        <f t="shared" si="118"/>
        <v>42300.433969907412</v>
      </c>
      <c r="U1532" t="str">
        <f t="shared" si="119"/>
        <v>2015</v>
      </c>
    </row>
    <row r="1533" spans="1:21" ht="45" x14ac:dyDescent="0.2">
      <c r="A1533" s="6">
        <f t="shared" si="115"/>
        <v>1.7595744680851064</v>
      </c>
      <c r="B1533">
        <v>1531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8">
        <f t="shared" si="116"/>
        <v>56.643835616438359</v>
      </c>
      <c r="Q1533" s="10" t="s">
        <v>8337</v>
      </c>
      <c r="R1533" t="s">
        <v>8338</v>
      </c>
      <c r="S1533" s="14" t="str">
        <f t="shared" si="117"/>
        <v>October</v>
      </c>
      <c r="T1533" s="15">
        <f t="shared" si="118"/>
        <v>41973.791666666664</v>
      </c>
      <c r="U1533" t="str">
        <f t="shared" si="119"/>
        <v>2014</v>
      </c>
    </row>
    <row r="1534" spans="1:21" ht="45" x14ac:dyDescent="0.2">
      <c r="A1534" s="6">
        <f t="shared" si="115"/>
        <v>4.8402000000000003</v>
      </c>
      <c r="B1534">
        <v>1532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8">
        <f t="shared" si="116"/>
        <v>82.316326530612244</v>
      </c>
      <c r="Q1534" s="10" t="s">
        <v>8337</v>
      </c>
      <c r="R1534" t="s">
        <v>8338</v>
      </c>
      <c r="S1534" s="14" t="str">
        <f t="shared" si="117"/>
        <v>January</v>
      </c>
      <c r="T1534" s="15">
        <f t="shared" si="118"/>
        <v>42415.291666666664</v>
      </c>
      <c r="U1534" t="str">
        <f t="shared" si="119"/>
        <v>2016</v>
      </c>
    </row>
    <row r="1535" spans="1:21" ht="30" x14ac:dyDescent="0.2">
      <c r="A1535" s="6">
        <f t="shared" si="115"/>
        <v>1.4514</v>
      </c>
      <c r="B1535">
        <v>1533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8">
        <f t="shared" si="116"/>
        <v>88.26081081081081</v>
      </c>
      <c r="Q1535" s="10" t="s">
        <v>8337</v>
      </c>
      <c r="R1535" t="s">
        <v>8338</v>
      </c>
      <c r="S1535" s="14" t="str">
        <f t="shared" si="117"/>
        <v>March</v>
      </c>
      <c r="T1535" s="15">
        <f t="shared" si="118"/>
        <v>42491.832638888889</v>
      </c>
      <c r="U1535" t="str">
        <f t="shared" si="119"/>
        <v>2016</v>
      </c>
    </row>
    <row r="1536" spans="1:21" ht="45" x14ac:dyDescent="0.2">
      <c r="A1536" s="6">
        <f t="shared" si="115"/>
        <v>4.1773333333333333</v>
      </c>
      <c r="B1536">
        <v>1534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8">
        <f t="shared" si="116"/>
        <v>84.905149051490511</v>
      </c>
      <c r="Q1536" s="10" t="s">
        <v>8337</v>
      </c>
      <c r="R1536" t="s">
        <v>8338</v>
      </c>
      <c r="S1536" s="14" t="str">
        <f t="shared" si="117"/>
        <v>August</v>
      </c>
      <c r="T1536" s="15">
        <f t="shared" si="118"/>
        <v>42251.340995370374</v>
      </c>
      <c r="U1536" t="str">
        <f t="shared" si="119"/>
        <v>2015</v>
      </c>
    </row>
    <row r="1537" spans="1:21" ht="45" x14ac:dyDescent="0.2">
      <c r="A1537" s="6">
        <f t="shared" si="115"/>
        <v>1.3242499999999999</v>
      </c>
      <c r="B1537">
        <v>1535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8">
        <f t="shared" si="116"/>
        <v>48.154545454545456</v>
      </c>
      <c r="Q1537" s="10" t="s">
        <v>8337</v>
      </c>
      <c r="R1537" t="s">
        <v>8338</v>
      </c>
      <c r="S1537" s="14" t="str">
        <f t="shared" si="117"/>
        <v>April</v>
      </c>
      <c r="T1537" s="15">
        <f t="shared" si="118"/>
        <v>42513.583333333336</v>
      </c>
      <c r="U1537" t="str">
        <f t="shared" si="119"/>
        <v>2016</v>
      </c>
    </row>
    <row r="1538" spans="1:21" ht="45" x14ac:dyDescent="0.2">
      <c r="A1538" s="6">
        <f t="shared" si="115"/>
        <v>2.5030841666666666</v>
      </c>
      <c r="B1538">
        <v>1536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8">
        <f t="shared" si="116"/>
        <v>66.015406593406595</v>
      </c>
      <c r="Q1538" s="10" t="s">
        <v>8337</v>
      </c>
      <c r="R1538" t="s">
        <v>8338</v>
      </c>
      <c r="S1538" s="14" t="str">
        <f t="shared" si="117"/>
        <v>July</v>
      </c>
      <c r="T1538" s="15">
        <f t="shared" si="118"/>
        <v>42243.468865740739</v>
      </c>
      <c r="U1538" t="str">
        <f t="shared" si="119"/>
        <v>2015</v>
      </c>
    </row>
    <row r="1539" spans="1:21" ht="45" x14ac:dyDescent="0.2">
      <c r="A1539" s="6">
        <f t="shared" ref="A1539:A1602" si="120">(F1539/E1539)</f>
        <v>1.7989999999999999</v>
      </c>
      <c r="B1539">
        <v>1537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8">
        <f t="shared" ref="P1539:P1602" si="121">F1539/M1539</f>
        <v>96.375</v>
      </c>
      <c r="Q1539" s="10" t="s">
        <v>8337</v>
      </c>
      <c r="R1539" t="s">
        <v>8338</v>
      </c>
      <c r="S1539" s="14" t="str">
        <f t="shared" ref="S1539:S1602" si="122">TEXT((((K1539/60)/60)/24)+DATE(1970,1,1)+(-8/24),"MMMM")</f>
        <v>June</v>
      </c>
      <c r="T1539" s="15">
        <f t="shared" ref="T1539:T1602" si="123">(((J1539/60)/60/24)+DATE(1970,1,1)+(-8/24))</f>
        <v>42588.416666666664</v>
      </c>
      <c r="U1539" t="str">
        <f t="shared" ref="U1539:U1602" si="124">TEXT((((K1539/60)/60)/24)+DATE(1970,1,1)+(-8/24),"YYYY")</f>
        <v>2016</v>
      </c>
    </row>
    <row r="1540" spans="1:21" ht="45" x14ac:dyDescent="0.2">
      <c r="A1540" s="6">
        <f t="shared" si="120"/>
        <v>1.0262857142857142</v>
      </c>
      <c r="B1540">
        <v>1538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8">
        <f t="shared" si="121"/>
        <v>156.17391304347825</v>
      </c>
      <c r="Q1540" s="10" t="s">
        <v>8337</v>
      </c>
      <c r="R1540" t="s">
        <v>8338</v>
      </c>
      <c r="S1540" s="14" t="str">
        <f t="shared" si="122"/>
        <v>December</v>
      </c>
      <c r="T1540" s="15">
        <f t="shared" si="123"/>
        <v>42026.44872685185</v>
      </c>
      <c r="U1540" t="str">
        <f t="shared" si="124"/>
        <v>2014</v>
      </c>
    </row>
    <row r="1541" spans="1:21" ht="45" x14ac:dyDescent="0.2">
      <c r="A1541" s="6">
        <f t="shared" si="120"/>
        <v>1.359861</v>
      </c>
      <c r="B1541">
        <v>1539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8">
        <f t="shared" si="121"/>
        <v>95.764859154929582</v>
      </c>
      <c r="Q1541" s="10" t="s">
        <v>8337</v>
      </c>
      <c r="R1541" t="s">
        <v>8338</v>
      </c>
      <c r="S1541" s="14" t="str">
        <f t="shared" si="122"/>
        <v>December</v>
      </c>
      <c r="T1541" s="15">
        <f t="shared" si="123"/>
        <v>42738.585868055547</v>
      </c>
      <c r="U1541" t="str">
        <f t="shared" si="124"/>
        <v>2016</v>
      </c>
    </row>
    <row r="1542" spans="1:21" ht="45" x14ac:dyDescent="0.2">
      <c r="A1542" s="6">
        <f t="shared" si="120"/>
        <v>1.1786666666666668</v>
      </c>
      <c r="B1542">
        <v>1540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8">
        <f t="shared" si="121"/>
        <v>180.40816326530611</v>
      </c>
      <c r="Q1542" s="10" t="s">
        <v>8337</v>
      </c>
      <c r="R1542" t="s">
        <v>8338</v>
      </c>
      <c r="S1542" s="14" t="str">
        <f t="shared" si="122"/>
        <v>October</v>
      </c>
      <c r="T1542" s="15">
        <f t="shared" si="123"/>
        <v>41968.718749999993</v>
      </c>
      <c r="U1542" t="str">
        <f t="shared" si="124"/>
        <v>2014</v>
      </c>
    </row>
    <row r="1543" spans="1:21" ht="45" x14ac:dyDescent="0.2">
      <c r="A1543" s="6">
        <f t="shared" si="120"/>
        <v>3.3333333333333332E-4</v>
      </c>
      <c r="B1543">
        <v>1541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8">
        <f t="shared" si="121"/>
        <v>3</v>
      </c>
      <c r="Q1543" s="10" t="s">
        <v>8337</v>
      </c>
      <c r="R1543" t="s">
        <v>8342</v>
      </c>
      <c r="S1543" s="14" t="str">
        <f t="shared" si="122"/>
        <v>December</v>
      </c>
      <c r="T1543" s="15">
        <f t="shared" si="123"/>
        <v>42004.378912037035</v>
      </c>
      <c r="U1543" t="str">
        <f t="shared" si="124"/>
        <v>2014</v>
      </c>
    </row>
    <row r="1544" spans="1:21" ht="45" x14ac:dyDescent="0.2">
      <c r="A1544" s="6">
        <f t="shared" si="120"/>
        <v>0.04</v>
      </c>
      <c r="B1544">
        <v>1542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8">
        <f t="shared" si="121"/>
        <v>20</v>
      </c>
      <c r="Q1544" s="10" t="s">
        <v>8337</v>
      </c>
      <c r="R1544" t="s">
        <v>8342</v>
      </c>
      <c r="S1544" s="14" t="str">
        <f t="shared" si="122"/>
        <v>June</v>
      </c>
      <c r="T1544" s="15">
        <f t="shared" si="123"/>
        <v>42185.663194444445</v>
      </c>
      <c r="U1544" t="str">
        <f t="shared" si="124"/>
        <v>2015</v>
      </c>
    </row>
    <row r="1545" spans="1:21" ht="45" x14ac:dyDescent="0.2">
      <c r="A1545" s="6">
        <f t="shared" si="120"/>
        <v>4.4444444444444444E-3</v>
      </c>
      <c r="B1545">
        <v>1543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8">
        <f t="shared" si="121"/>
        <v>10</v>
      </c>
      <c r="Q1545" s="10" t="s">
        <v>8337</v>
      </c>
      <c r="R1545" t="s">
        <v>8342</v>
      </c>
      <c r="S1545" s="14" t="str">
        <f t="shared" si="122"/>
        <v>October</v>
      </c>
      <c r="T1545" s="15">
        <f t="shared" si="123"/>
        <v>41965.217986111107</v>
      </c>
      <c r="U1545" t="str">
        <f t="shared" si="124"/>
        <v>2014</v>
      </c>
    </row>
    <row r="1546" spans="1:21" ht="45" x14ac:dyDescent="0.2">
      <c r="A1546" s="6">
        <f t="shared" si="120"/>
        <v>0</v>
      </c>
      <c r="B1546">
        <v>1544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8" t="e">
        <f t="shared" si="121"/>
        <v>#DIV/0!</v>
      </c>
      <c r="Q1546" s="10" t="s">
        <v>8337</v>
      </c>
      <c r="R1546" t="s">
        <v>8342</v>
      </c>
      <c r="S1546" s="14" t="str">
        <f t="shared" si="122"/>
        <v>February</v>
      </c>
      <c r="T1546" s="15">
        <f t="shared" si="123"/>
        <v>42094.679166666661</v>
      </c>
      <c r="U1546" t="str">
        <f t="shared" si="124"/>
        <v>2015</v>
      </c>
    </row>
    <row r="1547" spans="1:21" ht="45" x14ac:dyDescent="0.2">
      <c r="A1547" s="6">
        <f t="shared" si="120"/>
        <v>3.3333333333333332E-4</v>
      </c>
      <c r="B1547">
        <v>1545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8">
        <f t="shared" si="121"/>
        <v>1</v>
      </c>
      <c r="Q1547" s="10" t="s">
        <v>8337</v>
      </c>
      <c r="R1547" t="s">
        <v>8342</v>
      </c>
      <c r="S1547" s="14" t="str">
        <f t="shared" si="122"/>
        <v>January</v>
      </c>
      <c r="T1547" s="15">
        <f t="shared" si="123"/>
        <v>42065.552777777775</v>
      </c>
      <c r="U1547" t="str">
        <f t="shared" si="124"/>
        <v>2015</v>
      </c>
    </row>
    <row r="1548" spans="1:21" ht="45" x14ac:dyDescent="0.2">
      <c r="A1548" s="6">
        <f t="shared" si="120"/>
        <v>0.28899999999999998</v>
      </c>
      <c r="B1548">
        <v>1546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8">
        <f t="shared" si="121"/>
        <v>26.272727272727273</v>
      </c>
      <c r="Q1548" s="10" t="s">
        <v>8337</v>
      </c>
      <c r="R1548" t="s">
        <v>8342</v>
      </c>
      <c r="S1548" s="14" t="str">
        <f t="shared" si="122"/>
        <v>July</v>
      </c>
      <c r="T1548" s="15">
        <f t="shared" si="123"/>
        <v>41898.879618055551</v>
      </c>
      <c r="U1548" t="str">
        <f t="shared" si="124"/>
        <v>2014</v>
      </c>
    </row>
    <row r="1549" spans="1:21" ht="45" x14ac:dyDescent="0.2">
      <c r="A1549" s="6">
        <f t="shared" si="120"/>
        <v>0</v>
      </c>
      <c r="B1549">
        <v>1547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8" t="e">
        <f t="shared" si="121"/>
        <v>#DIV/0!</v>
      </c>
      <c r="Q1549" s="10" t="s">
        <v>8337</v>
      </c>
      <c r="R1549" t="s">
        <v>8342</v>
      </c>
      <c r="S1549" s="14" t="str">
        <f t="shared" si="122"/>
        <v>February</v>
      </c>
      <c r="T1549" s="15">
        <f t="shared" si="123"/>
        <v>42789.093541666669</v>
      </c>
      <c r="U1549" t="str">
        <f t="shared" si="124"/>
        <v>2017</v>
      </c>
    </row>
    <row r="1550" spans="1:21" ht="30" x14ac:dyDescent="0.2">
      <c r="A1550" s="6">
        <f t="shared" si="120"/>
        <v>8.5714285714285715E-2</v>
      </c>
      <c r="B1550">
        <v>1548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8">
        <f t="shared" si="121"/>
        <v>60</v>
      </c>
      <c r="Q1550" s="10" t="s">
        <v>8337</v>
      </c>
      <c r="R1550" t="s">
        <v>8342</v>
      </c>
      <c r="S1550" s="14" t="str">
        <f t="shared" si="122"/>
        <v>October</v>
      </c>
      <c r="T1550" s="15">
        <f t="shared" si="123"/>
        <v>42316.590509259251</v>
      </c>
      <c r="U1550" t="str">
        <f t="shared" si="124"/>
        <v>2015</v>
      </c>
    </row>
    <row r="1551" spans="1:21" ht="45" x14ac:dyDescent="0.2">
      <c r="A1551" s="6">
        <f t="shared" si="120"/>
        <v>0.34</v>
      </c>
      <c r="B1551">
        <v>1549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8">
        <f t="shared" si="121"/>
        <v>28.333333333333332</v>
      </c>
      <c r="Q1551" s="10" t="s">
        <v>8337</v>
      </c>
      <c r="R1551" t="s">
        <v>8342</v>
      </c>
      <c r="S1551" s="14" t="str">
        <f t="shared" si="122"/>
        <v>October</v>
      </c>
      <c r="T1551" s="15">
        <f t="shared" si="123"/>
        <v>42310.84443287037</v>
      </c>
      <c r="U1551" t="str">
        <f t="shared" si="124"/>
        <v>2015</v>
      </c>
    </row>
    <row r="1552" spans="1:21" ht="45" x14ac:dyDescent="0.2">
      <c r="A1552" s="6">
        <f t="shared" si="120"/>
        <v>0.13466666666666666</v>
      </c>
      <c r="B1552">
        <v>1550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8">
        <f t="shared" si="121"/>
        <v>14.428571428571429</v>
      </c>
      <c r="Q1552" s="10" t="s">
        <v>8337</v>
      </c>
      <c r="R1552" t="s">
        <v>8342</v>
      </c>
      <c r="S1552" s="14" t="str">
        <f t="shared" si="122"/>
        <v>April</v>
      </c>
      <c r="T1552" s="15">
        <f t="shared" si="123"/>
        <v>42502.11613425926</v>
      </c>
      <c r="U1552" t="str">
        <f t="shared" si="124"/>
        <v>2016</v>
      </c>
    </row>
    <row r="1553" spans="1:21" ht="45" x14ac:dyDescent="0.2">
      <c r="A1553" s="6">
        <f t="shared" si="120"/>
        <v>0</v>
      </c>
      <c r="B1553">
        <v>1551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8" t="e">
        <f t="shared" si="121"/>
        <v>#DIV/0!</v>
      </c>
      <c r="Q1553" s="10" t="s">
        <v>8337</v>
      </c>
      <c r="R1553" t="s">
        <v>8342</v>
      </c>
      <c r="S1553" s="14" t="str">
        <f t="shared" si="122"/>
        <v>April</v>
      </c>
      <c r="T1553" s="15">
        <f t="shared" si="123"/>
        <v>42151.491192129623</v>
      </c>
      <c r="U1553" t="str">
        <f t="shared" si="124"/>
        <v>2015</v>
      </c>
    </row>
    <row r="1554" spans="1:21" ht="45" x14ac:dyDescent="0.2">
      <c r="A1554" s="6">
        <f t="shared" si="120"/>
        <v>0.49186046511627907</v>
      </c>
      <c r="B1554">
        <v>1552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8">
        <f t="shared" si="121"/>
        <v>132.1875</v>
      </c>
      <c r="Q1554" s="10" t="s">
        <v>8337</v>
      </c>
      <c r="R1554" t="s">
        <v>8342</v>
      </c>
      <c r="S1554" s="14" t="str">
        <f t="shared" si="122"/>
        <v>September</v>
      </c>
      <c r="T1554" s="15">
        <f t="shared" si="123"/>
        <v>41912.832638888889</v>
      </c>
      <c r="U1554" t="str">
        <f t="shared" si="124"/>
        <v>2014</v>
      </c>
    </row>
    <row r="1555" spans="1:21" ht="45" x14ac:dyDescent="0.2">
      <c r="A1555" s="6">
        <f t="shared" si="120"/>
        <v>0</v>
      </c>
      <c r="B1555">
        <v>1553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8" t="e">
        <f t="shared" si="121"/>
        <v>#DIV/0!</v>
      </c>
      <c r="Q1555" s="10" t="s">
        <v>8337</v>
      </c>
      <c r="R1555" t="s">
        <v>8342</v>
      </c>
      <c r="S1555" s="14" t="str">
        <f t="shared" si="122"/>
        <v>August</v>
      </c>
      <c r="T1555" s="15">
        <f t="shared" si="123"/>
        <v>42248.949618055551</v>
      </c>
      <c r="U1555" t="str">
        <f t="shared" si="124"/>
        <v>2015</v>
      </c>
    </row>
    <row r="1556" spans="1:21" ht="45" x14ac:dyDescent="0.2">
      <c r="A1556" s="6">
        <f t="shared" si="120"/>
        <v>0</v>
      </c>
      <c r="B1556">
        <v>1554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8" t="e">
        <f t="shared" si="121"/>
        <v>#DIV/0!</v>
      </c>
      <c r="Q1556" s="10" t="s">
        <v>8337</v>
      </c>
      <c r="R1556" t="s">
        <v>8342</v>
      </c>
      <c r="S1556" s="14" t="str">
        <f t="shared" si="122"/>
        <v>July</v>
      </c>
      <c r="T1556" s="15">
        <f t="shared" si="123"/>
        <v>42217.918865740743</v>
      </c>
      <c r="U1556" t="str">
        <f t="shared" si="124"/>
        <v>2015</v>
      </c>
    </row>
    <row r="1557" spans="1:21" ht="45" x14ac:dyDescent="0.2">
      <c r="A1557" s="6">
        <f t="shared" si="120"/>
        <v>0</v>
      </c>
      <c r="B1557">
        <v>1555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8" t="e">
        <f t="shared" si="121"/>
        <v>#DIV/0!</v>
      </c>
      <c r="Q1557" s="10" t="s">
        <v>8337</v>
      </c>
      <c r="R1557" t="s">
        <v>8342</v>
      </c>
      <c r="S1557" s="14" t="str">
        <f t="shared" si="122"/>
        <v>August</v>
      </c>
      <c r="T1557" s="15">
        <f t="shared" si="123"/>
        <v>42264.374999999993</v>
      </c>
      <c r="U1557" t="str">
        <f t="shared" si="124"/>
        <v>2015</v>
      </c>
    </row>
    <row r="1558" spans="1:21" ht="45" x14ac:dyDescent="0.2">
      <c r="A1558" s="6">
        <f t="shared" si="120"/>
        <v>0.45133333333333331</v>
      </c>
      <c r="B1558">
        <v>1556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8">
        <f t="shared" si="121"/>
        <v>56.416666666666664</v>
      </c>
      <c r="Q1558" s="10" t="s">
        <v>8337</v>
      </c>
      <c r="R1558" t="s">
        <v>8342</v>
      </c>
      <c r="S1558" s="14" t="str">
        <f t="shared" si="122"/>
        <v>June</v>
      </c>
      <c r="T1558" s="15">
        <f t="shared" si="123"/>
        <v>42554.819722222215</v>
      </c>
      <c r="U1558" t="str">
        <f t="shared" si="124"/>
        <v>2016</v>
      </c>
    </row>
    <row r="1559" spans="1:21" ht="45" x14ac:dyDescent="0.2">
      <c r="A1559" s="6">
        <f t="shared" si="120"/>
        <v>0.04</v>
      </c>
      <c r="B1559">
        <v>1557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8">
        <f t="shared" si="121"/>
        <v>100</v>
      </c>
      <c r="Q1559" s="10" t="s">
        <v>8337</v>
      </c>
      <c r="R1559" t="s">
        <v>8342</v>
      </c>
      <c r="S1559" s="14" t="str">
        <f t="shared" si="122"/>
        <v>August</v>
      </c>
      <c r="T1559" s="15">
        <f t="shared" si="123"/>
        <v>41902.319826388884</v>
      </c>
      <c r="U1559" t="str">
        <f t="shared" si="124"/>
        <v>2014</v>
      </c>
    </row>
    <row r="1560" spans="1:21" ht="30" x14ac:dyDescent="0.2">
      <c r="A1560" s="6">
        <f t="shared" si="120"/>
        <v>4.6666666666666669E-2</v>
      </c>
      <c r="B1560">
        <v>1558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8">
        <f t="shared" si="121"/>
        <v>11.666666666666666</v>
      </c>
      <c r="Q1560" s="10" t="s">
        <v>8337</v>
      </c>
      <c r="R1560" t="s">
        <v>8342</v>
      </c>
      <c r="S1560" s="14" t="str">
        <f t="shared" si="122"/>
        <v>June</v>
      </c>
      <c r="T1560" s="15">
        <f t="shared" si="123"/>
        <v>42244.174999999996</v>
      </c>
      <c r="U1560" t="str">
        <f t="shared" si="124"/>
        <v>2015</v>
      </c>
    </row>
    <row r="1561" spans="1:21" ht="30" x14ac:dyDescent="0.2">
      <c r="A1561" s="6">
        <f t="shared" si="120"/>
        <v>3.3333333333333335E-3</v>
      </c>
      <c r="B1561">
        <v>1559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8">
        <f t="shared" si="121"/>
        <v>50</v>
      </c>
      <c r="Q1561" s="10" t="s">
        <v>8337</v>
      </c>
      <c r="R1561" t="s">
        <v>8342</v>
      </c>
      <c r="S1561" s="14" t="str">
        <f t="shared" si="122"/>
        <v>April</v>
      </c>
      <c r="T1561" s="15">
        <f t="shared" si="123"/>
        <v>42122.719895833325</v>
      </c>
      <c r="U1561" t="str">
        <f t="shared" si="124"/>
        <v>2015</v>
      </c>
    </row>
    <row r="1562" spans="1:21" ht="45" x14ac:dyDescent="0.2">
      <c r="A1562" s="6">
        <f t="shared" si="120"/>
        <v>3.7600000000000001E-2</v>
      </c>
      <c r="B1562">
        <v>1560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8">
        <f t="shared" si="121"/>
        <v>23.5</v>
      </c>
      <c r="Q1562" s="10" t="s">
        <v>8337</v>
      </c>
      <c r="R1562" t="s">
        <v>8342</v>
      </c>
      <c r="S1562" s="14" t="str">
        <f t="shared" si="122"/>
        <v>October</v>
      </c>
      <c r="T1562" s="15">
        <f t="shared" si="123"/>
        <v>41955.729085648149</v>
      </c>
      <c r="U1562" t="str">
        <f t="shared" si="124"/>
        <v>2014</v>
      </c>
    </row>
    <row r="1563" spans="1:21" ht="45" x14ac:dyDescent="0.2">
      <c r="A1563" s="6">
        <f t="shared" si="120"/>
        <v>6.7000000000000002E-3</v>
      </c>
      <c r="B1563">
        <v>1561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8">
        <f t="shared" si="121"/>
        <v>67</v>
      </c>
      <c r="Q1563" s="10" t="s">
        <v>8321</v>
      </c>
      <c r="R1563" t="s">
        <v>8343</v>
      </c>
      <c r="S1563" s="14" t="str">
        <f t="shared" si="122"/>
        <v>October</v>
      </c>
      <c r="T1563" s="15">
        <f t="shared" si="123"/>
        <v>41584.750034722223</v>
      </c>
      <c r="U1563" t="str">
        <f t="shared" si="124"/>
        <v>2013</v>
      </c>
    </row>
    <row r="1564" spans="1:21" ht="45" x14ac:dyDescent="0.2">
      <c r="A1564" s="6">
        <f t="shared" si="120"/>
        <v>0</v>
      </c>
      <c r="B1564">
        <v>1562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8" t="e">
        <f t="shared" si="121"/>
        <v>#DIV/0!</v>
      </c>
      <c r="Q1564" s="10" t="s">
        <v>8321</v>
      </c>
      <c r="R1564" t="s">
        <v>8343</v>
      </c>
      <c r="S1564" s="14" t="str">
        <f t="shared" si="122"/>
        <v>September</v>
      </c>
      <c r="T1564" s="15">
        <f t="shared" si="123"/>
        <v>40148.701388888883</v>
      </c>
      <c r="U1564" t="str">
        <f t="shared" si="124"/>
        <v>2009</v>
      </c>
    </row>
    <row r="1565" spans="1:21" ht="45" x14ac:dyDescent="0.2">
      <c r="A1565" s="6">
        <f t="shared" si="120"/>
        <v>1.4166666666666666E-2</v>
      </c>
      <c r="B1565">
        <v>1563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8">
        <f t="shared" si="121"/>
        <v>42.5</v>
      </c>
      <c r="Q1565" s="10" t="s">
        <v>8321</v>
      </c>
      <c r="R1565" t="s">
        <v>8343</v>
      </c>
      <c r="S1565" s="14" t="str">
        <f t="shared" si="122"/>
        <v>January</v>
      </c>
      <c r="T1565" s="15">
        <f t="shared" si="123"/>
        <v>41712.367488425924</v>
      </c>
      <c r="U1565" t="str">
        <f t="shared" si="124"/>
        <v>2014</v>
      </c>
    </row>
    <row r="1566" spans="1:21" ht="45" x14ac:dyDescent="0.2">
      <c r="A1566" s="6">
        <f t="shared" si="120"/>
        <v>1E-3</v>
      </c>
      <c r="B1566">
        <v>1564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8">
        <f t="shared" si="121"/>
        <v>10</v>
      </c>
      <c r="Q1566" s="10" t="s">
        <v>8321</v>
      </c>
      <c r="R1566" t="s">
        <v>8343</v>
      </c>
      <c r="S1566" s="14" t="str">
        <f t="shared" si="122"/>
        <v>April</v>
      </c>
      <c r="T1566" s="15">
        <f t="shared" si="123"/>
        <v>42152.503472222219</v>
      </c>
      <c r="U1566" t="str">
        <f t="shared" si="124"/>
        <v>2015</v>
      </c>
    </row>
    <row r="1567" spans="1:21" ht="45" x14ac:dyDescent="0.2">
      <c r="A1567" s="6">
        <f t="shared" si="120"/>
        <v>2.5000000000000001E-2</v>
      </c>
      <c r="B1567">
        <v>1565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8">
        <f t="shared" si="121"/>
        <v>100</v>
      </c>
      <c r="Q1567" s="10" t="s">
        <v>8321</v>
      </c>
      <c r="R1567" t="s">
        <v>8343</v>
      </c>
      <c r="S1567" s="14" t="str">
        <f t="shared" si="122"/>
        <v>May</v>
      </c>
      <c r="T1567" s="15">
        <f t="shared" si="123"/>
        <v>40702.396539351852</v>
      </c>
      <c r="U1567" t="str">
        <f t="shared" si="124"/>
        <v>2011</v>
      </c>
    </row>
    <row r="1568" spans="1:21" ht="45" x14ac:dyDescent="0.2">
      <c r="A1568" s="6">
        <f t="shared" si="120"/>
        <v>0.21249999999999999</v>
      </c>
      <c r="B1568">
        <v>1566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8">
        <f t="shared" si="121"/>
        <v>108.05084745762711</v>
      </c>
      <c r="Q1568" s="10" t="s">
        <v>8321</v>
      </c>
      <c r="R1568" t="s">
        <v>8343</v>
      </c>
      <c r="S1568" s="14" t="str">
        <f t="shared" si="122"/>
        <v>June</v>
      </c>
      <c r="T1568" s="15">
        <f t="shared" si="123"/>
        <v>42578.583333333336</v>
      </c>
      <c r="U1568" t="str">
        <f t="shared" si="124"/>
        <v>2016</v>
      </c>
    </row>
    <row r="1569" spans="1:21" ht="45" x14ac:dyDescent="0.2">
      <c r="A1569" s="6">
        <f t="shared" si="120"/>
        <v>4.1176470588235294E-2</v>
      </c>
      <c r="B1569">
        <v>1567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8">
        <f t="shared" si="121"/>
        <v>26.923076923076923</v>
      </c>
      <c r="Q1569" s="10" t="s">
        <v>8321</v>
      </c>
      <c r="R1569" t="s">
        <v>8343</v>
      </c>
      <c r="S1569" s="14" t="str">
        <f t="shared" si="122"/>
        <v>February</v>
      </c>
      <c r="T1569" s="15">
        <f t="shared" si="123"/>
        <v>41686.666666666664</v>
      </c>
      <c r="U1569" t="str">
        <f t="shared" si="124"/>
        <v>2014</v>
      </c>
    </row>
    <row r="1570" spans="1:21" ht="45" x14ac:dyDescent="0.2">
      <c r="A1570" s="6">
        <f t="shared" si="120"/>
        <v>0.13639999999999999</v>
      </c>
      <c r="B1570">
        <v>1568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8">
        <f t="shared" si="121"/>
        <v>155</v>
      </c>
      <c r="Q1570" s="10" t="s">
        <v>8321</v>
      </c>
      <c r="R1570" t="s">
        <v>8343</v>
      </c>
      <c r="S1570" s="14" t="str">
        <f t="shared" si="122"/>
        <v>November</v>
      </c>
      <c r="T1570" s="15">
        <f t="shared" si="123"/>
        <v>41996.728993055549</v>
      </c>
      <c r="U1570" t="str">
        <f t="shared" si="124"/>
        <v>2014</v>
      </c>
    </row>
    <row r="1571" spans="1:21" x14ac:dyDescent="0.2">
      <c r="A1571" s="6">
        <f t="shared" si="120"/>
        <v>0</v>
      </c>
      <c r="B1571">
        <v>1569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8" t="e">
        <f t="shared" si="121"/>
        <v>#DIV/0!</v>
      </c>
      <c r="Q1571" s="10" t="s">
        <v>8321</v>
      </c>
      <c r="R1571" t="s">
        <v>8343</v>
      </c>
      <c r="S1571" s="14" t="str">
        <f t="shared" si="122"/>
        <v>April</v>
      </c>
      <c r="T1571" s="15">
        <f t="shared" si="123"/>
        <v>41419.346226851849</v>
      </c>
      <c r="U1571" t="str">
        <f t="shared" si="124"/>
        <v>2013</v>
      </c>
    </row>
    <row r="1572" spans="1:21" ht="30" x14ac:dyDescent="0.2">
      <c r="A1572" s="6">
        <f t="shared" si="120"/>
        <v>0.41399999999999998</v>
      </c>
      <c r="B1572">
        <v>1570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8">
        <f t="shared" si="121"/>
        <v>47.769230769230766</v>
      </c>
      <c r="Q1572" s="10" t="s">
        <v>8321</v>
      </c>
      <c r="R1572" t="s">
        <v>8343</v>
      </c>
      <c r="S1572" s="14" t="str">
        <f t="shared" si="122"/>
        <v>March</v>
      </c>
      <c r="T1572" s="15">
        <f t="shared" si="123"/>
        <v>42468.43844907407</v>
      </c>
      <c r="U1572" t="str">
        <f t="shared" si="124"/>
        <v>2016</v>
      </c>
    </row>
    <row r="1573" spans="1:21" ht="45" x14ac:dyDescent="0.2">
      <c r="A1573" s="6">
        <f t="shared" si="120"/>
        <v>6.6115702479338841E-3</v>
      </c>
      <c r="B1573">
        <v>1571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8">
        <f t="shared" si="121"/>
        <v>20</v>
      </c>
      <c r="Q1573" s="10" t="s">
        <v>8321</v>
      </c>
      <c r="R1573" t="s">
        <v>8343</v>
      </c>
      <c r="S1573" s="14" t="str">
        <f t="shared" si="122"/>
        <v>May</v>
      </c>
      <c r="T1573" s="15">
        <f t="shared" si="123"/>
        <v>42174.436145833337</v>
      </c>
      <c r="U1573" t="str">
        <f t="shared" si="124"/>
        <v>2015</v>
      </c>
    </row>
    <row r="1574" spans="1:21" ht="45" x14ac:dyDescent="0.2">
      <c r="A1574" s="6">
        <f t="shared" si="120"/>
        <v>0.05</v>
      </c>
      <c r="B1574">
        <v>1572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8">
        <f t="shared" si="121"/>
        <v>41.666666666666664</v>
      </c>
      <c r="Q1574" s="10" t="s">
        <v>8321</v>
      </c>
      <c r="R1574" t="s">
        <v>8343</v>
      </c>
      <c r="S1574" s="14" t="str">
        <f t="shared" si="122"/>
        <v>February</v>
      </c>
      <c r="T1574" s="15">
        <f t="shared" si="123"/>
        <v>42428.665972222218</v>
      </c>
      <c r="U1574" t="str">
        <f t="shared" si="124"/>
        <v>2016</v>
      </c>
    </row>
    <row r="1575" spans="1:21" ht="45" x14ac:dyDescent="0.2">
      <c r="A1575" s="6">
        <f t="shared" si="120"/>
        <v>2.4777777777777777E-2</v>
      </c>
      <c r="B1575">
        <v>1573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8">
        <f t="shared" si="121"/>
        <v>74.333333333333329</v>
      </c>
      <c r="Q1575" s="10" t="s">
        <v>8321</v>
      </c>
      <c r="R1575" t="s">
        <v>8343</v>
      </c>
      <c r="S1575" s="14" t="str">
        <f t="shared" si="122"/>
        <v>February</v>
      </c>
      <c r="T1575" s="15">
        <f t="shared" si="123"/>
        <v>42825.832638888889</v>
      </c>
      <c r="U1575" t="str">
        <f t="shared" si="124"/>
        <v>2017</v>
      </c>
    </row>
    <row r="1576" spans="1:21" ht="45" x14ac:dyDescent="0.2">
      <c r="A1576" s="6">
        <f t="shared" si="120"/>
        <v>5.0599999999999999E-2</v>
      </c>
      <c r="B1576">
        <v>1574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8">
        <f t="shared" si="121"/>
        <v>84.333333333333329</v>
      </c>
      <c r="Q1576" s="10" t="s">
        <v>8321</v>
      </c>
      <c r="R1576" t="s">
        <v>8343</v>
      </c>
      <c r="S1576" s="14" t="str">
        <f t="shared" si="122"/>
        <v>January</v>
      </c>
      <c r="T1576" s="15">
        <f t="shared" si="123"/>
        <v>42052.594085648147</v>
      </c>
      <c r="U1576" t="str">
        <f t="shared" si="124"/>
        <v>2015</v>
      </c>
    </row>
    <row r="1577" spans="1:21" ht="45" x14ac:dyDescent="0.2">
      <c r="A1577" s="6">
        <f t="shared" si="120"/>
        <v>0.2291</v>
      </c>
      <c r="B1577">
        <v>1575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8">
        <f t="shared" si="121"/>
        <v>65.457142857142856</v>
      </c>
      <c r="Q1577" s="10" t="s">
        <v>8321</v>
      </c>
      <c r="R1577" t="s">
        <v>8343</v>
      </c>
      <c r="S1577" s="14" t="str">
        <f t="shared" si="122"/>
        <v>June</v>
      </c>
      <c r="T1577" s="15">
        <f t="shared" si="123"/>
        <v>41829.190925925926</v>
      </c>
      <c r="U1577" t="str">
        <f t="shared" si="124"/>
        <v>2014</v>
      </c>
    </row>
    <row r="1578" spans="1:21" ht="30" x14ac:dyDescent="0.2">
      <c r="A1578" s="6">
        <f t="shared" si="120"/>
        <v>0.13</v>
      </c>
      <c r="B1578">
        <v>1576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8">
        <f t="shared" si="121"/>
        <v>65</v>
      </c>
      <c r="Q1578" s="10" t="s">
        <v>8321</v>
      </c>
      <c r="R1578" t="s">
        <v>8343</v>
      </c>
      <c r="S1578" s="14" t="str">
        <f t="shared" si="122"/>
        <v>May</v>
      </c>
      <c r="T1578" s="15">
        <f t="shared" si="123"/>
        <v>42185.545925925922</v>
      </c>
      <c r="U1578" t="str">
        <f t="shared" si="124"/>
        <v>2015</v>
      </c>
    </row>
    <row r="1579" spans="1:21" ht="45" x14ac:dyDescent="0.2">
      <c r="A1579" s="6">
        <f t="shared" si="120"/>
        <v>5.4999999999999997E-3</v>
      </c>
      <c r="B1579">
        <v>1577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8">
        <f t="shared" si="121"/>
        <v>27.5</v>
      </c>
      <c r="Q1579" s="10" t="s">
        <v>8321</v>
      </c>
      <c r="R1579" t="s">
        <v>8343</v>
      </c>
      <c r="S1579" s="14" t="str">
        <f t="shared" si="122"/>
        <v>May</v>
      </c>
      <c r="T1579" s="15">
        <f t="shared" si="123"/>
        <v>41114.514444444445</v>
      </c>
      <c r="U1579" t="str">
        <f t="shared" si="124"/>
        <v>2012</v>
      </c>
    </row>
    <row r="1580" spans="1:21" ht="45" x14ac:dyDescent="0.2">
      <c r="A1580" s="6">
        <f t="shared" si="120"/>
        <v>0.10806536636794939</v>
      </c>
      <c r="B1580">
        <v>1578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8">
        <f t="shared" si="121"/>
        <v>51.25</v>
      </c>
      <c r="Q1580" s="10" t="s">
        <v>8321</v>
      </c>
      <c r="R1580" t="s">
        <v>8343</v>
      </c>
      <c r="S1580" s="14" t="str">
        <f t="shared" si="122"/>
        <v>August</v>
      </c>
      <c r="T1580" s="15">
        <f t="shared" si="123"/>
        <v>40422.75</v>
      </c>
      <c r="U1580" t="str">
        <f t="shared" si="124"/>
        <v>2010</v>
      </c>
    </row>
    <row r="1581" spans="1:21" ht="30" x14ac:dyDescent="0.2">
      <c r="A1581" s="6">
        <f t="shared" si="120"/>
        <v>8.4008400840084006E-3</v>
      </c>
      <c r="B1581">
        <v>1579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8">
        <f t="shared" si="121"/>
        <v>14</v>
      </c>
      <c r="Q1581" s="10" t="s">
        <v>8321</v>
      </c>
      <c r="R1581" t="s">
        <v>8343</v>
      </c>
      <c r="S1581" s="14" t="str">
        <f t="shared" si="122"/>
        <v>July</v>
      </c>
      <c r="T1581" s="15">
        <f t="shared" si="123"/>
        <v>41514.663090277776</v>
      </c>
      <c r="U1581" t="str">
        <f t="shared" si="124"/>
        <v>2013</v>
      </c>
    </row>
    <row r="1582" spans="1:21" ht="45" x14ac:dyDescent="0.2">
      <c r="A1582" s="6">
        <f t="shared" si="120"/>
        <v>0</v>
      </c>
      <c r="B1582">
        <v>1580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8" t="e">
        <f t="shared" si="121"/>
        <v>#DIV/0!</v>
      </c>
      <c r="Q1582" s="10" t="s">
        <v>8321</v>
      </c>
      <c r="R1582" t="s">
        <v>8343</v>
      </c>
      <c r="S1582" s="14" t="str">
        <f t="shared" si="122"/>
        <v>March</v>
      </c>
      <c r="T1582" s="15">
        <f t="shared" si="123"/>
        <v>41049.716736111113</v>
      </c>
      <c r="U1582" t="str">
        <f t="shared" si="124"/>
        <v>2012</v>
      </c>
    </row>
    <row r="1583" spans="1:21" ht="45" x14ac:dyDescent="0.2">
      <c r="A1583" s="6">
        <f t="shared" si="120"/>
        <v>5.0000000000000001E-3</v>
      </c>
      <c r="B1583">
        <v>1581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8">
        <f t="shared" si="121"/>
        <v>5</v>
      </c>
      <c r="Q1583" s="10" t="s">
        <v>8337</v>
      </c>
      <c r="R1583" t="s">
        <v>8344</v>
      </c>
      <c r="S1583" s="14" t="str">
        <f t="shared" si="122"/>
        <v>November</v>
      </c>
      <c r="T1583" s="15">
        <f t="shared" si="123"/>
        <v>42357.115624999999</v>
      </c>
      <c r="U1583" t="str">
        <f t="shared" si="124"/>
        <v>2015</v>
      </c>
    </row>
    <row r="1584" spans="1:21" ht="30" x14ac:dyDescent="0.2">
      <c r="A1584" s="6">
        <f t="shared" si="120"/>
        <v>9.2999999999999999E-2</v>
      </c>
      <c r="B1584">
        <v>1582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8">
        <f t="shared" si="121"/>
        <v>31</v>
      </c>
      <c r="Q1584" s="10" t="s">
        <v>8337</v>
      </c>
      <c r="R1584" t="s">
        <v>8344</v>
      </c>
      <c r="S1584" s="14" t="str">
        <f t="shared" si="122"/>
        <v>August</v>
      </c>
      <c r="T1584" s="15">
        <f t="shared" si="123"/>
        <v>42303.555555555555</v>
      </c>
      <c r="U1584" t="str">
        <f t="shared" si="124"/>
        <v>2015</v>
      </c>
    </row>
    <row r="1585" spans="1:21" ht="45" x14ac:dyDescent="0.2">
      <c r="A1585" s="6">
        <f t="shared" si="120"/>
        <v>7.5000000000000002E-4</v>
      </c>
      <c r="B1585">
        <v>1583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8">
        <f t="shared" si="121"/>
        <v>15</v>
      </c>
      <c r="Q1585" s="10" t="s">
        <v>8337</v>
      </c>
      <c r="R1585" t="s">
        <v>8344</v>
      </c>
      <c r="S1585" s="14" t="str">
        <f t="shared" si="122"/>
        <v>August</v>
      </c>
      <c r="T1585" s="15">
        <f t="shared" si="123"/>
        <v>41907.571655092594</v>
      </c>
      <c r="U1585" t="str">
        <f t="shared" si="124"/>
        <v>2014</v>
      </c>
    </row>
    <row r="1586" spans="1:21" ht="45" x14ac:dyDescent="0.2">
      <c r="A1586" s="6">
        <f t="shared" si="120"/>
        <v>0</v>
      </c>
      <c r="B1586">
        <v>1584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8" t="e">
        <f t="shared" si="121"/>
        <v>#DIV/0!</v>
      </c>
      <c r="Q1586" s="10" t="s">
        <v>8337</v>
      </c>
      <c r="R1586" t="s">
        <v>8344</v>
      </c>
      <c r="S1586" s="14" t="str">
        <f t="shared" si="122"/>
        <v>May</v>
      </c>
      <c r="T1586" s="15">
        <f t="shared" si="123"/>
        <v>41789.315983796296</v>
      </c>
      <c r="U1586" t="str">
        <f t="shared" si="124"/>
        <v>2014</v>
      </c>
    </row>
    <row r="1587" spans="1:21" ht="45" x14ac:dyDescent="0.2">
      <c r="A1587" s="6">
        <f t="shared" si="120"/>
        <v>0.79</v>
      </c>
      <c r="B1587">
        <v>1585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8">
        <f t="shared" si="121"/>
        <v>131.66666666666666</v>
      </c>
      <c r="Q1587" s="10" t="s">
        <v>8337</v>
      </c>
      <c r="R1587" t="s">
        <v>8344</v>
      </c>
      <c r="S1587" s="14" t="str">
        <f t="shared" si="122"/>
        <v>December</v>
      </c>
      <c r="T1587" s="15">
        <f t="shared" si="123"/>
        <v>42729.124999999993</v>
      </c>
      <c r="U1587" t="str">
        <f t="shared" si="124"/>
        <v>2016</v>
      </c>
    </row>
    <row r="1588" spans="1:21" ht="30" x14ac:dyDescent="0.2">
      <c r="A1588" s="6">
        <f t="shared" si="120"/>
        <v>0</v>
      </c>
      <c r="B1588">
        <v>1586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8" t="e">
        <f t="shared" si="121"/>
        <v>#DIV/0!</v>
      </c>
      <c r="Q1588" s="10" t="s">
        <v>8337</v>
      </c>
      <c r="R1588" t="s">
        <v>8344</v>
      </c>
      <c r="S1588" s="14" t="str">
        <f t="shared" si="122"/>
        <v>March</v>
      </c>
      <c r="T1588" s="15">
        <f t="shared" si="123"/>
        <v>42098.729421296295</v>
      </c>
      <c r="U1588" t="str">
        <f t="shared" si="124"/>
        <v>2015</v>
      </c>
    </row>
    <row r="1589" spans="1:21" ht="45" x14ac:dyDescent="0.2">
      <c r="A1589" s="6">
        <f t="shared" si="120"/>
        <v>1.3333333333333334E-4</v>
      </c>
      <c r="B1589">
        <v>1587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8">
        <f t="shared" si="121"/>
        <v>1</v>
      </c>
      <c r="Q1589" s="10" t="s">
        <v>8337</v>
      </c>
      <c r="R1589" t="s">
        <v>8344</v>
      </c>
      <c r="S1589" s="14" t="str">
        <f t="shared" si="122"/>
        <v>November</v>
      </c>
      <c r="T1589" s="15">
        <f t="shared" si="123"/>
        <v>41986.617650462962</v>
      </c>
      <c r="U1589" t="str">
        <f t="shared" si="124"/>
        <v>2014</v>
      </c>
    </row>
    <row r="1590" spans="1:21" ht="30" x14ac:dyDescent="0.2">
      <c r="A1590" s="6">
        <f t="shared" si="120"/>
        <v>0</v>
      </c>
      <c r="B1590">
        <v>1588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8" t="e">
        <f t="shared" si="121"/>
        <v>#DIV/0!</v>
      </c>
      <c r="Q1590" s="10" t="s">
        <v>8337</v>
      </c>
      <c r="R1590" t="s">
        <v>8344</v>
      </c>
      <c r="S1590" s="14" t="str">
        <f t="shared" si="122"/>
        <v>December</v>
      </c>
      <c r="T1590" s="15">
        <f t="shared" si="123"/>
        <v>42035.508333333331</v>
      </c>
      <c r="U1590" t="str">
        <f t="shared" si="124"/>
        <v>2014</v>
      </c>
    </row>
    <row r="1591" spans="1:21" ht="30" x14ac:dyDescent="0.2">
      <c r="A1591" s="6">
        <f t="shared" si="120"/>
        <v>0</v>
      </c>
      <c r="B1591">
        <v>1589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8" t="e">
        <f t="shared" si="121"/>
        <v>#DIV/0!</v>
      </c>
      <c r="Q1591" s="10" t="s">
        <v>8337</v>
      </c>
      <c r="R1591" t="s">
        <v>8344</v>
      </c>
      <c r="S1591" s="14" t="str">
        <f t="shared" si="122"/>
        <v>September</v>
      </c>
      <c r="T1591" s="15">
        <f t="shared" si="123"/>
        <v>42286.651458333326</v>
      </c>
      <c r="U1591" t="str">
        <f t="shared" si="124"/>
        <v>2015</v>
      </c>
    </row>
    <row r="1592" spans="1:21" x14ac:dyDescent="0.2">
      <c r="A1592" s="6">
        <f t="shared" si="120"/>
        <v>1.7000000000000001E-2</v>
      </c>
      <c r="B1592">
        <v>1590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8">
        <f t="shared" si="121"/>
        <v>510</v>
      </c>
      <c r="Q1592" s="10" t="s">
        <v>8337</v>
      </c>
      <c r="R1592" t="s">
        <v>8344</v>
      </c>
      <c r="S1592" s="14" t="str">
        <f t="shared" si="122"/>
        <v>August</v>
      </c>
      <c r="T1592" s="15">
        <f t="shared" si="123"/>
        <v>42270.523888888885</v>
      </c>
      <c r="U1592" t="str">
        <f t="shared" si="124"/>
        <v>2015</v>
      </c>
    </row>
    <row r="1593" spans="1:21" ht="45" x14ac:dyDescent="0.2">
      <c r="A1593" s="6">
        <f t="shared" si="120"/>
        <v>0.29228571428571426</v>
      </c>
      <c r="B1593">
        <v>1591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8">
        <f t="shared" si="121"/>
        <v>44.478260869565219</v>
      </c>
      <c r="Q1593" s="10" t="s">
        <v>8337</v>
      </c>
      <c r="R1593" t="s">
        <v>8344</v>
      </c>
      <c r="S1593" s="14" t="str">
        <f t="shared" si="122"/>
        <v>March</v>
      </c>
      <c r="T1593" s="15">
        <f t="shared" si="123"/>
        <v>42463.351168981484</v>
      </c>
      <c r="U1593" t="str">
        <f t="shared" si="124"/>
        <v>2016</v>
      </c>
    </row>
    <row r="1594" spans="1:21" ht="30" x14ac:dyDescent="0.2">
      <c r="A1594" s="6">
        <f t="shared" si="120"/>
        <v>0</v>
      </c>
      <c r="B1594">
        <v>1592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8" t="e">
        <f t="shared" si="121"/>
        <v>#DIV/0!</v>
      </c>
      <c r="Q1594" s="10" t="s">
        <v>8337</v>
      </c>
      <c r="R1594" t="s">
        <v>8344</v>
      </c>
      <c r="S1594" s="14" t="str">
        <f t="shared" si="122"/>
        <v>February</v>
      </c>
      <c r="T1594" s="15">
        <f t="shared" si="123"/>
        <v>42090.697743055549</v>
      </c>
      <c r="U1594" t="str">
        <f t="shared" si="124"/>
        <v>2015</v>
      </c>
    </row>
    <row r="1595" spans="1:21" ht="30" x14ac:dyDescent="0.2">
      <c r="A1595" s="6">
        <f t="shared" si="120"/>
        <v>1.3636363636363637E-4</v>
      </c>
      <c r="B1595">
        <v>1593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8">
        <f t="shared" si="121"/>
        <v>1</v>
      </c>
      <c r="Q1595" s="10" t="s">
        <v>8337</v>
      </c>
      <c r="R1595" t="s">
        <v>8344</v>
      </c>
      <c r="S1595" s="14" t="str">
        <f t="shared" si="122"/>
        <v>January</v>
      </c>
      <c r="T1595" s="15">
        <f t="shared" si="123"/>
        <v>42063.51221064815</v>
      </c>
      <c r="U1595" t="str">
        <f t="shared" si="124"/>
        <v>2015</v>
      </c>
    </row>
    <row r="1596" spans="1:21" ht="30" x14ac:dyDescent="0.2">
      <c r="A1596" s="6">
        <f t="shared" si="120"/>
        <v>0.20499999999999999</v>
      </c>
      <c r="B1596">
        <v>1594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8">
        <f t="shared" si="121"/>
        <v>20.5</v>
      </c>
      <c r="Q1596" s="10" t="s">
        <v>8337</v>
      </c>
      <c r="R1596" t="s">
        <v>8344</v>
      </c>
      <c r="S1596" s="14" t="str">
        <f t="shared" si="122"/>
        <v>March</v>
      </c>
      <c r="T1596" s="15">
        <f t="shared" si="123"/>
        <v>42505.347916666658</v>
      </c>
      <c r="U1596" t="str">
        <f t="shared" si="124"/>
        <v>2016</v>
      </c>
    </row>
    <row r="1597" spans="1:21" ht="45" x14ac:dyDescent="0.2">
      <c r="A1597" s="6">
        <f t="shared" si="120"/>
        <v>2.8E-3</v>
      </c>
      <c r="B1597">
        <v>1595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8">
        <f t="shared" si="121"/>
        <v>40</v>
      </c>
      <c r="Q1597" s="10" t="s">
        <v>8337</v>
      </c>
      <c r="R1597" t="s">
        <v>8344</v>
      </c>
      <c r="S1597" s="14" t="str">
        <f t="shared" si="122"/>
        <v>May</v>
      </c>
      <c r="T1597" s="15">
        <f t="shared" si="123"/>
        <v>41808.509027777778</v>
      </c>
      <c r="U1597" t="str">
        <f t="shared" si="124"/>
        <v>2014</v>
      </c>
    </row>
    <row r="1598" spans="1:21" ht="30" x14ac:dyDescent="0.2">
      <c r="A1598" s="6">
        <f t="shared" si="120"/>
        <v>2.3076923076923078E-2</v>
      </c>
      <c r="B1598">
        <v>1596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8">
        <f t="shared" si="121"/>
        <v>25</v>
      </c>
      <c r="Q1598" s="10" t="s">
        <v>8337</v>
      </c>
      <c r="R1598" t="s">
        <v>8344</v>
      </c>
      <c r="S1598" s="14" t="str">
        <f t="shared" si="122"/>
        <v>October</v>
      </c>
      <c r="T1598" s="15">
        <f t="shared" si="123"/>
        <v>41986.13853009259</v>
      </c>
      <c r="U1598" t="str">
        <f t="shared" si="124"/>
        <v>2014</v>
      </c>
    </row>
    <row r="1599" spans="1:21" ht="45" x14ac:dyDescent="0.2">
      <c r="A1599" s="6">
        <f t="shared" si="120"/>
        <v>0</v>
      </c>
      <c r="B1599">
        <v>1597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8" t="e">
        <f t="shared" si="121"/>
        <v>#DIV/0!</v>
      </c>
      <c r="Q1599" s="10" t="s">
        <v>8337</v>
      </c>
      <c r="R1599" t="s">
        <v>8344</v>
      </c>
      <c r="S1599" s="14" t="str">
        <f t="shared" si="122"/>
        <v>August</v>
      </c>
      <c r="T1599" s="15">
        <f t="shared" si="123"/>
        <v>42633.020798611113</v>
      </c>
      <c r="U1599" t="str">
        <f t="shared" si="124"/>
        <v>2016</v>
      </c>
    </row>
    <row r="1600" spans="1:21" ht="45" x14ac:dyDescent="0.2">
      <c r="A1600" s="6">
        <f t="shared" si="120"/>
        <v>1.25E-3</v>
      </c>
      <c r="B1600">
        <v>1598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8">
        <f t="shared" si="121"/>
        <v>1</v>
      </c>
      <c r="Q1600" s="10" t="s">
        <v>8337</v>
      </c>
      <c r="R1600" t="s">
        <v>8344</v>
      </c>
      <c r="S1600" s="14" t="str">
        <f t="shared" si="122"/>
        <v>May</v>
      </c>
      <c r="T1600" s="15">
        <f t="shared" si="123"/>
        <v>42211.334004629629</v>
      </c>
      <c r="U1600" t="str">
        <f t="shared" si="124"/>
        <v>2015</v>
      </c>
    </row>
    <row r="1601" spans="1:21" ht="30" x14ac:dyDescent="0.2">
      <c r="A1601" s="6">
        <f t="shared" si="120"/>
        <v>0</v>
      </c>
      <c r="B1601">
        <v>1599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8" t="e">
        <f t="shared" si="121"/>
        <v>#DIV/0!</v>
      </c>
      <c r="Q1601" s="10" t="s">
        <v>8337</v>
      </c>
      <c r="R1601" t="s">
        <v>8344</v>
      </c>
      <c r="S1601" s="14" t="str">
        <f t="shared" si="122"/>
        <v>March</v>
      </c>
      <c r="T1601" s="15">
        <f t="shared" si="123"/>
        <v>42468.164074074077</v>
      </c>
      <c r="U1601" t="str">
        <f t="shared" si="124"/>
        <v>2016</v>
      </c>
    </row>
    <row r="1602" spans="1:21" ht="45" x14ac:dyDescent="0.2">
      <c r="A1602" s="6">
        <f t="shared" si="120"/>
        <v>7.3400000000000007E-2</v>
      </c>
      <c r="B1602">
        <v>1600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8">
        <f t="shared" si="121"/>
        <v>40.777777777777779</v>
      </c>
      <c r="Q1602" s="10" t="s">
        <v>8337</v>
      </c>
      <c r="R1602" t="s">
        <v>8344</v>
      </c>
      <c r="S1602" s="14" t="str">
        <f t="shared" si="122"/>
        <v>May</v>
      </c>
      <c r="T1602" s="15">
        <f t="shared" si="123"/>
        <v>41834.882638888885</v>
      </c>
      <c r="U1602" t="str">
        <f t="shared" si="124"/>
        <v>2014</v>
      </c>
    </row>
    <row r="1603" spans="1:21" ht="30" x14ac:dyDescent="0.2">
      <c r="A1603" s="6">
        <f t="shared" ref="A1603:A1666" si="125">(F1603/E1603)</f>
        <v>1.082492</v>
      </c>
      <c r="B1603">
        <v>1601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8">
        <f t="shared" ref="P1603:P1666" si="126">F1603/M1603</f>
        <v>48.325535714285714</v>
      </c>
      <c r="Q1603" s="10" t="s">
        <v>8324</v>
      </c>
      <c r="R1603" t="s">
        <v>8325</v>
      </c>
      <c r="S1603" s="14" t="str">
        <f t="shared" ref="S1603:S1666" si="127">TEXT((((K1603/60)/60)/24)+DATE(1970,1,1)+(-8/24),"MMMM")</f>
        <v>April</v>
      </c>
      <c r="T1603" s="15">
        <f t="shared" ref="T1603:T1666" si="128">(((J1603/60)/60/24)+DATE(1970,1,1)+(-8/24))</f>
        <v>40667.759641203702</v>
      </c>
      <c r="U1603" t="str">
        <f t="shared" ref="U1603:U1666" si="129">TEXT((((K1603/60)/60)/24)+DATE(1970,1,1)+(-8/24),"YYYY")</f>
        <v>2011</v>
      </c>
    </row>
    <row r="1604" spans="1:21" ht="45" x14ac:dyDescent="0.2">
      <c r="A1604" s="6">
        <f t="shared" si="125"/>
        <v>1.0016666666666667</v>
      </c>
      <c r="B1604">
        <v>1602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8">
        <f t="shared" si="126"/>
        <v>46.953125</v>
      </c>
      <c r="Q1604" s="10" t="s">
        <v>8324</v>
      </c>
      <c r="R1604" t="s">
        <v>8325</v>
      </c>
      <c r="S1604" s="14" t="str">
        <f t="shared" si="127"/>
        <v>September</v>
      </c>
      <c r="T1604" s="15">
        <f t="shared" si="128"/>
        <v>40830.625</v>
      </c>
      <c r="U1604" t="str">
        <f t="shared" si="129"/>
        <v>2011</v>
      </c>
    </row>
    <row r="1605" spans="1:21" ht="30" x14ac:dyDescent="0.2">
      <c r="A1605" s="6">
        <f t="shared" si="125"/>
        <v>1.0003299999999999</v>
      </c>
      <c r="B1605">
        <v>1603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8">
        <f t="shared" si="126"/>
        <v>66.688666666666663</v>
      </c>
      <c r="Q1605" s="10" t="s">
        <v>8324</v>
      </c>
      <c r="R1605" t="s">
        <v>8325</v>
      </c>
      <c r="S1605" s="14" t="str">
        <f t="shared" si="127"/>
        <v>November</v>
      </c>
      <c r="T1605" s="15">
        <f t="shared" si="128"/>
        <v>40935.836331018516</v>
      </c>
      <c r="U1605" t="str">
        <f t="shared" si="129"/>
        <v>2011</v>
      </c>
    </row>
    <row r="1606" spans="1:21" ht="45" x14ac:dyDescent="0.2">
      <c r="A1606" s="6">
        <f t="shared" si="125"/>
        <v>1.2210714285714286</v>
      </c>
      <c r="B1606">
        <v>1604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8">
        <f t="shared" si="126"/>
        <v>48.842857142857142</v>
      </c>
      <c r="Q1606" s="10" t="s">
        <v>8324</v>
      </c>
      <c r="R1606" t="s">
        <v>8325</v>
      </c>
      <c r="S1606" s="14" t="str">
        <f t="shared" si="127"/>
        <v>February</v>
      </c>
      <c r="T1606" s="15">
        <f t="shared" si="128"/>
        <v>40985.470312499994</v>
      </c>
      <c r="U1606" t="str">
        <f t="shared" si="129"/>
        <v>2012</v>
      </c>
    </row>
    <row r="1607" spans="1:21" ht="45" x14ac:dyDescent="0.2">
      <c r="A1607" s="6">
        <f t="shared" si="125"/>
        <v>1.0069333333333335</v>
      </c>
      <c r="B1607">
        <v>1605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8">
        <f t="shared" si="126"/>
        <v>137.30909090909091</v>
      </c>
      <c r="Q1607" s="10" t="s">
        <v>8324</v>
      </c>
      <c r="R1607" t="s">
        <v>8325</v>
      </c>
      <c r="S1607" s="14" t="str">
        <f t="shared" si="127"/>
        <v>July</v>
      </c>
      <c r="T1607" s="15">
        <f t="shared" si="128"/>
        <v>40755.958333333328</v>
      </c>
      <c r="U1607" t="str">
        <f t="shared" si="129"/>
        <v>2011</v>
      </c>
    </row>
    <row r="1608" spans="1:21" ht="45" x14ac:dyDescent="0.2">
      <c r="A1608" s="6">
        <f t="shared" si="125"/>
        <v>1.01004125</v>
      </c>
      <c r="B1608">
        <v>1606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8">
        <f t="shared" si="126"/>
        <v>87.829673913043479</v>
      </c>
      <c r="Q1608" s="10" t="s">
        <v>8324</v>
      </c>
      <c r="R1608" t="s">
        <v>8325</v>
      </c>
      <c r="S1608" s="14" t="str">
        <f t="shared" si="127"/>
        <v>December</v>
      </c>
      <c r="T1608" s="15">
        <f t="shared" si="128"/>
        <v>40625.736550925925</v>
      </c>
      <c r="U1608" t="str">
        <f t="shared" si="129"/>
        <v>2010</v>
      </c>
    </row>
    <row r="1609" spans="1:21" ht="45" x14ac:dyDescent="0.2">
      <c r="A1609" s="6">
        <f t="shared" si="125"/>
        <v>1.4511000000000001</v>
      </c>
      <c r="B1609">
        <v>1607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8">
        <f t="shared" si="126"/>
        <v>70.785365853658533</v>
      </c>
      <c r="Q1609" s="10" t="s">
        <v>8324</v>
      </c>
      <c r="R1609" t="s">
        <v>8325</v>
      </c>
      <c r="S1609" s="14" t="str">
        <f t="shared" si="127"/>
        <v>May</v>
      </c>
      <c r="T1609" s="15">
        <f t="shared" si="128"/>
        <v>41074.475127314814</v>
      </c>
      <c r="U1609" t="str">
        <f t="shared" si="129"/>
        <v>2012</v>
      </c>
    </row>
    <row r="1610" spans="1:21" ht="30" x14ac:dyDescent="0.2">
      <c r="A1610" s="6">
        <f t="shared" si="125"/>
        <v>1.0125</v>
      </c>
      <c r="B1610">
        <v>1608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8">
        <f t="shared" si="126"/>
        <v>52.826086956521742</v>
      </c>
      <c r="Q1610" s="10" t="s">
        <v>8324</v>
      </c>
      <c r="R1610" t="s">
        <v>8325</v>
      </c>
      <c r="S1610" s="14" t="str">
        <f t="shared" si="127"/>
        <v>November</v>
      </c>
      <c r="T1610" s="15">
        <f t="shared" si="128"/>
        <v>41639.893055555556</v>
      </c>
      <c r="U1610" t="str">
        <f t="shared" si="129"/>
        <v>2013</v>
      </c>
    </row>
    <row r="1611" spans="1:21" ht="45" x14ac:dyDescent="0.2">
      <c r="A1611" s="6">
        <f t="shared" si="125"/>
        <v>1.1833333333333333</v>
      </c>
      <c r="B1611">
        <v>1609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8">
        <f t="shared" si="126"/>
        <v>443.75</v>
      </c>
      <c r="Q1611" s="10" t="s">
        <v>8324</v>
      </c>
      <c r="R1611" t="s">
        <v>8325</v>
      </c>
      <c r="S1611" s="14" t="str">
        <f t="shared" si="127"/>
        <v>September</v>
      </c>
      <c r="T1611" s="15">
        <f t="shared" si="128"/>
        <v>40849</v>
      </c>
      <c r="U1611" t="str">
        <f t="shared" si="129"/>
        <v>2011</v>
      </c>
    </row>
    <row r="1612" spans="1:21" ht="30" x14ac:dyDescent="0.2">
      <c r="A1612" s="6">
        <f t="shared" si="125"/>
        <v>2.7185000000000001</v>
      </c>
      <c r="B1612">
        <v>1610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8">
        <f t="shared" si="126"/>
        <v>48.544642857142854</v>
      </c>
      <c r="Q1612" s="10" t="s">
        <v>8324</v>
      </c>
      <c r="R1612" t="s">
        <v>8325</v>
      </c>
      <c r="S1612" s="14" t="str">
        <f t="shared" si="127"/>
        <v>November</v>
      </c>
      <c r="T1612" s="15">
        <f t="shared" si="128"/>
        <v>41258.591550925921</v>
      </c>
      <c r="U1612" t="str">
        <f t="shared" si="129"/>
        <v>2012</v>
      </c>
    </row>
    <row r="1613" spans="1:21" x14ac:dyDescent="0.2">
      <c r="A1613" s="6">
        <f t="shared" si="125"/>
        <v>1.25125</v>
      </c>
      <c r="B1613">
        <v>1611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8">
        <f t="shared" si="126"/>
        <v>37.074074074074076</v>
      </c>
      <c r="Q1613" s="10" t="s">
        <v>8324</v>
      </c>
      <c r="R1613" t="s">
        <v>8325</v>
      </c>
      <c r="S1613" s="14" t="str">
        <f t="shared" si="127"/>
        <v>May</v>
      </c>
      <c r="T1613" s="15">
        <f t="shared" si="128"/>
        <v>41429.667037037034</v>
      </c>
      <c r="U1613" t="str">
        <f t="shared" si="129"/>
        <v>2013</v>
      </c>
    </row>
    <row r="1614" spans="1:21" ht="30" x14ac:dyDescent="0.2">
      <c r="A1614" s="6">
        <f t="shared" si="125"/>
        <v>1.1000000000000001</v>
      </c>
      <c r="B1614">
        <v>1612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8">
        <f t="shared" si="126"/>
        <v>50</v>
      </c>
      <c r="Q1614" s="10" t="s">
        <v>8324</v>
      </c>
      <c r="R1614" t="s">
        <v>8325</v>
      </c>
      <c r="S1614" s="14" t="str">
        <f t="shared" si="127"/>
        <v>December</v>
      </c>
      <c r="T1614" s="15">
        <f t="shared" si="128"/>
        <v>41276.541481481479</v>
      </c>
      <c r="U1614" t="str">
        <f t="shared" si="129"/>
        <v>2012</v>
      </c>
    </row>
    <row r="1615" spans="1:21" ht="45" x14ac:dyDescent="0.2">
      <c r="A1615" s="6">
        <f t="shared" si="125"/>
        <v>1.0149999999999999</v>
      </c>
      <c r="B1615">
        <v>1613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8">
        <f t="shared" si="126"/>
        <v>39.03846153846154</v>
      </c>
      <c r="Q1615" s="10" t="s">
        <v>8324</v>
      </c>
      <c r="R1615" t="s">
        <v>8325</v>
      </c>
      <c r="S1615" s="14" t="str">
        <f t="shared" si="127"/>
        <v>June</v>
      </c>
      <c r="T1615" s="15">
        <f t="shared" si="128"/>
        <v>41111.736134259256</v>
      </c>
      <c r="U1615" t="str">
        <f t="shared" si="129"/>
        <v>2012</v>
      </c>
    </row>
    <row r="1616" spans="1:21" ht="45" x14ac:dyDescent="0.2">
      <c r="A1616" s="6">
        <f t="shared" si="125"/>
        <v>1.0269999999999999</v>
      </c>
      <c r="B1616">
        <v>1614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8">
        <f t="shared" si="126"/>
        <v>66.688311688311686</v>
      </c>
      <c r="Q1616" s="10" t="s">
        <v>8324</v>
      </c>
      <c r="R1616" t="s">
        <v>8325</v>
      </c>
      <c r="S1616" s="14" t="str">
        <f t="shared" si="127"/>
        <v>June</v>
      </c>
      <c r="T1616" s="15">
        <f t="shared" si="128"/>
        <v>41854.375</v>
      </c>
      <c r="U1616" t="str">
        <f t="shared" si="129"/>
        <v>2014</v>
      </c>
    </row>
    <row r="1617" spans="1:21" ht="45" x14ac:dyDescent="0.2">
      <c r="A1617" s="6">
        <f t="shared" si="125"/>
        <v>1.1412500000000001</v>
      </c>
      <c r="B1617">
        <v>1615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8">
        <f t="shared" si="126"/>
        <v>67.132352941176464</v>
      </c>
      <c r="Q1617" s="10" t="s">
        <v>8324</v>
      </c>
      <c r="R1617" t="s">
        <v>8325</v>
      </c>
      <c r="S1617" s="14" t="str">
        <f t="shared" si="127"/>
        <v>October</v>
      </c>
      <c r="T1617" s="15">
        <f t="shared" si="128"/>
        <v>40889.759212962963</v>
      </c>
      <c r="U1617" t="str">
        <f t="shared" si="129"/>
        <v>2011</v>
      </c>
    </row>
    <row r="1618" spans="1:21" ht="45" x14ac:dyDescent="0.2">
      <c r="A1618" s="6">
        <f t="shared" si="125"/>
        <v>1.042</v>
      </c>
      <c r="B1618">
        <v>1616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8">
        <f t="shared" si="126"/>
        <v>66.369426751592357</v>
      </c>
      <c r="Q1618" s="10" t="s">
        <v>8324</v>
      </c>
      <c r="R1618" t="s">
        <v>8325</v>
      </c>
      <c r="S1618" s="14" t="str">
        <f t="shared" si="127"/>
        <v>October</v>
      </c>
      <c r="T1618" s="15">
        <f t="shared" si="128"/>
        <v>41235.583333333328</v>
      </c>
      <c r="U1618" t="str">
        <f t="shared" si="129"/>
        <v>2012</v>
      </c>
    </row>
    <row r="1619" spans="1:21" ht="30" x14ac:dyDescent="0.2">
      <c r="A1619" s="6">
        <f t="shared" si="125"/>
        <v>1.4585714285714286</v>
      </c>
      <c r="B1619">
        <v>1617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8">
        <f t="shared" si="126"/>
        <v>64.620253164556956</v>
      </c>
      <c r="Q1619" s="10" t="s">
        <v>8324</v>
      </c>
      <c r="R1619" t="s">
        <v>8325</v>
      </c>
      <c r="S1619" s="14" t="str">
        <f t="shared" si="127"/>
        <v>September</v>
      </c>
      <c r="T1619" s="15">
        <f t="shared" si="128"/>
        <v>41579.458333333328</v>
      </c>
      <c r="U1619" t="str">
        <f t="shared" si="129"/>
        <v>2013</v>
      </c>
    </row>
    <row r="1620" spans="1:21" ht="30" x14ac:dyDescent="0.2">
      <c r="A1620" s="6">
        <f t="shared" si="125"/>
        <v>1.0506666666666666</v>
      </c>
      <c r="B1620">
        <v>1618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8">
        <f t="shared" si="126"/>
        <v>58.370370370370374</v>
      </c>
      <c r="Q1620" s="10" t="s">
        <v>8324</v>
      </c>
      <c r="R1620" t="s">
        <v>8325</v>
      </c>
      <c r="S1620" s="14" t="str">
        <f t="shared" si="127"/>
        <v>January</v>
      </c>
      <c r="T1620" s="15">
        <f t="shared" si="128"/>
        <v>41341.321006944439</v>
      </c>
      <c r="U1620" t="str">
        <f t="shared" si="129"/>
        <v>2013</v>
      </c>
    </row>
    <row r="1621" spans="1:21" ht="45" x14ac:dyDescent="0.2">
      <c r="A1621" s="6">
        <f t="shared" si="125"/>
        <v>1.3333333333333333</v>
      </c>
      <c r="B1621">
        <v>1619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8">
        <f t="shared" si="126"/>
        <v>86.956521739130437</v>
      </c>
      <c r="Q1621" s="10" t="s">
        <v>8324</v>
      </c>
      <c r="R1621" t="s">
        <v>8325</v>
      </c>
      <c r="S1621" s="14" t="str">
        <f t="shared" si="127"/>
        <v>August</v>
      </c>
      <c r="T1621" s="15">
        <f t="shared" si="128"/>
        <v>41896.852847222224</v>
      </c>
      <c r="U1621" t="str">
        <f t="shared" si="129"/>
        <v>2014</v>
      </c>
    </row>
    <row r="1622" spans="1:21" ht="30" x14ac:dyDescent="0.2">
      <c r="A1622" s="6">
        <f t="shared" si="125"/>
        <v>1.1299999999999999</v>
      </c>
      <c r="B1622">
        <v>1620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8">
        <f t="shared" si="126"/>
        <v>66.470588235294116</v>
      </c>
      <c r="Q1622" s="10" t="s">
        <v>8324</v>
      </c>
      <c r="R1622" t="s">
        <v>8325</v>
      </c>
      <c r="S1622" s="14" t="str">
        <f t="shared" si="127"/>
        <v>February</v>
      </c>
      <c r="T1622" s="15">
        <f t="shared" si="128"/>
        <v>41328.006249999999</v>
      </c>
      <c r="U1622" t="str">
        <f t="shared" si="129"/>
        <v>2013</v>
      </c>
    </row>
    <row r="1623" spans="1:21" ht="45" x14ac:dyDescent="0.2">
      <c r="A1623" s="6">
        <f t="shared" si="125"/>
        <v>1.212</v>
      </c>
      <c r="B1623">
        <v>1621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8">
        <f t="shared" si="126"/>
        <v>163.78378378378378</v>
      </c>
      <c r="Q1623" s="10" t="s">
        <v>8324</v>
      </c>
      <c r="R1623" t="s">
        <v>8325</v>
      </c>
      <c r="S1623" s="14" t="str">
        <f t="shared" si="127"/>
        <v>April</v>
      </c>
      <c r="T1623" s="15">
        <f t="shared" si="128"/>
        <v>41056.832638888889</v>
      </c>
      <c r="U1623" t="str">
        <f t="shared" si="129"/>
        <v>2012</v>
      </c>
    </row>
    <row r="1624" spans="1:21" ht="45" x14ac:dyDescent="0.2">
      <c r="A1624" s="6">
        <f t="shared" si="125"/>
        <v>1.0172463768115942</v>
      </c>
      <c r="B1624">
        <v>1622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8">
        <f t="shared" si="126"/>
        <v>107.98461538461538</v>
      </c>
      <c r="Q1624" s="10" t="s">
        <v>8324</v>
      </c>
      <c r="R1624" t="s">
        <v>8325</v>
      </c>
      <c r="S1624" s="14" t="str">
        <f t="shared" si="127"/>
        <v>November</v>
      </c>
      <c r="T1624" s="15">
        <f t="shared" si="128"/>
        <v>41989.999305555553</v>
      </c>
      <c r="U1624" t="str">
        <f t="shared" si="129"/>
        <v>2014</v>
      </c>
    </row>
    <row r="1625" spans="1:21" ht="45" x14ac:dyDescent="0.2">
      <c r="A1625" s="6">
        <f t="shared" si="125"/>
        <v>1.0106666666666666</v>
      </c>
      <c r="B1625">
        <v>1623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8">
        <f t="shared" si="126"/>
        <v>42.111111111111114</v>
      </c>
      <c r="Q1625" s="10" t="s">
        <v>8324</v>
      </c>
      <c r="R1625" t="s">
        <v>8325</v>
      </c>
      <c r="S1625" s="14" t="str">
        <f t="shared" si="127"/>
        <v>June</v>
      </c>
      <c r="T1625" s="15">
        <f t="shared" si="128"/>
        <v>41513.355196759258</v>
      </c>
      <c r="U1625" t="str">
        <f t="shared" si="129"/>
        <v>2013</v>
      </c>
    </row>
    <row r="1626" spans="1:21" ht="30" x14ac:dyDescent="0.2">
      <c r="A1626" s="6">
        <f t="shared" si="125"/>
        <v>1.18</v>
      </c>
      <c r="B1626">
        <v>1624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8">
        <f t="shared" si="126"/>
        <v>47.2</v>
      </c>
      <c r="Q1626" s="10" t="s">
        <v>8324</v>
      </c>
      <c r="R1626" t="s">
        <v>8325</v>
      </c>
      <c r="S1626" s="14" t="str">
        <f t="shared" si="127"/>
        <v>November</v>
      </c>
      <c r="T1626" s="15">
        <f t="shared" si="128"/>
        <v>41283.033969907403</v>
      </c>
      <c r="U1626" t="str">
        <f t="shared" si="129"/>
        <v>2012</v>
      </c>
    </row>
    <row r="1627" spans="1:21" ht="45" x14ac:dyDescent="0.2">
      <c r="A1627" s="6">
        <f t="shared" si="125"/>
        <v>1.5533333333333332</v>
      </c>
      <c r="B1627">
        <v>1625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8">
        <f t="shared" si="126"/>
        <v>112.01923076923077</v>
      </c>
      <c r="Q1627" s="10" t="s">
        <v>8324</v>
      </c>
      <c r="R1627" t="s">
        <v>8325</v>
      </c>
      <c r="S1627" s="14" t="str">
        <f t="shared" si="127"/>
        <v>August</v>
      </c>
      <c r="T1627" s="15">
        <f t="shared" si="128"/>
        <v>41163.366354166668</v>
      </c>
      <c r="U1627" t="str">
        <f t="shared" si="129"/>
        <v>2012</v>
      </c>
    </row>
    <row r="1628" spans="1:21" ht="45" x14ac:dyDescent="0.2">
      <c r="A1628" s="6">
        <f t="shared" si="125"/>
        <v>1.0118750000000001</v>
      </c>
      <c r="B1628">
        <v>1626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8">
        <f t="shared" si="126"/>
        <v>74.953703703703709</v>
      </c>
      <c r="Q1628" s="10" t="s">
        <v>8324</v>
      </c>
      <c r="R1628" t="s">
        <v>8325</v>
      </c>
      <c r="S1628" s="14" t="str">
        <f t="shared" si="127"/>
        <v>November</v>
      </c>
      <c r="T1628" s="15">
        <f t="shared" si="128"/>
        <v>41609.556331018517</v>
      </c>
      <c r="U1628" t="str">
        <f t="shared" si="129"/>
        <v>2013</v>
      </c>
    </row>
    <row r="1629" spans="1:21" ht="45" x14ac:dyDescent="0.2">
      <c r="A1629" s="6">
        <f t="shared" si="125"/>
        <v>1.17</v>
      </c>
      <c r="B1629">
        <v>1627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8">
        <f t="shared" si="126"/>
        <v>61.578947368421055</v>
      </c>
      <c r="Q1629" s="10" t="s">
        <v>8324</v>
      </c>
      <c r="R1629" t="s">
        <v>8325</v>
      </c>
      <c r="S1629" s="14" t="str">
        <f t="shared" si="127"/>
        <v>October</v>
      </c>
      <c r="T1629" s="15">
        <f t="shared" si="128"/>
        <v>41238.874305555553</v>
      </c>
      <c r="U1629" t="str">
        <f t="shared" si="129"/>
        <v>2012</v>
      </c>
    </row>
    <row r="1630" spans="1:21" ht="30" x14ac:dyDescent="0.2">
      <c r="A1630" s="6">
        <f t="shared" si="125"/>
        <v>1.00925</v>
      </c>
      <c r="B1630">
        <v>1628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8">
        <f t="shared" si="126"/>
        <v>45.875</v>
      </c>
      <c r="Q1630" s="10" t="s">
        <v>8324</v>
      </c>
      <c r="R1630" t="s">
        <v>8325</v>
      </c>
      <c r="S1630" s="14" t="str">
        <f t="shared" si="127"/>
        <v>May</v>
      </c>
      <c r="T1630" s="15">
        <f t="shared" si="128"/>
        <v>41807.403726851851</v>
      </c>
      <c r="U1630" t="str">
        <f t="shared" si="129"/>
        <v>2014</v>
      </c>
    </row>
    <row r="1631" spans="1:21" ht="30" x14ac:dyDescent="0.2">
      <c r="A1631" s="6">
        <f t="shared" si="125"/>
        <v>1.0366666666666666</v>
      </c>
      <c r="B1631">
        <v>1629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8">
        <f t="shared" si="126"/>
        <v>75.853658536585371</v>
      </c>
      <c r="Q1631" s="10" t="s">
        <v>8324</v>
      </c>
      <c r="R1631" t="s">
        <v>8325</v>
      </c>
      <c r="S1631" s="14" t="str">
        <f t="shared" si="127"/>
        <v>January</v>
      </c>
      <c r="T1631" s="15">
        <f t="shared" si="128"/>
        <v>41690.533946759257</v>
      </c>
      <c r="U1631" t="str">
        <f t="shared" si="129"/>
        <v>2014</v>
      </c>
    </row>
    <row r="1632" spans="1:21" ht="45" x14ac:dyDescent="0.2">
      <c r="A1632" s="6">
        <f t="shared" si="125"/>
        <v>2.6524999999999999</v>
      </c>
      <c r="B1632">
        <v>1630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8">
        <f t="shared" si="126"/>
        <v>84.206349206349202</v>
      </c>
      <c r="Q1632" s="10" t="s">
        <v>8324</v>
      </c>
      <c r="R1632" t="s">
        <v>8325</v>
      </c>
      <c r="S1632" s="14" t="str">
        <f t="shared" si="127"/>
        <v>January</v>
      </c>
      <c r="T1632" s="15">
        <f t="shared" si="128"/>
        <v>40969.957638888889</v>
      </c>
      <c r="U1632" t="str">
        <f t="shared" si="129"/>
        <v>2012</v>
      </c>
    </row>
    <row r="1633" spans="1:21" ht="45" x14ac:dyDescent="0.2">
      <c r="A1633" s="6">
        <f t="shared" si="125"/>
        <v>1.5590999999999999</v>
      </c>
      <c r="B1633">
        <v>1631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8">
        <f t="shared" si="126"/>
        <v>117.22556390977444</v>
      </c>
      <c r="Q1633" s="10" t="s">
        <v>8324</v>
      </c>
      <c r="R1633" t="s">
        <v>8325</v>
      </c>
      <c r="S1633" s="14" t="str">
        <f t="shared" si="127"/>
        <v>September</v>
      </c>
      <c r="T1633" s="15">
        <f t="shared" si="128"/>
        <v>41194.52616898148</v>
      </c>
      <c r="U1633" t="str">
        <f t="shared" si="129"/>
        <v>2012</v>
      </c>
    </row>
    <row r="1634" spans="1:21" ht="45" x14ac:dyDescent="0.2">
      <c r="A1634" s="6">
        <f t="shared" si="125"/>
        <v>1.0162500000000001</v>
      </c>
      <c r="B1634">
        <v>1632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8">
        <f t="shared" si="126"/>
        <v>86.489361702127653</v>
      </c>
      <c r="Q1634" s="10" t="s">
        <v>8324</v>
      </c>
      <c r="R1634" t="s">
        <v>8325</v>
      </c>
      <c r="S1634" s="14" t="str">
        <f t="shared" si="127"/>
        <v>July</v>
      </c>
      <c r="T1634" s="15">
        <f t="shared" si="128"/>
        <v>40810.007569444439</v>
      </c>
      <c r="U1634" t="str">
        <f t="shared" si="129"/>
        <v>2011</v>
      </c>
    </row>
    <row r="1635" spans="1:21" ht="45" x14ac:dyDescent="0.2">
      <c r="A1635" s="6">
        <f t="shared" si="125"/>
        <v>1</v>
      </c>
      <c r="B1635">
        <v>1633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8">
        <f t="shared" si="126"/>
        <v>172.41379310344828</v>
      </c>
      <c r="Q1635" s="10" t="s">
        <v>8324</v>
      </c>
      <c r="R1635" t="s">
        <v>8325</v>
      </c>
      <c r="S1635" s="14" t="str">
        <f t="shared" si="127"/>
        <v>December</v>
      </c>
      <c r="T1635" s="15">
        <f t="shared" si="128"/>
        <v>40923.875</v>
      </c>
      <c r="U1635" t="str">
        <f t="shared" si="129"/>
        <v>2011</v>
      </c>
    </row>
    <row r="1636" spans="1:21" ht="30" x14ac:dyDescent="0.2">
      <c r="A1636" s="6">
        <f t="shared" si="125"/>
        <v>1.0049999999999999</v>
      </c>
      <c r="B1636">
        <v>1634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8">
        <f t="shared" si="126"/>
        <v>62.8125</v>
      </c>
      <c r="Q1636" s="10" t="s">
        <v>8324</v>
      </c>
      <c r="R1636" t="s">
        <v>8325</v>
      </c>
      <c r="S1636" s="14" t="str">
        <f t="shared" si="127"/>
        <v>April</v>
      </c>
      <c r="T1636" s="15">
        <f t="shared" si="128"/>
        <v>40695.915972222218</v>
      </c>
      <c r="U1636" t="str">
        <f t="shared" si="129"/>
        <v>2011</v>
      </c>
    </row>
    <row r="1637" spans="1:21" ht="45" x14ac:dyDescent="0.2">
      <c r="A1637" s="6">
        <f t="shared" si="125"/>
        <v>1.2529999999999999</v>
      </c>
      <c r="B1637">
        <v>1635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8">
        <f t="shared" si="126"/>
        <v>67.729729729729726</v>
      </c>
      <c r="Q1637" s="10" t="s">
        <v>8324</v>
      </c>
      <c r="R1637" t="s">
        <v>8325</v>
      </c>
      <c r="S1637" s="14" t="str">
        <f t="shared" si="127"/>
        <v>May</v>
      </c>
      <c r="T1637" s="15">
        <f t="shared" si="128"/>
        <v>42562.535428240742</v>
      </c>
      <c r="U1637" t="str">
        <f t="shared" si="129"/>
        <v>2016</v>
      </c>
    </row>
    <row r="1638" spans="1:21" ht="45" x14ac:dyDescent="0.2">
      <c r="A1638" s="6">
        <f t="shared" si="125"/>
        <v>1.0355555555555556</v>
      </c>
      <c r="B1638">
        <v>1636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8">
        <f t="shared" si="126"/>
        <v>53.5632183908046</v>
      </c>
      <c r="Q1638" s="10" t="s">
        <v>8324</v>
      </c>
      <c r="R1638" t="s">
        <v>8325</v>
      </c>
      <c r="S1638" s="14" t="str">
        <f t="shared" si="127"/>
        <v>April</v>
      </c>
      <c r="T1638" s="15">
        <f t="shared" si="128"/>
        <v>40705.833333333328</v>
      </c>
      <c r="U1638" t="str">
        <f t="shared" si="129"/>
        <v>2011</v>
      </c>
    </row>
    <row r="1639" spans="1:21" ht="45" x14ac:dyDescent="0.2">
      <c r="A1639" s="6">
        <f t="shared" si="125"/>
        <v>1.038</v>
      </c>
      <c r="B1639">
        <v>1637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8">
        <f t="shared" si="126"/>
        <v>34.6</v>
      </c>
      <c r="Q1639" s="10" t="s">
        <v>8324</v>
      </c>
      <c r="R1639" t="s">
        <v>8325</v>
      </c>
      <c r="S1639" s="14" t="str">
        <f t="shared" si="127"/>
        <v>November</v>
      </c>
      <c r="T1639" s="15">
        <f t="shared" si="128"/>
        <v>40178.652083333334</v>
      </c>
      <c r="U1639" t="str">
        <f t="shared" si="129"/>
        <v>2009</v>
      </c>
    </row>
    <row r="1640" spans="1:21" ht="30" x14ac:dyDescent="0.2">
      <c r="A1640" s="6">
        <f t="shared" si="125"/>
        <v>1.05</v>
      </c>
      <c r="B1640">
        <v>1638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8">
        <f t="shared" si="126"/>
        <v>38.888888888888886</v>
      </c>
      <c r="Q1640" s="10" t="s">
        <v>8324</v>
      </c>
      <c r="R1640" t="s">
        <v>8325</v>
      </c>
      <c r="S1640" s="14" t="str">
        <f t="shared" si="127"/>
        <v>January</v>
      </c>
      <c r="T1640" s="15">
        <f t="shared" si="128"/>
        <v>41333.559027777774</v>
      </c>
      <c r="U1640" t="str">
        <f t="shared" si="129"/>
        <v>2013</v>
      </c>
    </row>
    <row r="1641" spans="1:21" ht="45" x14ac:dyDescent="0.2">
      <c r="A1641" s="6">
        <f t="shared" si="125"/>
        <v>1</v>
      </c>
      <c r="B1641">
        <v>1639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8">
        <f t="shared" si="126"/>
        <v>94.736842105263165</v>
      </c>
      <c r="Q1641" s="10" t="s">
        <v>8324</v>
      </c>
      <c r="R1641" t="s">
        <v>8325</v>
      </c>
      <c r="S1641" s="14" t="str">
        <f t="shared" si="127"/>
        <v>February</v>
      </c>
      <c r="T1641" s="15">
        <f t="shared" si="128"/>
        <v>40971.319039351853</v>
      </c>
      <c r="U1641" t="str">
        <f t="shared" si="129"/>
        <v>2012</v>
      </c>
    </row>
    <row r="1642" spans="1:21" ht="45" x14ac:dyDescent="0.2">
      <c r="A1642" s="6">
        <f t="shared" si="125"/>
        <v>1.6986000000000001</v>
      </c>
      <c r="B1642">
        <v>1640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8">
        <f t="shared" si="126"/>
        <v>39.967058823529413</v>
      </c>
      <c r="Q1642" s="10" t="s">
        <v>8324</v>
      </c>
      <c r="R1642" t="s">
        <v>8325</v>
      </c>
      <c r="S1642" s="14" t="str">
        <f t="shared" si="127"/>
        <v>July</v>
      </c>
      <c r="T1642" s="15">
        <f t="shared" si="128"/>
        <v>40392.749305555553</v>
      </c>
      <c r="U1642" t="str">
        <f t="shared" si="129"/>
        <v>2010</v>
      </c>
    </row>
    <row r="1643" spans="1:21" ht="30" x14ac:dyDescent="0.2">
      <c r="A1643" s="6">
        <f t="shared" si="125"/>
        <v>1.014</v>
      </c>
      <c r="B1643">
        <v>1641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8">
        <f t="shared" si="126"/>
        <v>97.5</v>
      </c>
      <c r="Q1643" s="10" t="s">
        <v>8324</v>
      </c>
      <c r="R1643" t="s">
        <v>8345</v>
      </c>
      <c r="S1643" s="14" t="str">
        <f t="shared" si="127"/>
        <v>November</v>
      </c>
      <c r="T1643" s="15">
        <f t="shared" si="128"/>
        <v>41992.263240740744</v>
      </c>
      <c r="U1643" t="str">
        <f t="shared" si="129"/>
        <v>2014</v>
      </c>
    </row>
    <row r="1644" spans="1:21" ht="45" x14ac:dyDescent="0.2">
      <c r="A1644" s="6">
        <f t="shared" si="125"/>
        <v>1</v>
      </c>
      <c r="B1644">
        <v>1642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8">
        <f t="shared" si="126"/>
        <v>42.857142857142854</v>
      </c>
      <c r="Q1644" s="10" t="s">
        <v>8324</v>
      </c>
      <c r="R1644" t="s">
        <v>8345</v>
      </c>
      <c r="S1644" s="14" t="str">
        <f t="shared" si="127"/>
        <v>May</v>
      </c>
      <c r="T1644" s="15">
        <f t="shared" si="128"/>
        <v>40707.691284722219</v>
      </c>
      <c r="U1644" t="str">
        <f t="shared" si="129"/>
        <v>2011</v>
      </c>
    </row>
    <row r="1645" spans="1:21" ht="30" x14ac:dyDescent="0.2">
      <c r="A1645" s="6">
        <f t="shared" si="125"/>
        <v>1.2470000000000001</v>
      </c>
      <c r="B1645">
        <v>1643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8">
        <f t="shared" si="126"/>
        <v>168.51351351351352</v>
      </c>
      <c r="Q1645" s="10" t="s">
        <v>8324</v>
      </c>
      <c r="R1645" t="s">
        <v>8345</v>
      </c>
      <c r="S1645" s="14" t="str">
        <f t="shared" si="127"/>
        <v>August</v>
      </c>
      <c r="T1645" s="15">
        <f t="shared" si="128"/>
        <v>41176.490879629629</v>
      </c>
      <c r="U1645" t="str">
        <f t="shared" si="129"/>
        <v>2012</v>
      </c>
    </row>
    <row r="1646" spans="1:21" ht="45" x14ac:dyDescent="0.2">
      <c r="A1646" s="6">
        <f t="shared" si="125"/>
        <v>1.095</v>
      </c>
      <c r="B1646">
        <v>1644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8">
        <f t="shared" si="126"/>
        <v>85.546875</v>
      </c>
      <c r="Q1646" s="10" t="s">
        <v>8324</v>
      </c>
      <c r="R1646" t="s">
        <v>8345</v>
      </c>
      <c r="S1646" s="14" t="str">
        <f t="shared" si="127"/>
        <v>September</v>
      </c>
      <c r="T1646" s="15">
        <f t="shared" si="128"/>
        <v>41234.768055555556</v>
      </c>
      <c r="U1646" t="str">
        <f t="shared" si="129"/>
        <v>2012</v>
      </c>
    </row>
    <row r="1647" spans="1:21" ht="45" x14ac:dyDescent="0.2">
      <c r="A1647" s="6">
        <f t="shared" si="125"/>
        <v>1.1080000000000001</v>
      </c>
      <c r="B1647">
        <v>1645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8">
        <f t="shared" si="126"/>
        <v>554</v>
      </c>
      <c r="Q1647" s="10" t="s">
        <v>8324</v>
      </c>
      <c r="R1647" t="s">
        <v>8345</v>
      </c>
      <c r="S1647" s="14" t="str">
        <f t="shared" si="127"/>
        <v>September</v>
      </c>
      <c r="T1647" s="15">
        <f t="shared" si="128"/>
        <v>41535.284027777772</v>
      </c>
      <c r="U1647" t="str">
        <f t="shared" si="129"/>
        <v>2013</v>
      </c>
    </row>
    <row r="1648" spans="1:21" ht="45" x14ac:dyDescent="0.2">
      <c r="A1648" s="6">
        <f t="shared" si="125"/>
        <v>1.1020000000000001</v>
      </c>
      <c r="B1648">
        <v>1646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8">
        <f t="shared" si="126"/>
        <v>26.554216867469879</v>
      </c>
      <c r="Q1648" s="10" t="s">
        <v>8324</v>
      </c>
      <c r="R1648" t="s">
        <v>8345</v>
      </c>
      <c r="S1648" s="14" t="str">
        <f t="shared" si="127"/>
        <v>July</v>
      </c>
      <c r="T1648" s="15">
        <f t="shared" si="128"/>
        <v>41865.424305555556</v>
      </c>
      <c r="U1648" t="str">
        <f t="shared" si="129"/>
        <v>2014</v>
      </c>
    </row>
    <row r="1649" spans="1:21" ht="45" x14ac:dyDescent="0.2">
      <c r="A1649" s="6">
        <f t="shared" si="125"/>
        <v>1.0471999999999999</v>
      </c>
      <c r="B1649">
        <v>1647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8">
        <f t="shared" si="126"/>
        <v>113.82608695652173</v>
      </c>
      <c r="Q1649" s="10" t="s">
        <v>8324</v>
      </c>
      <c r="R1649" t="s">
        <v>8345</v>
      </c>
      <c r="S1649" s="14" t="str">
        <f t="shared" si="127"/>
        <v>May</v>
      </c>
      <c r="T1649" s="15">
        <f t="shared" si="128"/>
        <v>41069.076122685183</v>
      </c>
      <c r="U1649" t="str">
        <f t="shared" si="129"/>
        <v>2012</v>
      </c>
    </row>
    <row r="1650" spans="1:21" ht="45" x14ac:dyDescent="0.2">
      <c r="A1650" s="6">
        <f t="shared" si="125"/>
        <v>1.2526086956521738</v>
      </c>
      <c r="B1650">
        <v>1648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8">
        <f t="shared" si="126"/>
        <v>32.011111111111113</v>
      </c>
      <c r="Q1650" s="10" t="s">
        <v>8324</v>
      </c>
      <c r="R1650" t="s">
        <v>8345</v>
      </c>
      <c r="S1650" s="14" t="str">
        <f t="shared" si="127"/>
        <v>February</v>
      </c>
      <c r="T1650" s="15">
        <f t="shared" si="128"/>
        <v>40622.329652777778</v>
      </c>
      <c r="U1650" t="str">
        <f t="shared" si="129"/>
        <v>2011</v>
      </c>
    </row>
    <row r="1651" spans="1:21" ht="45" x14ac:dyDescent="0.2">
      <c r="A1651" s="6">
        <f t="shared" si="125"/>
        <v>1.0058763157894737</v>
      </c>
      <c r="B1651">
        <v>1649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8">
        <f t="shared" si="126"/>
        <v>47.189259259259259</v>
      </c>
      <c r="Q1651" s="10" t="s">
        <v>8324</v>
      </c>
      <c r="R1651" t="s">
        <v>8345</v>
      </c>
      <c r="S1651" s="14" t="str">
        <f t="shared" si="127"/>
        <v>April</v>
      </c>
      <c r="T1651" s="15">
        <f t="shared" si="128"/>
        <v>41782.351331018515</v>
      </c>
      <c r="U1651" t="str">
        <f t="shared" si="129"/>
        <v>2014</v>
      </c>
    </row>
    <row r="1652" spans="1:21" ht="30" x14ac:dyDescent="0.2">
      <c r="A1652" s="6">
        <f t="shared" si="125"/>
        <v>1.4155</v>
      </c>
      <c r="B1652">
        <v>1650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8">
        <f t="shared" si="126"/>
        <v>88.46875</v>
      </c>
      <c r="Q1652" s="10" t="s">
        <v>8324</v>
      </c>
      <c r="R1652" t="s">
        <v>8345</v>
      </c>
      <c r="S1652" s="14" t="str">
        <f t="shared" si="127"/>
        <v>September</v>
      </c>
      <c r="T1652" s="15">
        <f t="shared" si="128"/>
        <v>41556.102280092593</v>
      </c>
      <c r="U1652" t="str">
        <f t="shared" si="129"/>
        <v>2013</v>
      </c>
    </row>
    <row r="1653" spans="1:21" ht="45" x14ac:dyDescent="0.2">
      <c r="A1653" s="6">
        <f t="shared" si="125"/>
        <v>1.0075000000000001</v>
      </c>
      <c r="B1653">
        <v>1651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8">
        <f t="shared" si="126"/>
        <v>100.75</v>
      </c>
      <c r="Q1653" s="10" t="s">
        <v>8324</v>
      </c>
      <c r="R1653" t="s">
        <v>8345</v>
      </c>
      <c r="S1653" s="14" t="str">
        <f t="shared" si="127"/>
        <v>March</v>
      </c>
      <c r="T1653" s="15">
        <f t="shared" si="128"/>
        <v>40658.957638888889</v>
      </c>
      <c r="U1653" t="str">
        <f t="shared" si="129"/>
        <v>2011</v>
      </c>
    </row>
    <row r="1654" spans="1:21" ht="45" x14ac:dyDescent="0.2">
      <c r="A1654" s="6">
        <f t="shared" si="125"/>
        <v>1.0066666666666666</v>
      </c>
      <c r="B1654">
        <v>1652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8">
        <f t="shared" si="126"/>
        <v>64.714285714285708</v>
      </c>
      <c r="Q1654" s="10" t="s">
        <v>8324</v>
      </c>
      <c r="R1654" t="s">
        <v>8345</v>
      </c>
      <c r="S1654" s="14" t="str">
        <f t="shared" si="127"/>
        <v>October</v>
      </c>
      <c r="T1654" s="15">
        <f t="shared" si="128"/>
        <v>41602.201307870368</v>
      </c>
      <c r="U1654" t="str">
        <f t="shared" si="129"/>
        <v>2013</v>
      </c>
    </row>
    <row r="1655" spans="1:21" ht="45" x14ac:dyDescent="0.2">
      <c r="A1655" s="6">
        <f t="shared" si="125"/>
        <v>1.7423040000000001</v>
      </c>
      <c r="B1655">
        <v>1653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8">
        <f t="shared" si="126"/>
        <v>51.854285714285716</v>
      </c>
      <c r="Q1655" s="10" t="s">
        <v>8324</v>
      </c>
      <c r="R1655" t="s">
        <v>8345</v>
      </c>
      <c r="S1655" s="14" t="str">
        <f t="shared" si="127"/>
        <v>March</v>
      </c>
      <c r="T1655" s="15">
        <f t="shared" si="128"/>
        <v>40657.501111111109</v>
      </c>
      <c r="U1655" t="str">
        <f t="shared" si="129"/>
        <v>2011</v>
      </c>
    </row>
    <row r="1656" spans="1:21" ht="45" x14ac:dyDescent="0.2">
      <c r="A1656" s="6">
        <f t="shared" si="125"/>
        <v>1.199090909090909</v>
      </c>
      <c r="B1656">
        <v>1654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8">
        <f t="shared" si="126"/>
        <v>38.794117647058826</v>
      </c>
      <c r="Q1656" s="10" t="s">
        <v>8324</v>
      </c>
      <c r="R1656" t="s">
        <v>8345</v>
      </c>
      <c r="S1656" s="14" t="str">
        <f t="shared" si="127"/>
        <v>March</v>
      </c>
      <c r="T1656" s="15">
        <f t="shared" si="128"/>
        <v>41017.557407407403</v>
      </c>
      <c r="U1656" t="str">
        <f t="shared" si="129"/>
        <v>2012</v>
      </c>
    </row>
    <row r="1657" spans="1:21" ht="30" x14ac:dyDescent="0.2">
      <c r="A1657" s="6">
        <f t="shared" si="125"/>
        <v>1.4286666666666668</v>
      </c>
      <c r="B1657">
        <v>1655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8">
        <f t="shared" si="126"/>
        <v>44.645833333333336</v>
      </c>
      <c r="Q1657" s="10" t="s">
        <v>8324</v>
      </c>
      <c r="R1657" t="s">
        <v>8345</v>
      </c>
      <c r="S1657" s="14" t="str">
        <f t="shared" si="127"/>
        <v>March</v>
      </c>
      <c r="T1657" s="15">
        <f t="shared" si="128"/>
        <v>41004.416898148142</v>
      </c>
      <c r="U1657" t="str">
        <f t="shared" si="129"/>
        <v>2012</v>
      </c>
    </row>
    <row r="1658" spans="1:21" ht="45" x14ac:dyDescent="0.2">
      <c r="A1658" s="6">
        <f t="shared" si="125"/>
        <v>1.0033493333333334</v>
      </c>
      <c r="B1658">
        <v>1656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8">
        <f t="shared" si="126"/>
        <v>156.77333333333334</v>
      </c>
      <c r="Q1658" s="10" t="s">
        <v>8324</v>
      </c>
      <c r="R1658" t="s">
        <v>8345</v>
      </c>
      <c r="S1658" s="14" t="str">
        <f t="shared" si="127"/>
        <v>November</v>
      </c>
      <c r="T1658" s="15">
        <f t="shared" si="128"/>
        <v>41256.595509259256</v>
      </c>
      <c r="U1658" t="str">
        <f t="shared" si="129"/>
        <v>2012</v>
      </c>
    </row>
    <row r="1659" spans="1:21" ht="45" x14ac:dyDescent="0.2">
      <c r="A1659" s="6">
        <f t="shared" si="125"/>
        <v>1.0493380000000001</v>
      </c>
      <c r="B1659">
        <v>1657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8">
        <f t="shared" si="126"/>
        <v>118.70339366515837</v>
      </c>
      <c r="Q1659" s="10" t="s">
        <v>8324</v>
      </c>
      <c r="R1659" t="s">
        <v>8345</v>
      </c>
      <c r="S1659" s="14" t="str">
        <f t="shared" si="127"/>
        <v>April</v>
      </c>
      <c r="T1659" s="15">
        <f t="shared" si="128"/>
        <v>41053.448703703703</v>
      </c>
      <c r="U1659" t="str">
        <f t="shared" si="129"/>
        <v>2012</v>
      </c>
    </row>
    <row r="1660" spans="1:21" ht="45" x14ac:dyDescent="0.2">
      <c r="A1660" s="6">
        <f t="shared" si="125"/>
        <v>1.3223333333333334</v>
      </c>
      <c r="B1660">
        <v>1658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8">
        <f t="shared" si="126"/>
        <v>74.149532710280369</v>
      </c>
      <c r="Q1660" s="10" t="s">
        <v>8324</v>
      </c>
      <c r="R1660" t="s">
        <v>8345</v>
      </c>
      <c r="S1660" s="14" t="str">
        <f t="shared" si="127"/>
        <v>November</v>
      </c>
      <c r="T1660" s="15">
        <f t="shared" si="128"/>
        <v>41261.263888888883</v>
      </c>
      <c r="U1660" t="str">
        <f t="shared" si="129"/>
        <v>2012</v>
      </c>
    </row>
    <row r="1661" spans="1:21" ht="45" x14ac:dyDescent="0.2">
      <c r="A1661" s="6">
        <f t="shared" si="125"/>
        <v>1.1279999999999999</v>
      </c>
      <c r="B1661">
        <v>1659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8">
        <f t="shared" si="126"/>
        <v>12.533333333333333</v>
      </c>
      <c r="Q1661" s="10" t="s">
        <v>8324</v>
      </c>
      <c r="R1661" t="s">
        <v>8345</v>
      </c>
      <c r="S1661" s="14" t="str">
        <f t="shared" si="127"/>
        <v>November</v>
      </c>
      <c r="T1661" s="15">
        <f t="shared" si="128"/>
        <v>41625.166666666664</v>
      </c>
      <c r="U1661" t="str">
        <f t="shared" si="129"/>
        <v>2013</v>
      </c>
    </row>
    <row r="1662" spans="1:21" ht="45" x14ac:dyDescent="0.2">
      <c r="A1662" s="6">
        <f t="shared" si="125"/>
        <v>12.5375</v>
      </c>
      <c r="B1662">
        <v>1660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8">
        <f t="shared" si="126"/>
        <v>27.861111111111111</v>
      </c>
      <c r="Q1662" s="10" t="s">
        <v>8324</v>
      </c>
      <c r="R1662" t="s">
        <v>8345</v>
      </c>
      <c r="S1662" s="14" t="str">
        <f t="shared" si="127"/>
        <v>March</v>
      </c>
      <c r="T1662" s="15">
        <f t="shared" si="128"/>
        <v>42490.582638888889</v>
      </c>
      <c r="U1662" t="str">
        <f t="shared" si="129"/>
        <v>2016</v>
      </c>
    </row>
    <row r="1663" spans="1:21" ht="45" x14ac:dyDescent="0.2">
      <c r="A1663" s="6">
        <f t="shared" si="125"/>
        <v>1.0250632911392406</v>
      </c>
      <c r="B1663">
        <v>1661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8">
        <f t="shared" si="126"/>
        <v>80.178217821782184</v>
      </c>
      <c r="Q1663" s="10" t="s">
        <v>8324</v>
      </c>
      <c r="R1663" t="s">
        <v>8345</v>
      </c>
      <c r="S1663" s="14" t="str">
        <f t="shared" si="127"/>
        <v>December</v>
      </c>
      <c r="T1663" s="15">
        <f t="shared" si="128"/>
        <v>42386.541666666664</v>
      </c>
      <c r="U1663" t="str">
        <f t="shared" si="129"/>
        <v>2015</v>
      </c>
    </row>
    <row r="1664" spans="1:21" ht="45" x14ac:dyDescent="0.2">
      <c r="A1664" s="6">
        <f t="shared" si="125"/>
        <v>1.026375</v>
      </c>
      <c r="B1664">
        <v>1662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8">
        <f t="shared" si="126"/>
        <v>132.43548387096774</v>
      </c>
      <c r="Q1664" s="10" t="s">
        <v>8324</v>
      </c>
      <c r="R1664" t="s">
        <v>8345</v>
      </c>
      <c r="S1664" s="14" t="str">
        <f t="shared" si="127"/>
        <v>October</v>
      </c>
      <c r="T1664" s="15">
        <f t="shared" si="128"/>
        <v>40907.906666666662</v>
      </c>
      <c r="U1664" t="str">
        <f t="shared" si="129"/>
        <v>2011</v>
      </c>
    </row>
    <row r="1665" spans="1:21" ht="30" x14ac:dyDescent="0.2">
      <c r="A1665" s="6">
        <f t="shared" si="125"/>
        <v>1.08</v>
      </c>
      <c r="B1665">
        <v>1663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8">
        <f t="shared" si="126"/>
        <v>33.75</v>
      </c>
      <c r="Q1665" s="10" t="s">
        <v>8324</v>
      </c>
      <c r="R1665" t="s">
        <v>8345</v>
      </c>
      <c r="S1665" s="14" t="str">
        <f t="shared" si="127"/>
        <v>January</v>
      </c>
      <c r="T1665" s="15">
        <f t="shared" si="128"/>
        <v>42035.688738425924</v>
      </c>
      <c r="U1665" t="str">
        <f t="shared" si="129"/>
        <v>2015</v>
      </c>
    </row>
    <row r="1666" spans="1:21" ht="45" x14ac:dyDescent="0.2">
      <c r="A1666" s="6">
        <f t="shared" si="125"/>
        <v>1.2240879999999998</v>
      </c>
      <c r="B1666">
        <v>1664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8">
        <f t="shared" si="126"/>
        <v>34.384494382022467</v>
      </c>
      <c r="Q1666" s="10" t="s">
        <v>8324</v>
      </c>
      <c r="R1666" t="s">
        <v>8345</v>
      </c>
      <c r="S1666" s="14" t="str">
        <f t="shared" si="127"/>
        <v>January</v>
      </c>
      <c r="T1666" s="15">
        <f t="shared" si="128"/>
        <v>40983.832638888889</v>
      </c>
      <c r="U1666" t="str">
        <f t="shared" si="129"/>
        <v>2012</v>
      </c>
    </row>
    <row r="1667" spans="1:21" ht="45" x14ac:dyDescent="0.2">
      <c r="A1667" s="6">
        <f t="shared" ref="A1667:A1730" si="130">(F1667/E1667)</f>
        <v>1.1945714285714286</v>
      </c>
      <c r="B1667">
        <v>1665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8">
        <f t="shared" ref="P1667:P1730" si="131">F1667/M1667</f>
        <v>44.956989247311824</v>
      </c>
      <c r="Q1667" s="10" t="s">
        <v>8324</v>
      </c>
      <c r="R1667" t="s">
        <v>8345</v>
      </c>
      <c r="S1667" s="14" t="str">
        <f t="shared" ref="S1667:S1730" si="132">TEXT((((K1667/60)/60)/24)+DATE(1970,1,1)+(-8/24),"MMMM")</f>
        <v>January</v>
      </c>
      <c r="T1667" s="15">
        <f t="shared" ref="T1667:T1730" si="133">(((J1667/60)/60/24)+DATE(1970,1,1)+(-8/24))</f>
        <v>40595.791666666664</v>
      </c>
      <c r="U1667" t="str">
        <f t="shared" ref="U1667:U1730" si="134">TEXT((((K1667/60)/60)/24)+DATE(1970,1,1)+(-8/24),"YYYY")</f>
        <v>2011</v>
      </c>
    </row>
    <row r="1668" spans="1:21" ht="45" x14ac:dyDescent="0.2">
      <c r="A1668" s="6">
        <f t="shared" si="130"/>
        <v>1.6088</v>
      </c>
      <c r="B1668">
        <v>1666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8">
        <f t="shared" si="131"/>
        <v>41.04081632653061</v>
      </c>
      <c r="Q1668" s="10" t="s">
        <v>8324</v>
      </c>
      <c r="R1668" t="s">
        <v>8345</v>
      </c>
      <c r="S1668" s="14" t="str">
        <f t="shared" si="132"/>
        <v>February</v>
      </c>
      <c r="T1668" s="15">
        <f t="shared" si="133"/>
        <v>41360.878159722219</v>
      </c>
      <c r="U1668" t="str">
        <f t="shared" si="134"/>
        <v>2013</v>
      </c>
    </row>
    <row r="1669" spans="1:21" ht="45" x14ac:dyDescent="0.2">
      <c r="A1669" s="6">
        <f t="shared" si="130"/>
        <v>1.2685294117647059</v>
      </c>
      <c r="B1669">
        <v>1667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8">
        <f t="shared" si="131"/>
        <v>52.597560975609753</v>
      </c>
      <c r="Q1669" s="10" t="s">
        <v>8324</v>
      </c>
      <c r="R1669" t="s">
        <v>8345</v>
      </c>
      <c r="S1669" s="14" t="str">
        <f t="shared" si="132"/>
        <v>February</v>
      </c>
      <c r="T1669" s="15">
        <f t="shared" si="133"/>
        <v>41708.957638888889</v>
      </c>
      <c r="U1669" t="str">
        <f t="shared" si="134"/>
        <v>2014</v>
      </c>
    </row>
    <row r="1670" spans="1:21" ht="45" x14ac:dyDescent="0.2">
      <c r="A1670" s="6">
        <f t="shared" si="130"/>
        <v>1.026375</v>
      </c>
      <c r="B1670">
        <v>1668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8">
        <f t="shared" si="131"/>
        <v>70.784482758620683</v>
      </c>
      <c r="Q1670" s="10" t="s">
        <v>8324</v>
      </c>
      <c r="R1670" t="s">
        <v>8345</v>
      </c>
      <c r="S1670" s="14" t="str">
        <f t="shared" si="132"/>
        <v>October</v>
      </c>
      <c r="T1670" s="15">
        <f t="shared" si="133"/>
        <v>40874.858090277776</v>
      </c>
      <c r="U1670" t="str">
        <f t="shared" si="134"/>
        <v>2011</v>
      </c>
    </row>
    <row r="1671" spans="1:21" ht="45" x14ac:dyDescent="0.2">
      <c r="A1671" s="6">
        <f t="shared" si="130"/>
        <v>1.3975</v>
      </c>
      <c r="B1671">
        <v>1669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8">
        <f t="shared" si="131"/>
        <v>53.75</v>
      </c>
      <c r="Q1671" s="10" t="s">
        <v>8324</v>
      </c>
      <c r="R1671" t="s">
        <v>8345</v>
      </c>
      <c r="S1671" s="14" t="str">
        <f t="shared" si="132"/>
        <v>April</v>
      </c>
      <c r="T1671" s="15">
        <f t="shared" si="133"/>
        <v>42521.551805555551</v>
      </c>
      <c r="U1671" t="str">
        <f t="shared" si="134"/>
        <v>2016</v>
      </c>
    </row>
    <row r="1672" spans="1:21" ht="45" x14ac:dyDescent="0.2">
      <c r="A1672" s="6">
        <f t="shared" si="130"/>
        <v>1.026</v>
      </c>
      <c r="B1672">
        <v>1670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8">
        <f t="shared" si="131"/>
        <v>44.608695652173914</v>
      </c>
      <c r="Q1672" s="10" t="s">
        <v>8324</v>
      </c>
      <c r="R1672" t="s">
        <v>8345</v>
      </c>
      <c r="S1672" s="14" t="str">
        <f t="shared" si="132"/>
        <v>May</v>
      </c>
      <c r="T1672" s="15">
        <f t="shared" si="133"/>
        <v>40363.833333333328</v>
      </c>
      <c r="U1672" t="str">
        <f t="shared" si="134"/>
        <v>2010</v>
      </c>
    </row>
    <row r="1673" spans="1:21" ht="30" x14ac:dyDescent="0.2">
      <c r="A1673" s="6">
        <f t="shared" si="130"/>
        <v>1.0067349999999999</v>
      </c>
      <c r="B1673">
        <v>1671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8">
        <f t="shared" si="131"/>
        <v>26.148961038961041</v>
      </c>
      <c r="Q1673" s="10" t="s">
        <v>8324</v>
      </c>
      <c r="R1673" t="s">
        <v>8345</v>
      </c>
      <c r="S1673" s="14" t="str">
        <f t="shared" si="132"/>
        <v>July</v>
      </c>
      <c r="T1673" s="15">
        <f t="shared" si="133"/>
        <v>42583.210810185185</v>
      </c>
      <c r="U1673" t="str">
        <f t="shared" si="134"/>
        <v>2016</v>
      </c>
    </row>
    <row r="1674" spans="1:21" ht="30" x14ac:dyDescent="0.2">
      <c r="A1674" s="6">
        <f t="shared" si="130"/>
        <v>1.1294117647058823</v>
      </c>
      <c r="B1674">
        <v>1672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8">
        <f t="shared" si="131"/>
        <v>39.183673469387756</v>
      </c>
      <c r="Q1674" s="10" t="s">
        <v>8324</v>
      </c>
      <c r="R1674" t="s">
        <v>8345</v>
      </c>
      <c r="S1674" s="14" t="str">
        <f t="shared" si="132"/>
        <v>May</v>
      </c>
      <c r="T1674" s="15">
        <f t="shared" si="133"/>
        <v>41064.323263888888</v>
      </c>
      <c r="U1674" t="str">
        <f t="shared" si="134"/>
        <v>2012</v>
      </c>
    </row>
    <row r="1675" spans="1:21" ht="45" x14ac:dyDescent="0.2">
      <c r="A1675" s="6">
        <f t="shared" si="130"/>
        <v>1.2809523809523808</v>
      </c>
      <c r="B1675">
        <v>1673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8">
        <f t="shared" si="131"/>
        <v>45.593220338983052</v>
      </c>
      <c r="Q1675" s="10" t="s">
        <v>8324</v>
      </c>
      <c r="R1675" t="s">
        <v>8345</v>
      </c>
      <c r="S1675" s="14" t="str">
        <f t="shared" si="132"/>
        <v>February</v>
      </c>
      <c r="T1675" s="15">
        <f t="shared" si="133"/>
        <v>42069.545046296298</v>
      </c>
      <c r="U1675" t="str">
        <f t="shared" si="134"/>
        <v>2015</v>
      </c>
    </row>
    <row r="1676" spans="1:21" ht="45" x14ac:dyDescent="0.2">
      <c r="A1676" s="6">
        <f t="shared" si="130"/>
        <v>2.0169999999999999</v>
      </c>
      <c r="B1676">
        <v>1674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8">
        <f t="shared" si="131"/>
        <v>89.247787610619469</v>
      </c>
      <c r="Q1676" s="10" t="s">
        <v>8324</v>
      </c>
      <c r="R1676" t="s">
        <v>8345</v>
      </c>
      <c r="S1676" s="14" t="str">
        <f t="shared" si="132"/>
        <v>July</v>
      </c>
      <c r="T1676" s="15">
        <f t="shared" si="133"/>
        <v>42599.957638888889</v>
      </c>
      <c r="U1676" t="str">
        <f t="shared" si="134"/>
        <v>2016</v>
      </c>
    </row>
    <row r="1677" spans="1:21" ht="30" x14ac:dyDescent="0.2">
      <c r="A1677" s="6">
        <f t="shared" si="130"/>
        <v>1.37416</v>
      </c>
      <c r="B1677">
        <v>1675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8">
        <f t="shared" si="131"/>
        <v>40.416470588235299</v>
      </c>
      <c r="Q1677" s="10" t="s">
        <v>8324</v>
      </c>
      <c r="R1677" t="s">
        <v>8345</v>
      </c>
      <c r="S1677" s="14" t="str">
        <f t="shared" si="132"/>
        <v>September</v>
      </c>
      <c r="T1677" s="15">
        <f t="shared" si="133"/>
        <v>40832.585416666661</v>
      </c>
      <c r="U1677" t="str">
        <f t="shared" si="134"/>
        <v>2011</v>
      </c>
    </row>
    <row r="1678" spans="1:21" ht="30" x14ac:dyDescent="0.2">
      <c r="A1678" s="6">
        <f t="shared" si="130"/>
        <v>1.1533333333333333</v>
      </c>
      <c r="B1678">
        <v>1676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8">
        <f t="shared" si="131"/>
        <v>82.38095238095238</v>
      </c>
      <c r="Q1678" s="10" t="s">
        <v>8324</v>
      </c>
      <c r="R1678" t="s">
        <v>8345</v>
      </c>
      <c r="S1678" s="14" t="str">
        <f t="shared" si="132"/>
        <v>March</v>
      </c>
      <c r="T1678" s="15">
        <f t="shared" si="133"/>
        <v>41019.832638888889</v>
      </c>
      <c r="U1678" t="str">
        <f t="shared" si="134"/>
        <v>2012</v>
      </c>
    </row>
    <row r="1679" spans="1:21" ht="45" x14ac:dyDescent="0.2">
      <c r="A1679" s="6">
        <f t="shared" si="130"/>
        <v>1.1166666666666667</v>
      </c>
      <c r="B1679">
        <v>1677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8">
        <f t="shared" si="131"/>
        <v>159.52380952380952</v>
      </c>
      <c r="Q1679" s="10" t="s">
        <v>8324</v>
      </c>
      <c r="R1679" t="s">
        <v>8345</v>
      </c>
      <c r="S1679" s="14" t="str">
        <f t="shared" si="132"/>
        <v>February</v>
      </c>
      <c r="T1679" s="15">
        <f t="shared" si="133"/>
        <v>42475.915972222218</v>
      </c>
      <c r="U1679" t="str">
        <f t="shared" si="134"/>
        <v>2016</v>
      </c>
    </row>
    <row r="1680" spans="1:21" ht="30" x14ac:dyDescent="0.2">
      <c r="A1680" s="6">
        <f t="shared" si="130"/>
        <v>1.1839999999999999</v>
      </c>
      <c r="B1680">
        <v>1678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8">
        <f t="shared" si="131"/>
        <v>36.244897959183675</v>
      </c>
      <c r="Q1680" s="10" t="s">
        <v>8324</v>
      </c>
      <c r="R1680" t="s">
        <v>8345</v>
      </c>
      <c r="S1680" s="14" t="str">
        <f t="shared" si="132"/>
        <v>January</v>
      </c>
      <c r="T1680" s="15">
        <f t="shared" si="133"/>
        <v>41676.521655092591</v>
      </c>
      <c r="U1680" t="str">
        <f t="shared" si="134"/>
        <v>2014</v>
      </c>
    </row>
    <row r="1681" spans="1:21" ht="60" x14ac:dyDescent="0.2">
      <c r="A1681" s="6">
        <f t="shared" si="130"/>
        <v>1.75</v>
      </c>
      <c r="B1681">
        <v>1679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8">
        <f t="shared" si="131"/>
        <v>62.5</v>
      </c>
      <c r="Q1681" s="10" t="s">
        <v>8324</v>
      </c>
      <c r="R1681" t="s">
        <v>8345</v>
      </c>
      <c r="S1681" s="14" t="str">
        <f t="shared" si="132"/>
        <v>June</v>
      </c>
      <c r="T1681" s="15">
        <f t="shared" si="133"/>
        <v>40745.735474537032</v>
      </c>
      <c r="U1681" t="str">
        <f t="shared" si="134"/>
        <v>2011</v>
      </c>
    </row>
    <row r="1682" spans="1:21" ht="30" x14ac:dyDescent="0.2">
      <c r="A1682" s="6">
        <f t="shared" si="130"/>
        <v>1.175</v>
      </c>
      <c r="B1682">
        <v>1680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8">
        <f t="shared" si="131"/>
        <v>47</v>
      </c>
      <c r="Q1682" s="10" t="s">
        <v>8324</v>
      </c>
      <c r="R1682" t="s">
        <v>8345</v>
      </c>
      <c r="S1682" s="14" t="str">
        <f t="shared" si="132"/>
        <v>June</v>
      </c>
      <c r="T1682" s="15">
        <f t="shared" si="133"/>
        <v>41832.424386574072</v>
      </c>
      <c r="U1682" t="str">
        <f t="shared" si="134"/>
        <v>2014</v>
      </c>
    </row>
    <row r="1683" spans="1:21" ht="45" x14ac:dyDescent="0.2">
      <c r="A1683" s="6">
        <f t="shared" si="130"/>
        <v>1.0142212307692309</v>
      </c>
      <c r="B1683">
        <v>1681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8">
        <f t="shared" si="131"/>
        <v>74.575090497737563</v>
      </c>
      <c r="Q1683" s="10" t="s">
        <v>8324</v>
      </c>
      <c r="R1683" t="s">
        <v>8346</v>
      </c>
      <c r="S1683" s="14" t="str">
        <f t="shared" si="132"/>
        <v>February</v>
      </c>
      <c r="T1683" s="15">
        <f t="shared" si="133"/>
        <v>42822.749999999993</v>
      </c>
      <c r="U1683" t="str">
        <f t="shared" si="134"/>
        <v>2017</v>
      </c>
    </row>
    <row r="1684" spans="1:21" ht="30" x14ac:dyDescent="0.2">
      <c r="A1684" s="6">
        <f t="shared" si="130"/>
        <v>0</v>
      </c>
      <c r="B1684">
        <v>1682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8" t="e">
        <f t="shared" si="131"/>
        <v>#DIV/0!</v>
      </c>
      <c r="Q1684" s="10" t="s">
        <v>8324</v>
      </c>
      <c r="R1684" t="s">
        <v>8346</v>
      </c>
      <c r="S1684" s="14" t="str">
        <f t="shared" si="132"/>
        <v>February</v>
      </c>
      <c r="T1684" s="15">
        <f t="shared" si="133"/>
        <v>42838.838657407403</v>
      </c>
      <c r="U1684" t="str">
        <f t="shared" si="134"/>
        <v>2017</v>
      </c>
    </row>
    <row r="1685" spans="1:21" ht="45" x14ac:dyDescent="0.2">
      <c r="A1685" s="6">
        <f t="shared" si="130"/>
        <v>0.21714285714285714</v>
      </c>
      <c r="B1685">
        <v>1683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8">
        <f t="shared" si="131"/>
        <v>76</v>
      </c>
      <c r="Q1685" s="10" t="s">
        <v>8324</v>
      </c>
      <c r="R1685" t="s">
        <v>8346</v>
      </c>
      <c r="S1685" s="14" t="str">
        <f t="shared" si="132"/>
        <v>March</v>
      </c>
      <c r="T1685" s="15">
        <f t="shared" si="133"/>
        <v>42832.44835648148</v>
      </c>
      <c r="U1685" t="str">
        <f t="shared" si="134"/>
        <v>2017</v>
      </c>
    </row>
    <row r="1686" spans="1:21" ht="30" x14ac:dyDescent="0.2">
      <c r="A1686" s="6">
        <f t="shared" si="130"/>
        <v>1.0912500000000001</v>
      </c>
      <c r="B1686">
        <v>1684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8">
        <f t="shared" si="131"/>
        <v>86.43564356435644</v>
      </c>
      <c r="Q1686" s="10" t="s">
        <v>8324</v>
      </c>
      <c r="R1686" t="s">
        <v>8346</v>
      </c>
      <c r="S1686" s="14" t="str">
        <f t="shared" si="132"/>
        <v>February</v>
      </c>
      <c r="T1686" s="15">
        <f t="shared" si="133"/>
        <v>42811.440289351849</v>
      </c>
      <c r="U1686" t="str">
        <f t="shared" si="134"/>
        <v>2017</v>
      </c>
    </row>
    <row r="1687" spans="1:21" ht="45" x14ac:dyDescent="0.2">
      <c r="A1687" s="6">
        <f t="shared" si="130"/>
        <v>1.0285714285714285</v>
      </c>
      <c r="B1687">
        <v>1685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8">
        <f t="shared" si="131"/>
        <v>24</v>
      </c>
      <c r="Q1687" s="10" t="s">
        <v>8324</v>
      </c>
      <c r="R1687" t="s">
        <v>8346</v>
      </c>
      <c r="S1687" s="14" t="str">
        <f t="shared" si="132"/>
        <v>February</v>
      </c>
      <c r="T1687" s="15">
        <f t="shared" si="133"/>
        <v>42817.8752662037</v>
      </c>
      <c r="U1687" t="str">
        <f t="shared" si="134"/>
        <v>2017</v>
      </c>
    </row>
    <row r="1688" spans="1:21" ht="45" x14ac:dyDescent="0.2">
      <c r="A1688" s="6">
        <f t="shared" si="130"/>
        <v>3.5999999999999999E-3</v>
      </c>
      <c r="B1688">
        <v>1686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8">
        <f t="shared" si="131"/>
        <v>18</v>
      </c>
      <c r="Q1688" s="10" t="s">
        <v>8324</v>
      </c>
      <c r="R1688" t="s">
        <v>8346</v>
      </c>
      <c r="S1688" s="14" t="str">
        <f t="shared" si="132"/>
        <v>February</v>
      </c>
      <c r="T1688" s="15">
        <f t="shared" si="133"/>
        <v>42852.468969907401</v>
      </c>
      <c r="U1688" t="str">
        <f t="shared" si="134"/>
        <v>2017</v>
      </c>
    </row>
    <row r="1689" spans="1:21" ht="45" x14ac:dyDescent="0.2">
      <c r="A1689" s="6">
        <f t="shared" si="130"/>
        <v>0.3125</v>
      </c>
      <c r="B1689">
        <v>1687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8">
        <f t="shared" si="131"/>
        <v>80.128205128205124</v>
      </c>
      <c r="Q1689" s="10" t="s">
        <v>8324</v>
      </c>
      <c r="R1689" t="s">
        <v>8346</v>
      </c>
      <c r="S1689" s="14" t="str">
        <f t="shared" si="132"/>
        <v>March</v>
      </c>
      <c r="T1689" s="15">
        <f t="shared" si="133"/>
        <v>42835.510416666664</v>
      </c>
      <c r="U1689" t="str">
        <f t="shared" si="134"/>
        <v>2017</v>
      </c>
    </row>
    <row r="1690" spans="1:21" ht="45" x14ac:dyDescent="0.2">
      <c r="A1690" s="6">
        <f t="shared" si="130"/>
        <v>0.443</v>
      </c>
      <c r="B1690">
        <v>1688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8">
        <f t="shared" si="131"/>
        <v>253.14285714285714</v>
      </c>
      <c r="Q1690" s="10" t="s">
        <v>8324</v>
      </c>
      <c r="R1690" t="s">
        <v>8346</v>
      </c>
      <c r="S1690" s="14" t="str">
        <f t="shared" si="132"/>
        <v>March</v>
      </c>
      <c r="T1690" s="15">
        <f t="shared" si="133"/>
        <v>42834.15965277778</v>
      </c>
      <c r="U1690" t="str">
        <f t="shared" si="134"/>
        <v>2017</v>
      </c>
    </row>
    <row r="1691" spans="1:21" x14ac:dyDescent="0.2">
      <c r="A1691" s="6">
        <f t="shared" si="130"/>
        <v>1</v>
      </c>
      <c r="B1691">
        <v>1689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8">
        <f t="shared" si="131"/>
        <v>171.42857142857142</v>
      </c>
      <c r="Q1691" s="10" t="s">
        <v>8324</v>
      </c>
      <c r="R1691" t="s">
        <v>8346</v>
      </c>
      <c r="S1691" s="14" t="str">
        <f t="shared" si="132"/>
        <v>February</v>
      </c>
      <c r="T1691" s="15">
        <f t="shared" si="133"/>
        <v>42810.567476851851</v>
      </c>
      <c r="U1691" t="str">
        <f t="shared" si="134"/>
        <v>2017</v>
      </c>
    </row>
    <row r="1692" spans="1:21" ht="45" x14ac:dyDescent="0.2">
      <c r="A1692" s="6">
        <f t="shared" si="130"/>
        <v>0.254</v>
      </c>
      <c r="B1692">
        <v>1690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8">
        <f t="shared" si="131"/>
        <v>57.727272727272727</v>
      </c>
      <c r="Q1692" s="10" t="s">
        <v>8324</v>
      </c>
      <c r="R1692" t="s">
        <v>8346</v>
      </c>
      <c r="S1692" s="14" t="str">
        <f t="shared" si="132"/>
        <v>March</v>
      </c>
      <c r="T1692" s="15">
        <f t="shared" si="133"/>
        <v>42831.056041666663</v>
      </c>
      <c r="U1692" t="str">
        <f t="shared" si="134"/>
        <v>2017</v>
      </c>
    </row>
    <row r="1693" spans="1:21" ht="45" x14ac:dyDescent="0.2">
      <c r="A1693" s="6">
        <f t="shared" si="130"/>
        <v>0.33473333333333333</v>
      </c>
      <c r="B1693">
        <v>1691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8">
        <f t="shared" si="131"/>
        <v>264.26315789473682</v>
      </c>
      <c r="Q1693" s="10" t="s">
        <v>8324</v>
      </c>
      <c r="R1693" t="s">
        <v>8346</v>
      </c>
      <c r="S1693" s="14" t="str">
        <f t="shared" si="132"/>
        <v>March</v>
      </c>
      <c r="T1693" s="15">
        <f t="shared" si="133"/>
        <v>42827.708333333336</v>
      </c>
      <c r="U1693" t="str">
        <f t="shared" si="134"/>
        <v>2017</v>
      </c>
    </row>
    <row r="1694" spans="1:21" ht="45" x14ac:dyDescent="0.2">
      <c r="A1694" s="6">
        <f t="shared" si="130"/>
        <v>0.47799999999999998</v>
      </c>
      <c r="B1694">
        <v>1692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8">
        <f t="shared" si="131"/>
        <v>159.33333333333334</v>
      </c>
      <c r="Q1694" s="10" t="s">
        <v>8324</v>
      </c>
      <c r="R1694" t="s">
        <v>8346</v>
      </c>
      <c r="S1694" s="14" t="str">
        <f t="shared" si="132"/>
        <v>February</v>
      </c>
      <c r="T1694" s="15">
        <f t="shared" si="133"/>
        <v>42820.665972222218</v>
      </c>
      <c r="U1694" t="str">
        <f t="shared" si="134"/>
        <v>2017</v>
      </c>
    </row>
    <row r="1695" spans="1:21" ht="45" x14ac:dyDescent="0.2">
      <c r="A1695" s="6">
        <f t="shared" si="130"/>
        <v>9.3333333333333338E-2</v>
      </c>
      <c r="B1695">
        <v>1693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8">
        <f t="shared" si="131"/>
        <v>35</v>
      </c>
      <c r="Q1695" s="10" t="s">
        <v>8324</v>
      </c>
      <c r="R1695" t="s">
        <v>8346</v>
      </c>
      <c r="S1695" s="14" t="str">
        <f t="shared" si="132"/>
        <v>March</v>
      </c>
      <c r="T1695" s="15">
        <f t="shared" si="133"/>
        <v>42834.499999999993</v>
      </c>
      <c r="U1695" t="str">
        <f t="shared" si="134"/>
        <v>2017</v>
      </c>
    </row>
    <row r="1696" spans="1:21" ht="45" x14ac:dyDescent="0.2">
      <c r="A1696" s="6">
        <f t="shared" si="130"/>
        <v>5.0000000000000001E-4</v>
      </c>
      <c r="B1696">
        <v>1694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8">
        <f t="shared" si="131"/>
        <v>5</v>
      </c>
      <c r="Q1696" s="10" t="s">
        <v>8324</v>
      </c>
      <c r="R1696" t="s">
        <v>8346</v>
      </c>
      <c r="S1696" s="14" t="str">
        <f t="shared" si="132"/>
        <v>February</v>
      </c>
      <c r="T1696" s="15">
        <f t="shared" si="133"/>
        <v>42820.85833333333</v>
      </c>
      <c r="U1696" t="str">
        <f t="shared" si="134"/>
        <v>2017</v>
      </c>
    </row>
    <row r="1697" spans="1:21" ht="45" x14ac:dyDescent="0.2">
      <c r="A1697" s="6">
        <f t="shared" si="130"/>
        <v>0.11708333333333333</v>
      </c>
      <c r="B1697">
        <v>1695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8">
        <f t="shared" si="131"/>
        <v>61.086956521739133</v>
      </c>
      <c r="Q1697" s="10" t="s">
        <v>8324</v>
      </c>
      <c r="R1697" t="s">
        <v>8346</v>
      </c>
      <c r="S1697" s="14" t="str">
        <f t="shared" si="132"/>
        <v>March</v>
      </c>
      <c r="T1697" s="15">
        <f t="shared" si="133"/>
        <v>42834.708333333336</v>
      </c>
      <c r="U1697" t="str">
        <f t="shared" si="134"/>
        <v>2017</v>
      </c>
    </row>
    <row r="1698" spans="1:21" ht="45" x14ac:dyDescent="0.2">
      <c r="A1698" s="6">
        <f t="shared" si="130"/>
        <v>0</v>
      </c>
      <c r="B1698">
        <v>1696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8" t="e">
        <f t="shared" si="131"/>
        <v>#DIV/0!</v>
      </c>
      <c r="Q1698" s="10" t="s">
        <v>8324</v>
      </c>
      <c r="R1698" t="s">
        <v>8346</v>
      </c>
      <c r="S1698" s="14" t="str">
        <f t="shared" si="132"/>
        <v>March</v>
      </c>
      <c r="T1698" s="15">
        <f t="shared" si="133"/>
        <v>42825.694571759253</v>
      </c>
      <c r="U1698" t="str">
        <f t="shared" si="134"/>
        <v>2017</v>
      </c>
    </row>
    <row r="1699" spans="1:21" ht="45" x14ac:dyDescent="0.2">
      <c r="A1699" s="6">
        <f t="shared" si="130"/>
        <v>0.20208000000000001</v>
      </c>
      <c r="B1699">
        <v>1697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8">
        <f t="shared" si="131"/>
        <v>114.81818181818181</v>
      </c>
      <c r="Q1699" s="10" t="s">
        <v>8324</v>
      </c>
      <c r="R1699" t="s">
        <v>8346</v>
      </c>
      <c r="S1699" s="14" t="str">
        <f t="shared" si="132"/>
        <v>March</v>
      </c>
      <c r="T1699" s="15">
        <f t="shared" si="133"/>
        <v>42834.657962962963</v>
      </c>
      <c r="U1699" t="str">
        <f t="shared" si="134"/>
        <v>2017</v>
      </c>
    </row>
    <row r="1700" spans="1:21" ht="75" x14ac:dyDescent="0.2">
      <c r="A1700" s="6">
        <f t="shared" si="130"/>
        <v>0</v>
      </c>
      <c r="B1700">
        <v>1698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8" t="e">
        <f t="shared" si="131"/>
        <v>#DIV/0!</v>
      </c>
      <c r="Q1700" s="10" t="s">
        <v>8324</v>
      </c>
      <c r="R1700" t="s">
        <v>8346</v>
      </c>
      <c r="S1700" s="14" t="str">
        <f t="shared" si="132"/>
        <v>March</v>
      </c>
      <c r="T1700" s="15">
        <f t="shared" si="133"/>
        <v>42819.814583333333</v>
      </c>
      <c r="U1700" t="str">
        <f t="shared" si="134"/>
        <v>2017</v>
      </c>
    </row>
    <row r="1701" spans="1:21" ht="45" x14ac:dyDescent="0.2">
      <c r="A1701" s="6">
        <f t="shared" si="130"/>
        <v>4.2311459353574929E-2</v>
      </c>
      <c r="B1701">
        <v>1699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8">
        <f t="shared" si="131"/>
        <v>54</v>
      </c>
      <c r="Q1701" s="10" t="s">
        <v>8324</v>
      </c>
      <c r="R1701" t="s">
        <v>8346</v>
      </c>
      <c r="S1701" s="14" t="str">
        <f t="shared" si="132"/>
        <v>March</v>
      </c>
      <c r="T1701" s="15">
        <f t="shared" si="133"/>
        <v>42836.530613425923</v>
      </c>
      <c r="U1701" t="str">
        <f t="shared" si="134"/>
        <v>2017</v>
      </c>
    </row>
    <row r="1702" spans="1:21" ht="45" x14ac:dyDescent="0.2">
      <c r="A1702" s="6">
        <f t="shared" si="130"/>
        <v>0.2606</v>
      </c>
      <c r="B1702">
        <v>1700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8">
        <f t="shared" si="131"/>
        <v>65.974683544303801</v>
      </c>
      <c r="Q1702" s="10" t="s">
        <v>8324</v>
      </c>
      <c r="R1702" t="s">
        <v>8346</v>
      </c>
      <c r="S1702" s="14" t="str">
        <f t="shared" si="132"/>
        <v>March</v>
      </c>
      <c r="T1702" s="15">
        <f t="shared" si="133"/>
        <v>42825.833333333336</v>
      </c>
      <c r="U1702" t="str">
        <f t="shared" si="134"/>
        <v>2017</v>
      </c>
    </row>
    <row r="1703" spans="1:21" ht="45" x14ac:dyDescent="0.2">
      <c r="A1703" s="6">
        <f t="shared" si="130"/>
        <v>1.9801980198019802E-3</v>
      </c>
      <c r="B1703">
        <v>1701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8">
        <f t="shared" si="131"/>
        <v>5</v>
      </c>
      <c r="Q1703" s="10" t="s">
        <v>8324</v>
      </c>
      <c r="R1703" t="s">
        <v>8346</v>
      </c>
      <c r="S1703" s="14" t="str">
        <f t="shared" si="132"/>
        <v>December</v>
      </c>
      <c r="T1703" s="15">
        <f t="shared" si="133"/>
        <v>42019.331076388888</v>
      </c>
      <c r="U1703" t="str">
        <f t="shared" si="134"/>
        <v>2014</v>
      </c>
    </row>
    <row r="1704" spans="1:21" x14ac:dyDescent="0.2">
      <c r="A1704" s="6">
        <f t="shared" si="130"/>
        <v>6.0606060606060605E-5</v>
      </c>
      <c r="B1704">
        <v>1702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8">
        <f t="shared" si="131"/>
        <v>1</v>
      </c>
      <c r="Q1704" s="10" t="s">
        <v>8324</v>
      </c>
      <c r="R1704" t="s">
        <v>8346</v>
      </c>
      <c r="S1704" s="14" t="str">
        <f t="shared" si="132"/>
        <v>February</v>
      </c>
      <c r="T1704" s="15">
        <f t="shared" si="133"/>
        <v>42093.494791666664</v>
      </c>
      <c r="U1704" t="str">
        <f t="shared" si="134"/>
        <v>2015</v>
      </c>
    </row>
    <row r="1705" spans="1:21" ht="45" x14ac:dyDescent="0.2">
      <c r="A1705" s="6">
        <f t="shared" si="130"/>
        <v>1.0200000000000001E-2</v>
      </c>
      <c r="B1705">
        <v>1703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8">
        <f t="shared" si="131"/>
        <v>25.5</v>
      </c>
      <c r="Q1705" s="10" t="s">
        <v>8324</v>
      </c>
      <c r="R1705" t="s">
        <v>8346</v>
      </c>
      <c r="S1705" s="14" t="str">
        <f t="shared" si="132"/>
        <v>July</v>
      </c>
      <c r="T1705" s="15">
        <f t="shared" si="133"/>
        <v>42246.948344907411</v>
      </c>
      <c r="U1705" t="str">
        <f t="shared" si="134"/>
        <v>2015</v>
      </c>
    </row>
    <row r="1706" spans="1:21" ht="30" x14ac:dyDescent="0.2">
      <c r="A1706" s="6">
        <f t="shared" si="130"/>
        <v>0.65100000000000002</v>
      </c>
      <c r="B1706">
        <v>1704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8">
        <f t="shared" si="131"/>
        <v>118.36363636363636</v>
      </c>
      <c r="Q1706" s="10" t="s">
        <v>8324</v>
      </c>
      <c r="R1706" t="s">
        <v>8346</v>
      </c>
      <c r="S1706" s="14" t="str">
        <f t="shared" si="132"/>
        <v>January</v>
      </c>
      <c r="T1706" s="15">
        <f t="shared" si="133"/>
        <v>42050.806400462963</v>
      </c>
      <c r="U1706" t="str">
        <f t="shared" si="134"/>
        <v>2015</v>
      </c>
    </row>
    <row r="1707" spans="1:21" ht="45" x14ac:dyDescent="0.2">
      <c r="A1707" s="6">
        <f t="shared" si="130"/>
        <v>0</v>
      </c>
      <c r="B1707">
        <v>1705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8" t="e">
        <f t="shared" si="131"/>
        <v>#DIV/0!</v>
      </c>
      <c r="Q1707" s="10" t="s">
        <v>8324</v>
      </c>
      <c r="R1707" t="s">
        <v>8346</v>
      </c>
      <c r="S1707" s="14" t="str">
        <f t="shared" si="132"/>
        <v>August</v>
      </c>
      <c r="T1707" s="15">
        <f t="shared" si="133"/>
        <v>42256.333333333336</v>
      </c>
      <c r="U1707" t="str">
        <f t="shared" si="134"/>
        <v>2015</v>
      </c>
    </row>
    <row r="1708" spans="1:21" ht="45" x14ac:dyDescent="0.2">
      <c r="A1708" s="6">
        <f t="shared" si="130"/>
        <v>0</v>
      </c>
      <c r="B1708">
        <v>1706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8" t="e">
        <f t="shared" si="131"/>
        <v>#DIV/0!</v>
      </c>
      <c r="Q1708" s="10" t="s">
        <v>8324</v>
      </c>
      <c r="R1708" t="s">
        <v>8346</v>
      </c>
      <c r="S1708" s="14" t="str">
        <f t="shared" si="132"/>
        <v>June</v>
      </c>
      <c r="T1708" s="15">
        <f t="shared" si="133"/>
        <v>42238.973055555551</v>
      </c>
      <c r="U1708" t="str">
        <f t="shared" si="134"/>
        <v>2015</v>
      </c>
    </row>
    <row r="1709" spans="1:21" ht="45" x14ac:dyDescent="0.2">
      <c r="A1709" s="6">
        <f t="shared" si="130"/>
        <v>9.74E-2</v>
      </c>
      <c r="B1709">
        <v>1707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8">
        <f t="shared" si="131"/>
        <v>54.111111111111114</v>
      </c>
      <c r="Q1709" s="10" t="s">
        <v>8324</v>
      </c>
      <c r="R1709" t="s">
        <v>8346</v>
      </c>
      <c r="S1709" s="14" t="str">
        <f t="shared" si="132"/>
        <v>February</v>
      </c>
      <c r="T1709" s="15">
        <f t="shared" si="133"/>
        <v>42457.346006944441</v>
      </c>
      <c r="U1709" t="str">
        <f t="shared" si="134"/>
        <v>2016</v>
      </c>
    </row>
    <row r="1710" spans="1:21" ht="45" x14ac:dyDescent="0.2">
      <c r="A1710" s="6">
        <f t="shared" si="130"/>
        <v>0</v>
      </c>
      <c r="B1710">
        <v>1708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8" t="e">
        <f t="shared" si="131"/>
        <v>#DIV/0!</v>
      </c>
      <c r="Q1710" s="10" t="s">
        <v>8324</v>
      </c>
      <c r="R1710" t="s">
        <v>8346</v>
      </c>
      <c r="S1710" s="14" t="str">
        <f t="shared" si="132"/>
        <v>March</v>
      </c>
      <c r="T1710" s="15">
        <f t="shared" si="133"/>
        <v>42491.533634259256</v>
      </c>
      <c r="U1710" t="str">
        <f t="shared" si="134"/>
        <v>2016</v>
      </c>
    </row>
    <row r="1711" spans="1:21" ht="45" x14ac:dyDescent="0.2">
      <c r="A1711" s="6">
        <f t="shared" si="130"/>
        <v>4.8571428571428571E-2</v>
      </c>
      <c r="B1711">
        <v>1709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8">
        <f t="shared" si="131"/>
        <v>21.25</v>
      </c>
      <c r="Q1711" s="10" t="s">
        <v>8324</v>
      </c>
      <c r="R1711" t="s">
        <v>8346</v>
      </c>
      <c r="S1711" s="14" t="str">
        <f t="shared" si="132"/>
        <v>July</v>
      </c>
      <c r="T1711" s="15">
        <f t="shared" si="133"/>
        <v>41882.485416666663</v>
      </c>
      <c r="U1711" t="str">
        <f t="shared" si="134"/>
        <v>2014</v>
      </c>
    </row>
    <row r="1712" spans="1:21" ht="30" x14ac:dyDescent="0.2">
      <c r="A1712" s="6">
        <f t="shared" si="130"/>
        <v>6.7999999999999996E-3</v>
      </c>
      <c r="B1712">
        <v>1710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8">
        <f t="shared" si="131"/>
        <v>34</v>
      </c>
      <c r="Q1712" s="10" t="s">
        <v>8324</v>
      </c>
      <c r="R1712" t="s">
        <v>8346</v>
      </c>
      <c r="S1712" s="14" t="str">
        <f t="shared" si="132"/>
        <v>December</v>
      </c>
      <c r="T1712" s="15">
        <f t="shared" si="133"/>
        <v>42387.208333333336</v>
      </c>
      <c r="U1712" t="str">
        <f t="shared" si="134"/>
        <v>2015</v>
      </c>
    </row>
    <row r="1713" spans="1:21" ht="45" x14ac:dyDescent="0.2">
      <c r="A1713" s="6">
        <f t="shared" si="130"/>
        <v>0.105</v>
      </c>
      <c r="B1713">
        <v>1711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8">
        <f t="shared" si="131"/>
        <v>525</v>
      </c>
      <c r="Q1713" s="10" t="s">
        <v>8324</v>
      </c>
      <c r="R1713" t="s">
        <v>8346</v>
      </c>
      <c r="S1713" s="14" t="str">
        <f t="shared" si="132"/>
        <v>August</v>
      </c>
      <c r="T1713" s="15">
        <f t="shared" si="133"/>
        <v>41883.312893518516</v>
      </c>
      <c r="U1713" t="str">
        <f t="shared" si="134"/>
        <v>2014</v>
      </c>
    </row>
    <row r="1714" spans="1:21" ht="45" x14ac:dyDescent="0.2">
      <c r="A1714" s="6">
        <f t="shared" si="130"/>
        <v>0</v>
      </c>
      <c r="B1714">
        <v>1712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8" t="e">
        <f t="shared" si="131"/>
        <v>#DIV/0!</v>
      </c>
      <c r="Q1714" s="10" t="s">
        <v>8324</v>
      </c>
      <c r="R1714" t="s">
        <v>8346</v>
      </c>
      <c r="S1714" s="14" t="str">
        <f t="shared" si="132"/>
        <v>May</v>
      </c>
      <c r="T1714" s="15">
        <f t="shared" si="133"/>
        <v>42185.580474537033</v>
      </c>
      <c r="U1714" t="str">
        <f t="shared" si="134"/>
        <v>2015</v>
      </c>
    </row>
    <row r="1715" spans="1:21" ht="45" x14ac:dyDescent="0.2">
      <c r="A1715" s="6">
        <f t="shared" si="130"/>
        <v>1.6666666666666666E-2</v>
      </c>
      <c r="B1715">
        <v>1713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8">
        <f t="shared" si="131"/>
        <v>50</v>
      </c>
      <c r="Q1715" s="10" t="s">
        <v>8324</v>
      </c>
      <c r="R1715" t="s">
        <v>8346</v>
      </c>
      <c r="S1715" s="14" t="str">
        <f t="shared" si="132"/>
        <v>September</v>
      </c>
      <c r="T1715" s="15">
        <f t="shared" si="133"/>
        <v>41917.467731481483</v>
      </c>
      <c r="U1715" t="str">
        <f t="shared" si="134"/>
        <v>2014</v>
      </c>
    </row>
    <row r="1716" spans="1:21" ht="45" x14ac:dyDescent="0.2">
      <c r="A1716" s="6">
        <f t="shared" si="130"/>
        <v>7.868E-2</v>
      </c>
      <c r="B1716">
        <v>1714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8">
        <f t="shared" si="131"/>
        <v>115.70588235294117</v>
      </c>
      <c r="Q1716" s="10" t="s">
        <v>8324</v>
      </c>
      <c r="R1716" t="s">
        <v>8346</v>
      </c>
      <c r="S1716" s="14" t="str">
        <f t="shared" si="132"/>
        <v>April</v>
      </c>
      <c r="T1716" s="15">
        <f t="shared" si="133"/>
        <v>42125.585196759253</v>
      </c>
      <c r="U1716" t="str">
        <f t="shared" si="134"/>
        <v>2015</v>
      </c>
    </row>
    <row r="1717" spans="1:21" ht="45" x14ac:dyDescent="0.2">
      <c r="A1717" s="6">
        <f t="shared" si="130"/>
        <v>2.2000000000000001E-3</v>
      </c>
      <c r="B1717">
        <v>1715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8">
        <f t="shared" si="131"/>
        <v>5.5</v>
      </c>
      <c r="Q1717" s="10" t="s">
        <v>8324</v>
      </c>
      <c r="R1717" t="s">
        <v>8346</v>
      </c>
      <c r="S1717" s="14" t="str">
        <f t="shared" si="132"/>
        <v>February</v>
      </c>
      <c r="T1717" s="15">
        <f t="shared" si="133"/>
        <v>42093.806944444441</v>
      </c>
      <c r="U1717" t="str">
        <f t="shared" si="134"/>
        <v>2015</v>
      </c>
    </row>
    <row r="1718" spans="1:21" ht="45" x14ac:dyDescent="0.2">
      <c r="A1718" s="6">
        <f t="shared" si="130"/>
        <v>7.4999999999999997E-2</v>
      </c>
      <c r="B1718">
        <v>1716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8">
        <f t="shared" si="131"/>
        <v>50</v>
      </c>
      <c r="Q1718" s="10" t="s">
        <v>8324</v>
      </c>
      <c r="R1718" t="s">
        <v>8346</v>
      </c>
      <c r="S1718" s="14" t="str">
        <f t="shared" si="132"/>
        <v>October</v>
      </c>
      <c r="T1718" s="15">
        <f t="shared" si="133"/>
        <v>42713.285868055551</v>
      </c>
      <c r="U1718" t="str">
        <f t="shared" si="134"/>
        <v>2016</v>
      </c>
    </row>
    <row r="1719" spans="1:21" ht="45" x14ac:dyDescent="0.2">
      <c r="A1719" s="6">
        <f t="shared" si="130"/>
        <v>0.42725880551301687</v>
      </c>
      <c r="B1719">
        <v>1717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8">
        <f t="shared" si="131"/>
        <v>34.024390243902438</v>
      </c>
      <c r="Q1719" s="10" t="s">
        <v>8324</v>
      </c>
      <c r="R1719" t="s">
        <v>8346</v>
      </c>
      <c r="S1719" s="14" t="str">
        <f t="shared" si="132"/>
        <v>March</v>
      </c>
      <c r="T1719" s="15">
        <f t="shared" si="133"/>
        <v>42480.833333333336</v>
      </c>
      <c r="U1719" t="str">
        <f t="shared" si="134"/>
        <v>2016</v>
      </c>
    </row>
    <row r="1720" spans="1:21" x14ac:dyDescent="0.2">
      <c r="A1720" s="6">
        <f t="shared" si="130"/>
        <v>2.142857142857143E-3</v>
      </c>
      <c r="B1720">
        <v>1718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8">
        <f t="shared" si="131"/>
        <v>37.5</v>
      </c>
      <c r="Q1720" s="10" t="s">
        <v>8324</v>
      </c>
      <c r="R1720" t="s">
        <v>8346</v>
      </c>
      <c r="S1720" s="14" t="str">
        <f t="shared" si="132"/>
        <v>March</v>
      </c>
      <c r="T1720" s="15">
        <f t="shared" si="133"/>
        <v>42503.874305555553</v>
      </c>
      <c r="U1720" t="str">
        <f t="shared" si="134"/>
        <v>2016</v>
      </c>
    </row>
    <row r="1721" spans="1:21" ht="45" x14ac:dyDescent="0.2">
      <c r="A1721" s="6">
        <f t="shared" si="130"/>
        <v>8.7500000000000008E-3</v>
      </c>
      <c r="B1721">
        <v>1719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8">
        <f t="shared" si="131"/>
        <v>11.666666666666666</v>
      </c>
      <c r="Q1721" s="10" t="s">
        <v>8324</v>
      </c>
      <c r="R1721" t="s">
        <v>8346</v>
      </c>
      <c r="S1721" s="14" t="str">
        <f t="shared" si="132"/>
        <v>August</v>
      </c>
      <c r="T1721" s="15">
        <f t="shared" si="133"/>
        <v>41899.201284722221</v>
      </c>
      <c r="U1721" t="str">
        <f t="shared" si="134"/>
        <v>2014</v>
      </c>
    </row>
    <row r="1722" spans="1:21" ht="45" x14ac:dyDescent="0.2">
      <c r="A1722" s="6">
        <f t="shared" si="130"/>
        <v>5.6250000000000001E-2</v>
      </c>
      <c r="B1722">
        <v>1720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8">
        <f t="shared" si="131"/>
        <v>28.125</v>
      </c>
      <c r="Q1722" s="10" t="s">
        <v>8324</v>
      </c>
      <c r="R1722" t="s">
        <v>8346</v>
      </c>
      <c r="S1722" s="14" t="str">
        <f t="shared" si="132"/>
        <v>October</v>
      </c>
      <c r="T1722" s="15">
        <f t="shared" si="133"/>
        <v>41952.491562499999</v>
      </c>
      <c r="U1722" t="str">
        <f t="shared" si="134"/>
        <v>2014</v>
      </c>
    </row>
    <row r="1723" spans="1:21" ht="45" x14ac:dyDescent="0.2">
      <c r="A1723" s="6">
        <f t="shared" si="130"/>
        <v>0</v>
      </c>
      <c r="B1723">
        <v>1721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8" t="e">
        <f t="shared" si="131"/>
        <v>#DIV/0!</v>
      </c>
      <c r="Q1723" s="10" t="s">
        <v>8324</v>
      </c>
      <c r="R1723" t="s">
        <v>8346</v>
      </c>
      <c r="S1723" s="14" t="str">
        <f t="shared" si="132"/>
        <v>November</v>
      </c>
      <c r="T1723" s="15">
        <f t="shared" si="133"/>
        <v>42349.12804398148</v>
      </c>
      <c r="U1723" t="str">
        <f t="shared" si="134"/>
        <v>2015</v>
      </c>
    </row>
    <row r="1724" spans="1:21" ht="45" x14ac:dyDescent="0.2">
      <c r="A1724" s="6">
        <f t="shared" si="130"/>
        <v>3.4722222222222224E-4</v>
      </c>
      <c r="B1724">
        <v>1722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8">
        <f t="shared" si="131"/>
        <v>1</v>
      </c>
      <c r="Q1724" s="10" t="s">
        <v>8324</v>
      </c>
      <c r="R1724" t="s">
        <v>8346</v>
      </c>
      <c r="S1724" s="14" t="str">
        <f t="shared" si="132"/>
        <v>February</v>
      </c>
      <c r="T1724" s="15">
        <f t="shared" si="133"/>
        <v>42462.673611111109</v>
      </c>
      <c r="U1724" t="str">
        <f t="shared" si="134"/>
        <v>2016</v>
      </c>
    </row>
    <row r="1725" spans="1:21" ht="45" x14ac:dyDescent="0.2">
      <c r="A1725" s="6">
        <f t="shared" si="130"/>
        <v>6.5000000000000002E-2</v>
      </c>
      <c r="B1725">
        <v>1723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8">
        <f t="shared" si="131"/>
        <v>216.66666666666666</v>
      </c>
      <c r="Q1725" s="10" t="s">
        <v>8324</v>
      </c>
      <c r="R1725" t="s">
        <v>8346</v>
      </c>
      <c r="S1725" s="14" t="str">
        <f t="shared" si="132"/>
        <v>May</v>
      </c>
      <c r="T1725" s="15">
        <f t="shared" si="133"/>
        <v>42185.916666666664</v>
      </c>
      <c r="U1725" t="str">
        <f t="shared" si="134"/>
        <v>2015</v>
      </c>
    </row>
    <row r="1726" spans="1:21" ht="45" x14ac:dyDescent="0.2">
      <c r="A1726" s="6">
        <f t="shared" si="130"/>
        <v>5.8333333333333336E-3</v>
      </c>
      <c r="B1726">
        <v>1724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8">
        <f t="shared" si="131"/>
        <v>8.75</v>
      </c>
      <c r="Q1726" s="10" t="s">
        <v>8324</v>
      </c>
      <c r="R1726" t="s">
        <v>8346</v>
      </c>
      <c r="S1726" s="14" t="str">
        <f t="shared" si="132"/>
        <v>September</v>
      </c>
      <c r="T1726" s="15">
        <f t="shared" si="133"/>
        <v>41942.599097222221</v>
      </c>
      <c r="U1726" t="str">
        <f t="shared" si="134"/>
        <v>2014</v>
      </c>
    </row>
    <row r="1727" spans="1:21" ht="45" x14ac:dyDescent="0.2">
      <c r="A1727" s="6">
        <f t="shared" si="130"/>
        <v>0.10181818181818182</v>
      </c>
      <c r="B1727">
        <v>1725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8">
        <f t="shared" si="131"/>
        <v>62.222222222222221</v>
      </c>
      <c r="Q1727" s="10" t="s">
        <v>8324</v>
      </c>
      <c r="R1727" t="s">
        <v>8346</v>
      </c>
      <c r="S1727" s="14" t="str">
        <f t="shared" si="132"/>
        <v>July</v>
      </c>
      <c r="T1727" s="15">
        <f t="shared" si="133"/>
        <v>41875.634826388887</v>
      </c>
      <c r="U1727" t="str">
        <f t="shared" si="134"/>
        <v>2014</v>
      </c>
    </row>
    <row r="1728" spans="1:21" ht="30" x14ac:dyDescent="0.2">
      <c r="A1728" s="6">
        <f t="shared" si="130"/>
        <v>0.33784615384615385</v>
      </c>
      <c r="B1728">
        <v>1726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8">
        <f t="shared" si="131"/>
        <v>137.25</v>
      </c>
      <c r="Q1728" s="10" t="s">
        <v>8324</v>
      </c>
      <c r="R1728" t="s">
        <v>8346</v>
      </c>
      <c r="S1728" s="14" t="str">
        <f t="shared" si="132"/>
        <v>May</v>
      </c>
      <c r="T1728" s="15">
        <f t="shared" si="133"/>
        <v>41817.586388888885</v>
      </c>
      <c r="U1728" t="str">
        <f t="shared" si="134"/>
        <v>2014</v>
      </c>
    </row>
    <row r="1729" spans="1:21" ht="45" x14ac:dyDescent="0.2">
      <c r="A1729" s="6">
        <f t="shared" si="130"/>
        <v>3.3333333333333332E-4</v>
      </c>
      <c r="B1729">
        <v>1727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8">
        <f t="shared" si="131"/>
        <v>1</v>
      </c>
      <c r="Q1729" s="10" t="s">
        <v>8324</v>
      </c>
      <c r="R1729" t="s">
        <v>8346</v>
      </c>
      <c r="S1729" s="14" t="str">
        <f t="shared" si="132"/>
        <v>February</v>
      </c>
      <c r="T1729" s="15">
        <f t="shared" si="133"/>
        <v>42099.124999999993</v>
      </c>
      <c r="U1729" t="str">
        <f t="shared" si="134"/>
        <v>2015</v>
      </c>
    </row>
    <row r="1730" spans="1:21" ht="45" x14ac:dyDescent="0.2">
      <c r="A1730" s="6">
        <f t="shared" si="130"/>
        <v>0.68400000000000005</v>
      </c>
      <c r="B1730">
        <v>1728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8">
        <f t="shared" si="131"/>
        <v>122.14285714285714</v>
      </c>
      <c r="Q1730" s="10" t="s">
        <v>8324</v>
      </c>
      <c r="R1730" t="s">
        <v>8346</v>
      </c>
      <c r="S1730" s="14" t="str">
        <f t="shared" si="132"/>
        <v>September</v>
      </c>
      <c r="T1730" s="15">
        <f t="shared" si="133"/>
        <v>42298.292523148142</v>
      </c>
      <c r="U1730" t="str">
        <f t="shared" si="134"/>
        <v>2015</v>
      </c>
    </row>
    <row r="1731" spans="1:21" ht="45" x14ac:dyDescent="0.2">
      <c r="A1731" s="6">
        <f t="shared" ref="A1731:A1794" si="135">(F1731/E1731)</f>
        <v>0</v>
      </c>
      <c r="B1731">
        <v>1729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8" t="e">
        <f t="shared" ref="P1731:P1794" si="136">F1731/M1731</f>
        <v>#DIV/0!</v>
      </c>
      <c r="Q1731" s="10" t="s">
        <v>8324</v>
      </c>
      <c r="R1731" t="s">
        <v>8346</v>
      </c>
      <c r="S1731" s="14" t="str">
        <f t="shared" ref="S1731:S1794" si="137">TEXT((((K1731/60)/60)/24)+DATE(1970,1,1)+(-8/24),"MMMM")</f>
        <v>April</v>
      </c>
      <c r="T1731" s="15">
        <f t="shared" ref="T1731:T1794" si="138">(((J1731/60)/60/24)+DATE(1970,1,1)+(-8/24))</f>
        <v>42530.718819444439</v>
      </c>
      <c r="U1731" t="str">
        <f t="shared" ref="U1731:U1794" si="139">TEXT((((K1731/60)/60)/24)+DATE(1970,1,1)+(-8/24),"YYYY")</f>
        <v>2016</v>
      </c>
    </row>
    <row r="1732" spans="1:21" ht="45" x14ac:dyDescent="0.2">
      <c r="A1732" s="6">
        <f t="shared" si="135"/>
        <v>0</v>
      </c>
      <c r="B1732">
        <v>1730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8" t="e">
        <f t="shared" si="136"/>
        <v>#DIV/0!</v>
      </c>
      <c r="Q1732" s="10" t="s">
        <v>8324</v>
      </c>
      <c r="R1732" t="s">
        <v>8346</v>
      </c>
      <c r="S1732" s="14" t="str">
        <f t="shared" si="137"/>
        <v>September</v>
      </c>
      <c r="T1732" s="15">
        <f t="shared" si="138"/>
        <v>42301.754432870373</v>
      </c>
      <c r="U1732" t="str">
        <f t="shared" si="139"/>
        <v>2015</v>
      </c>
    </row>
    <row r="1733" spans="1:21" ht="30" x14ac:dyDescent="0.2">
      <c r="A1733" s="6">
        <f t="shared" si="135"/>
        <v>0</v>
      </c>
      <c r="B1733">
        <v>1731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8" t="e">
        <f t="shared" si="136"/>
        <v>#DIV/0!</v>
      </c>
      <c r="Q1733" s="10" t="s">
        <v>8324</v>
      </c>
      <c r="R1733" t="s">
        <v>8346</v>
      </c>
      <c r="S1733" s="14" t="str">
        <f t="shared" si="137"/>
        <v>May</v>
      </c>
      <c r="T1733" s="15">
        <f t="shared" si="138"/>
        <v>42166.291666666664</v>
      </c>
      <c r="U1733" t="str">
        <f t="shared" si="139"/>
        <v>2015</v>
      </c>
    </row>
    <row r="1734" spans="1:21" ht="45" x14ac:dyDescent="0.2">
      <c r="A1734" s="6">
        <f t="shared" si="135"/>
        <v>0</v>
      </c>
      <c r="B1734">
        <v>1732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8" t="e">
        <f t="shared" si="136"/>
        <v>#DIV/0!</v>
      </c>
      <c r="Q1734" s="10" t="s">
        <v>8324</v>
      </c>
      <c r="R1734" t="s">
        <v>8346</v>
      </c>
      <c r="S1734" s="14" t="str">
        <f t="shared" si="137"/>
        <v>November</v>
      </c>
      <c r="T1734" s="15">
        <f t="shared" si="138"/>
        <v>42384.874999999993</v>
      </c>
      <c r="U1734" t="str">
        <f t="shared" si="139"/>
        <v>2015</v>
      </c>
    </row>
    <row r="1735" spans="1:21" ht="45" x14ac:dyDescent="0.2">
      <c r="A1735" s="6">
        <f t="shared" si="135"/>
        <v>0</v>
      </c>
      <c r="B1735">
        <v>1733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8" t="e">
        <f t="shared" si="136"/>
        <v>#DIV/0!</v>
      </c>
      <c r="Q1735" s="10" t="s">
        <v>8324</v>
      </c>
      <c r="R1735" t="s">
        <v>8346</v>
      </c>
      <c r="S1735" s="14" t="str">
        <f t="shared" si="137"/>
        <v>September</v>
      </c>
      <c r="T1735" s="15">
        <f t="shared" si="138"/>
        <v>42626.562499999993</v>
      </c>
      <c r="U1735" t="str">
        <f t="shared" si="139"/>
        <v>2016</v>
      </c>
    </row>
    <row r="1736" spans="1:21" ht="45" x14ac:dyDescent="0.2">
      <c r="A1736" s="6">
        <f t="shared" si="135"/>
        <v>2.2222222222222223E-4</v>
      </c>
      <c r="B1736">
        <v>1734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8">
        <f t="shared" si="136"/>
        <v>1</v>
      </c>
      <c r="Q1736" s="10" t="s">
        <v>8324</v>
      </c>
      <c r="R1736" t="s">
        <v>8346</v>
      </c>
      <c r="S1736" s="14" t="str">
        <f t="shared" si="137"/>
        <v>April</v>
      </c>
      <c r="T1736" s="15">
        <f t="shared" si="138"/>
        <v>42131.703194444439</v>
      </c>
      <c r="U1736" t="str">
        <f t="shared" si="139"/>
        <v>2015</v>
      </c>
    </row>
    <row r="1737" spans="1:21" ht="45" x14ac:dyDescent="0.2">
      <c r="A1737" s="6">
        <f t="shared" si="135"/>
        <v>0.11</v>
      </c>
      <c r="B1737">
        <v>1735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8">
        <f t="shared" si="136"/>
        <v>55</v>
      </c>
      <c r="Q1737" s="10" t="s">
        <v>8324</v>
      </c>
      <c r="R1737" t="s">
        <v>8346</v>
      </c>
      <c r="S1737" s="14" t="str">
        <f t="shared" si="137"/>
        <v>July</v>
      </c>
      <c r="T1737" s="15">
        <f t="shared" si="138"/>
        <v>42589.480844907412</v>
      </c>
      <c r="U1737" t="str">
        <f t="shared" si="139"/>
        <v>2016</v>
      </c>
    </row>
    <row r="1738" spans="1:21" ht="30" x14ac:dyDescent="0.2">
      <c r="A1738" s="6">
        <f t="shared" si="135"/>
        <v>7.3333333333333332E-3</v>
      </c>
      <c r="B1738">
        <v>1736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8">
        <f t="shared" si="136"/>
        <v>22</v>
      </c>
      <c r="Q1738" s="10" t="s">
        <v>8324</v>
      </c>
      <c r="R1738" t="s">
        <v>8346</v>
      </c>
      <c r="S1738" s="14" t="str">
        <f t="shared" si="137"/>
        <v>October</v>
      </c>
      <c r="T1738" s="15">
        <f t="shared" si="138"/>
        <v>42316.569826388884</v>
      </c>
      <c r="U1738" t="str">
        <f t="shared" si="139"/>
        <v>2015</v>
      </c>
    </row>
    <row r="1739" spans="1:21" ht="45" x14ac:dyDescent="0.2">
      <c r="A1739" s="6">
        <f t="shared" si="135"/>
        <v>0.21249999999999999</v>
      </c>
      <c r="B1739">
        <v>1737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8">
        <f t="shared" si="136"/>
        <v>56.666666666666664</v>
      </c>
      <c r="Q1739" s="10" t="s">
        <v>8324</v>
      </c>
      <c r="R1739" t="s">
        <v>8346</v>
      </c>
      <c r="S1739" s="14" t="str">
        <f t="shared" si="137"/>
        <v>June</v>
      </c>
      <c r="T1739" s="15">
        <f t="shared" si="138"/>
        <v>42205.615648148152</v>
      </c>
      <c r="U1739" t="str">
        <f t="shared" si="139"/>
        <v>2015</v>
      </c>
    </row>
    <row r="1740" spans="1:21" ht="30" x14ac:dyDescent="0.2">
      <c r="A1740" s="6">
        <f t="shared" si="135"/>
        <v>4.0000000000000001E-3</v>
      </c>
      <c r="B1740">
        <v>1738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8">
        <f t="shared" si="136"/>
        <v>20</v>
      </c>
      <c r="Q1740" s="10" t="s">
        <v>8324</v>
      </c>
      <c r="R1740" t="s">
        <v>8346</v>
      </c>
      <c r="S1740" s="14" t="str">
        <f t="shared" si="137"/>
        <v>September</v>
      </c>
      <c r="T1740" s="15">
        <f t="shared" si="138"/>
        <v>41914.540995370371</v>
      </c>
      <c r="U1740" t="str">
        <f t="shared" si="139"/>
        <v>2014</v>
      </c>
    </row>
    <row r="1741" spans="1:21" ht="45" x14ac:dyDescent="0.2">
      <c r="A1741" s="6">
        <f t="shared" si="135"/>
        <v>1E-3</v>
      </c>
      <c r="B1741">
        <v>1739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8">
        <f t="shared" si="136"/>
        <v>1</v>
      </c>
      <c r="Q1741" s="10" t="s">
        <v>8324</v>
      </c>
      <c r="R1741" t="s">
        <v>8346</v>
      </c>
      <c r="S1741" s="14" t="str">
        <f t="shared" si="137"/>
        <v>March</v>
      </c>
      <c r="T1741" s="15">
        <f t="shared" si="138"/>
        <v>42494.499212962961</v>
      </c>
      <c r="U1741" t="str">
        <f t="shared" si="139"/>
        <v>2016</v>
      </c>
    </row>
    <row r="1742" spans="1:21" ht="45" x14ac:dyDescent="0.2">
      <c r="A1742" s="6">
        <f t="shared" si="135"/>
        <v>0</v>
      </c>
      <c r="B1742">
        <v>1740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8" t="e">
        <f t="shared" si="136"/>
        <v>#DIV/0!</v>
      </c>
      <c r="Q1742" s="10" t="s">
        <v>8324</v>
      </c>
      <c r="R1742" t="s">
        <v>8346</v>
      </c>
      <c r="S1742" s="14" t="str">
        <f t="shared" si="137"/>
        <v>June</v>
      </c>
      <c r="T1742" s="15">
        <f t="shared" si="138"/>
        <v>42201.48405092593</v>
      </c>
      <c r="U1742" t="str">
        <f t="shared" si="139"/>
        <v>2015</v>
      </c>
    </row>
    <row r="1743" spans="1:21" ht="30" x14ac:dyDescent="0.2">
      <c r="A1743" s="6">
        <f t="shared" si="135"/>
        <v>1.1083333333333334</v>
      </c>
      <c r="B1743">
        <v>1741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8">
        <f t="shared" si="136"/>
        <v>25.576923076923077</v>
      </c>
      <c r="Q1743" s="10" t="s">
        <v>8337</v>
      </c>
      <c r="R1743" t="s">
        <v>8338</v>
      </c>
      <c r="S1743" s="14" t="str">
        <f t="shared" si="137"/>
        <v>April</v>
      </c>
      <c r="T1743" s="15">
        <f t="shared" si="138"/>
        <v>42165.294803240737</v>
      </c>
      <c r="U1743" t="str">
        <f t="shared" si="139"/>
        <v>2015</v>
      </c>
    </row>
    <row r="1744" spans="1:21" ht="45" x14ac:dyDescent="0.2">
      <c r="A1744" s="6">
        <f t="shared" si="135"/>
        <v>1.0874999999999999</v>
      </c>
      <c r="B1744">
        <v>1742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8">
        <f t="shared" si="136"/>
        <v>63.970588235294116</v>
      </c>
      <c r="Q1744" s="10" t="s">
        <v>8337</v>
      </c>
      <c r="R1744" t="s">
        <v>8338</v>
      </c>
      <c r="S1744" s="14" t="str">
        <f t="shared" si="137"/>
        <v>December</v>
      </c>
      <c r="T1744" s="15">
        <f t="shared" si="138"/>
        <v>42742.541666666664</v>
      </c>
      <c r="U1744" t="str">
        <f t="shared" si="139"/>
        <v>2016</v>
      </c>
    </row>
    <row r="1745" spans="1:21" ht="45" x14ac:dyDescent="0.2">
      <c r="A1745" s="6">
        <f t="shared" si="135"/>
        <v>1.0041666666666667</v>
      </c>
      <c r="B1745">
        <v>1743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8">
        <f t="shared" si="136"/>
        <v>89.925373134328353</v>
      </c>
      <c r="Q1745" s="10" t="s">
        <v>8337</v>
      </c>
      <c r="R1745" t="s">
        <v>8338</v>
      </c>
      <c r="S1745" s="14" t="str">
        <f t="shared" si="137"/>
        <v>August</v>
      </c>
      <c r="T1745" s="15">
        <f t="shared" si="138"/>
        <v>42608.832638888889</v>
      </c>
      <c r="U1745" t="str">
        <f t="shared" si="139"/>
        <v>2016</v>
      </c>
    </row>
    <row r="1746" spans="1:21" ht="45" x14ac:dyDescent="0.2">
      <c r="A1746" s="6">
        <f t="shared" si="135"/>
        <v>1.1845454545454546</v>
      </c>
      <c r="B1746">
        <v>1744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8">
        <f t="shared" si="136"/>
        <v>93.071428571428569</v>
      </c>
      <c r="Q1746" s="10" t="s">
        <v>8337</v>
      </c>
      <c r="R1746" t="s">
        <v>8338</v>
      </c>
      <c r="S1746" s="14" t="str">
        <f t="shared" si="137"/>
        <v>January</v>
      </c>
      <c r="T1746" s="15">
        <f t="shared" si="138"/>
        <v>42071.230057870365</v>
      </c>
      <c r="U1746" t="str">
        <f t="shared" si="139"/>
        <v>2015</v>
      </c>
    </row>
    <row r="1747" spans="1:21" ht="45" x14ac:dyDescent="0.2">
      <c r="A1747" s="6">
        <f t="shared" si="135"/>
        <v>1.1401428571428571</v>
      </c>
      <c r="B1747">
        <v>1745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8">
        <f t="shared" si="136"/>
        <v>89.674157303370791</v>
      </c>
      <c r="Q1747" s="10" t="s">
        <v>8337</v>
      </c>
      <c r="R1747" t="s">
        <v>8338</v>
      </c>
      <c r="S1747" s="14" t="str">
        <f t="shared" si="137"/>
        <v>November</v>
      </c>
      <c r="T1747" s="15">
        <f t="shared" si="138"/>
        <v>42725.749999999993</v>
      </c>
      <c r="U1747" t="str">
        <f t="shared" si="139"/>
        <v>2016</v>
      </c>
    </row>
    <row r="1748" spans="1:21" ht="45" x14ac:dyDescent="0.2">
      <c r="A1748" s="6">
        <f t="shared" si="135"/>
        <v>1.4810000000000001</v>
      </c>
      <c r="B1748">
        <v>1746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8">
        <f t="shared" si="136"/>
        <v>207.61682242990653</v>
      </c>
      <c r="Q1748" s="10" t="s">
        <v>8337</v>
      </c>
      <c r="R1748" t="s">
        <v>8338</v>
      </c>
      <c r="S1748" s="14" t="str">
        <f t="shared" si="137"/>
        <v>October</v>
      </c>
      <c r="T1748" s="15">
        <f t="shared" si="138"/>
        <v>42697.749999999993</v>
      </c>
      <c r="U1748" t="str">
        <f t="shared" si="139"/>
        <v>2016</v>
      </c>
    </row>
    <row r="1749" spans="1:21" ht="45" x14ac:dyDescent="0.2">
      <c r="A1749" s="6">
        <f t="shared" si="135"/>
        <v>1.0495555555555556</v>
      </c>
      <c r="B1749">
        <v>1747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8">
        <f t="shared" si="136"/>
        <v>59.408805031446541</v>
      </c>
      <c r="Q1749" s="10" t="s">
        <v>8337</v>
      </c>
      <c r="R1749" t="s">
        <v>8338</v>
      </c>
      <c r="S1749" s="14" t="str">
        <f t="shared" si="137"/>
        <v>October</v>
      </c>
      <c r="T1749" s="15">
        <f t="shared" si="138"/>
        <v>42321.291666666664</v>
      </c>
      <c r="U1749" t="str">
        <f t="shared" si="139"/>
        <v>2015</v>
      </c>
    </row>
    <row r="1750" spans="1:21" ht="30" x14ac:dyDescent="0.2">
      <c r="A1750" s="6">
        <f t="shared" si="135"/>
        <v>1.29948</v>
      </c>
      <c r="B1750">
        <v>1748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8">
        <f t="shared" si="136"/>
        <v>358.97237569060775</v>
      </c>
      <c r="Q1750" s="10" t="s">
        <v>8337</v>
      </c>
      <c r="R1750" t="s">
        <v>8338</v>
      </c>
      <c r="S1750" s="14" t="str">
        <f t="shared" si="137"/>
        <v>August</v>
      </c>
      <c r="T1750" s="15">
        <f t="shared" si="138"/>
        <v>42249.617395833331</v>
      </c>
      <c r="U1750" t="str">
        <f t="shared" si="139"/>
        <v>2015</v>
      </c>
    </row>
    <row r="1751" spans="1:21" ht="30" x14ac:dyDescent="0.2">
      <c r="A1751" s="6">
        <f t="shared" si="135"/>
        <v>1.2348756218905472</v>
      </c>
      <c r="B1751">
        <v>1749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8">
        <f t="shared" si="136"/>
        <v>94.736641221374043</v>
      </c>
      <c r="Q1751" s="10" t="s">
        <v>8337</v>
      </c>
      <c r="R1751" t="s">
        <v>8338</v>
      </c>
      <c r="S1751" s="14" t="str">
        <f t="shared" si="137"/>
        <v>January</v>
      </c>
      <c r="T1751" s="15">
        <f t="shared" si="138"/>
        <v>42795.458333333336</v>
      </c>
      <c r="U1751" t="str">
        <f t="shared" si="139"/>
        <v>2017</v>
      </c>
    </row>
    <row r="1752" spans="1:21" ht="45" x14ac:dyDescent="0.2">
      <c r="A1752" s="6">
        <f t="shared" si="135"/>
        <v>2.0162</v>
      </c>
      <c r="B1752">
        <v>1750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8">
        <f t="shared" si="136"/>
        <v>80.647999999999996</v>
      </c>
      <c r="Q1752" s="10" t="s">
        <v>8337</v>
      </c>
      <c r="R1752" t="s">
        <v>8338</v>
      </c>
      <c r="S1752" s="14" t="str">
        <f t="shared" si="137"/>
        <v>March</v>
      </c>
      <c r="T1752" s="15">
        <f t="shared" si="138"/>
        <v>42479.503518518519</v>
      </c>
      <c r="U1752" t="str">
        <f t="shared" si="139"/>
        <v>2016</v>
      </c>
    </row>
    <row r="1753" spans="1:21" ht="30" x14ac:dyDescent="0.2">
      <c r="A1753" s="6">
        <f t="shared" si="135"/>
        <v>1.0289999999999999</v>
      </c>
      <c r="B1753">
        <v>1751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8">
        <f t="shared" si="136"/>
        <v>168.68852459016392</v>
      </c>
      <c r="Q1753" s="10" t="s">
        <v>8337</v>
      </c>
      <c r="R1753" t="s">
        <v>8338</v>
      </c>
      <c r="S1753" s="14" t="str">
        <f t="shared" si="137"/>
        <v>February</v>
      </c>
      <c r="T1753" s="15">
        <f t="shared" si="138"/>
        <v>42082.4065162037</v>
      </c>
      <c r="U1753" t="str">
        <f t="shared" si="139"/>
        <v>2015</v>
      </c>
    </row>
    <row r="1754" spans="1:21" ht="30" x14ac:dyDescent="0.2">
      <c r="A1754" s="6">
        <f t="shared" si="135"/>
        <v>2.6016666666666666</v>
      </c>
      <c r="B1754">
        <v>1752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8">
        <f t="shared" si="136"/>
        <v>34.68888888888889</v>
      </c>
      <c r="Q1754" s="10" t="s">
        <v>8337</v>
      </c>
      <c r="R1754" t="s">
        <v>8338</v>
      </c>
      <c r="S1754" s="14" t="str">
        <f t="shared" si="137"/>
        <v>September</v>
      </c>
      <c r="T1754" s="15">
        <f t="shared" si="138"/>
        <v>42656.919930555552</v>
      </c>
      <c r="U1754" t="str">
        <f t="shared" si="139"/>
        <v>2016</v>
      </c>
    </row>
    <row r="1755" spans="1:21" ht="45" x14ac:dyDescent="0.2">
      <c r="A1755" s="6">
        <f t="shared" si="135"/>
        <v>1.08</v>
      </c>
      <c r="B1755">
        <v>1753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8">
        <f t="shared" si="136"/>
        <v>462.85714285714283</v>
      </c>
      <c r="Q1755" s="10" t="s">
        <v>8337</v>
      </c>
      <c r="R1755" t="s">
        <v>8338</v>
      </c>
      <c r="S1755" s="14" t="str">
        <f t="shared" si="137"/>
        <v>February</v>
      </c>
      <c r="T1755" s="15">
        <f t="shared" si="138"/>
        <v>42450.374629629623</v>
      </c>
      <c r="U1755" t="str">
        <f t="shared" si="139"/>
        <v>2016</v>
      </c>
    </row>
    <row r="1756" spans="1:21" ht="45" x14ac:dyDescent="0.2">
      <c r="A1756" s="6">
        <f t="shared" si="135"/>
        <v>1.1052941176470588</v>
      </c>
      <c r="B1756">
        <v>1754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8">
        <f t="shared" si="136"/>
        <v>104.38888888888889</v>
      </c>
      <c r="Q1756" s="10" t="s">
        <v>8337</v>
      </c>
      <c r="R1756" t="s">
        <v>8338</v>
      </c>
      <c r="S1756" s="14" t="str">
        <f t="shared" si="137"/>
        <v>March</v>
      </c>
      <c r="T1756" s="15">
        <f t="shared" si="138"/>
        <v>42097.501770833333</v>
      </c>
      <c r="U1756" t="str">
        <f t="shared" si="139"/>
        <v>2015</v>
      </c>
    </row>
    <row r="1757" spans="1:21" ht="45" x14ac:dyDescent="0.2">
      <c r="A1757" s="6">
        <f t="shared" si="135"/>
        <v>1.2</v>
      </c>
      <c r="B1757">
        <v>1755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8">
        <f t="shared" si="136"/>
        <v>7.5</v>
      </c>
      <c r="Q1757" s="10" t="s">
        <v>8337</v>
      </c>
      <c r="R1757" t="s">
        <v>8338</v>
      </c>
      <c r="S1757" s="14" t="str">
        <f t="shared" si="137"/>
        <v>September</v>
      </c>
      <c r="T1757" s="15">
        <f t="shared" si="138"/>
        <v>42282.455567129626</v>
      </c>
      <c r="U1757" t="str">
        <f t="shared" si="139"/>
        <v>2015</v>
      </c>
    </row>
    <row r="1758" spans="1:21" ht="45" x14ac:dyDescent="0.2">
      <c r="A1758" s="6">
        <f t="shared" si="135"/>
        <v>1.0282909090909091</v>
      </c>
      <c r="B1758">
        <v>1756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8">
        <f t="shared" si="136"/>
        <v>47.13</v>
      </c>
      <c r="Q1758" s="10" t="s">
        <v>8337</v>
      </c>
      <c r="R1758" t="s">
        <v>8338</v>
      </c>
      <c r="S1758" s="14" t="str">
        <f t="shared" si="137"/>
        <v>July</v>
      </c>
      <c r="T1758" s="15">
        <f t="shared" si="138"/>
        <v>42610.834131944437</v>
      </c>
      <c r="U1758" t="str">
        <f t="shared" si="139"/>
        <v>2016</v>
      </c>
    </row>
    <row r="1759" spans="1:21" ht="30" x14ac:dyDescent="0.2">
      <c r="A1759" s="6">
        <f t="shared" si="135"/>
        <v>1.1599999999999999</v>
      </c>
      <c r="B1759">
        <v>1757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8">
        <f t="shared" si="136"/>
        <v>414.28571428571428</v>
      </c>
      <c r="Q1759" s="10" t="s">
        <v>8337</v>
      </c>
      <c r="R1759" t="s">
        <v>8338</v>
      </c>
      <c r="S1759" s="14" t="str">
        <f t="shared" si="137"/>
        <v>December</v>
      </c>
      <c r="T1759" s="15">
        <f t="shared" si="138"/>
        <v>42763.478472222218</v>
      </c>
      <c r="U1759" t="str">
        <f t="shared" si="139"/>
        <v>2016</v>
      </c>
    </row>
    <row r="1760" spans="1:21" ht="45" x14ac:dyDescent="0.2">
      <c r="A1760" s="6">
        <f t="shared" si="135"/>
        <v>1.147</v>
      </c>
      <c r="B1760">
        <v>1758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8">
        <f t="shared" si="136"/>
        <v>42.481481481481481</v>
      </c>
      <c r="Q1760" s="10" t="s">
        <v>8337</v>
      </c>
      <c r="R1760" t="s">
        <v>8338</v>
      </c>
      <c r="S1760" s="14" t="str">
        <f t="shared" si="137"/>
        <v>May</v>
      </c>
      <c r="T1760" s="15">
        <f t="shared" si="138"/>
        <v>42565.62259259259</v>
      </c>
      <c r="U1760" t="str">
        <f t="shared" si="139"/>
        <v>2016</v>
      </c>
    </row>
    <row r="1761" spans="1:21" ht="30" x14ac:dyDescent="0.2">
      <c r="A1761" s="6">
        <f t="shared" si="135"/>
        <v>1.0660000000000001</v>
      </c>
      <c r="B1761">
        <v>1759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8">
        <f t="shared" si="136"/>
        <v>108.77551020408163</v>
      </c>
      <c r="Q1761" s="10" t="s">
        <v>8337</v>
      </c>
      <c r="R1761" t="s">
        <v>8338</v>
      </c>
      <c r="S1761" s="14" t="str">
        <f t="shared" si="137"/>
        <v>March</v>
      </c>
      <c r="T1761" s="15">
        <f t="shared" si="138"/>
        <v>42088.454039351847</v>
      </c>
      <c r="U1761" t="str">
        <f t="shared" si="139"/>
        <v>2015</v>
      </c>
    </row>
    <row r="1762" spans="1:21" ht="45" x14ac:dyDescent="0.2">
      <c r="A1762" s="6">
        <f t="shared" si="135"/>
        <v>1.6544000000000001</v>
      </c>
      <c r="B1762">
        <v>1760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8">
        <f t="shared" si="136"/>
        <v>81.098039215686271</v>
      </c>
      <c r="Q1762" s="10" t="s">
        <v>8337</v>
      </c>
      <c r="R1762" t="s">
        <v>8338</v>
      </c>
      <c r="S1762" s="14" t="str">
        <f t="shared" si="137"/>
        <v>February</v>
      </c>
      <c r="T1762" s="15">
        <f t="shared" si="138"/>
        <v>42425.339270833334</v>
      </c>
      <c r="U1762" t="str">
        <f t="shared" si="139"/>
        <v>2016</v>
      </c>
    </row>
    <row r="1763" spans="1:21" ht="30" x14ac:dyDescent="0.2">
      <c r="A1763" s="6">
        <f t="shared" si="135"/>
        <v>1.55</v>
      </c>
      <c r="B1763">
        <v>1761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8">
        <f t="shared" si="136"/>
        <v>51.666666666666664</v>
      </c>
      <c r="Q1763" s="10" t="s">
        <v>8337</v>
      </c>
      <c r="R1763" t="s">
        <v>8338</v>
      </c>
      <c r="S1763" s="14" t="str">
        <f t="shared" si="137"/>
        <v>July</v>
      </c>
      <c r="T1763" s="15">
        <f t="shared" si="138"/>
        <v>42259.234490740739</v>
      </c>
      <c r="U1763" t="str">
        <f t="shared" si="139"/>
        <v>2015</v>
      </c>
    </row>
    <row r="1764" spans="1:21" x14ac:dyDescent="0.2">
      <c r="A1764" s="6">
        <f t="shared" si="135"/>
        <v>8.85</v>
      </c>
      <c r="B1764">
        <v>1762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8">
        <f t="shared" si="136"/>
        <v>35.4</v>
      </c>
      <c r="Q1764" s="10" t="s">
        <v>8337</v>
      </c>
      <c r="R1764" t="s">
        <v>8338</v>
      </c>
      <c r="S1764" s="14" t="str">
        <f t="shared" si="137"/>
        <v>February</v>
      </c>
      <c r="T1764" s="15">
        <f t="shared" si="138"/>
        <v>42440.648668981477</v>
      </c>
      <c r="U1764" t="str">
        <f t="shared" si="139"/>
        <v>2016</v>
      </c>
    </row>
    <row r="1765" spans="1:21" ht="45" x14ac:dyDescent="0.2">
      <c r="A1765" s="6">
        <f t="shared" si="135"/>
        <v>1.0190833333333333</v>
      </c>
      <c r="B1765">
        <v>1763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8">
        <f t="shared" si="136"/>
        <v>103.63559322033899</v>
      </c>
      <c r="Q1765" s="10" t="s">
        <v>8337</v>
      </c>
      <c r="R1765" t="s">
        <v>8338</v>
      </c>
      <c r="S1765" s="14" t="str">
        <f t="shared" si="137"/>
        <v>September</v>
      </c>
      <c r="T1765" s="15">
        <f t="shared" si="138"/>
        <v>42666.535185185181</v>
      </c>
      <c r="U1765" t="str">
        <f t="shared" si="139"/>
        <v>2016</v>
      </c>
    </row>
    <row r="1766" spans="1:21" ht="45" x14ac:dyDescent="0.2">
      <c r="A1766" s="6">
        <f t="shared" si="135"/>
        <v>0.19600000000000001</v>
      </c>
      <c r="B1766">
        <v>1764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8">
        <f t="shared" si="136"/>
        <v>55.282051282051285</v>
      </c>
      <c r="Q1766" s="10" t="s">
        <v>8337</v>
      </c>
      <c r="R1766" t="s">
        <v>8338</v>
      </c>
      <c r="S1766" s="14" t="str">
        <f t="shared" si="137"/>
        <v>July</v>
      </c>
      <c r="T1766" s="15">
        <f t="shared" si="138"/>
        <v>41854.15253472222</v>
      </c>
      <c r="U1766" t="str">
        <f t="shared" si="139"/>
        <v>2014</v>
      </c>
    </row>
    <row r="1767" spans="1:21" ht="45" x14ac:dyDescent="0.2">
      <c r="A1767" s="6">
        <f t="shared" si="135"/>
        <v>0.59467839999999994</v>
      </c>
      <c r="B1767">
        <v>1765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8">
        <f t="shared" si="136"/>
        <v>72.16970873786407</v>
      </c>
      <c r="Q1767" s="10" t="s">
        <v>8337</v>
      </c>
      <c r="R1767" t="s">
        <v>8338</v>
      </c>
      <c r="S1767" s="14" t="str">
        <f t="shared" si="137"/>
        <v>July</v>
      </c>
      <c r="T1767" s="15">
        <f t="shared" si="138"/>
        <v>41864.647129629629</v>
      </c>
      <c r="U1767" t="str">
        <f t="shared" si="139"/>
        <v>2014</v>
      </c>
    </row>
    <row r="1768" spans="1:21" ht="30" x14ac:dyDescent="0.2">
      <c r="A1768" s="6">
        <f t="shared" si="135"/>
        <v>0</v>
      </c>
      <c r="B1768">
        <v>1766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8" t="e">
        <f t="shared" si="136"/>
        <v>#DIV/0!</v>
      </c>
      <c r="Q1768" s="10" t="s">
        <v>8337</v>
      </c>
      <c r="R1768" t="s">
        <v>8338</v>
      </c>
      <c r="S1768" s="14" t="str">
        <f t="shared" si="137"/>
        <v>August</v>
      </c>
      <c r="T1768" s="15">
        <f t="shared" si="138"/>
        <v>41876.52648148148</v>
      </c>
      <c r="U1768" t="str">
        <f t="shared" si="139"/>
        <v>2014</v>
      </c>
    </row>
    <row r="1769" spans="1:21" ht="30" x14ac:dyDescent="0.2">
      <c r="A1769" s="6">
        <f t="shared" si="135"/>
        <v>0.4572</v>
      </c>
      <c r="B1769">
        <v>1767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8">
        <f t="shared" si="136"/>
        <v>58.615384615384613</v>
      </c>
      <c r="Q1769" s="10" t="s">
        <v>8337</v>
      </c>
      <c r="R1769" t="s">
        <v>8338</v>
      </c>
      <c r="S1769" s="14" t="str">
        <f t="shared" si="137"/>
        <v>July</v>
      </c>
      <c r="T1769" s="15">
        <f t="shared" si="138"/>
        <v>41854.325046296297</v>
      </c>
      <c r="U1769" t="str">
        <f t="shared" si="139"/>
        <v>2014</v>
      </c>
    </row>
    <row r="1770" spans="1:21" ht="45" x14ac:dyDescent="0.2">
      <c r="A1770" s="6">
        <f t="shared" si="135"/>
        <v>3.7400000000000003E-2</v>
      </c>
      <c r="B1770">
        <v>1768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8">
        <f t="shared" si="136"/>
        <v>12.466666666666667</v>
      </c>
      <c r="Q1770" s="10" t="s">
        <v>8337</v>
      </c>
      <c r="R1770" t="s">
        <v>8338</v>
      </c>
      <c r="S1770" s="14" t="str">
        <f t="shared" si="137"/>
        <v>July</v>
      </c>
      <c r="T1770" s="15">
        <f t="shared" si="138"/>
        <v>41909.227361111109</v>
      </c>
      <c r="U1770" t="str">
        <f t="shared" si="139"/>
        <v>2014</v>
      </c>
    </row>
    <row r="1771" spans="1:21" ht="45" x14ac:dyDescent="0.2">
      <c r="A1771" s="6">
        <f t="shared" si="135"/>
        <v>2.7025E-2</v>
      </c>
      <c r="B1771">
        <v>1769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8">
        <f t="shared" si="136"/>
        <v>49.136363636363633</v>
      </c>
      <c r="Q1771" s="10" t="s">
        <v>8337</v>
      </c>
      <c r="R1771" t="s">
        <v>8338</v>
      </c>
      <c r="S1771" s="14" t="str">
        <f t="shared" si="137"/>
        <v>December</v>
      </c>
      <c r="T1771" s="15">
        <f t="shared" si="138"/>
        <v>42017.485636574071</v>
      </c>
      <c r="U1771" t="str">
        <f t="shared" si="139"/>
        <v>2014</v>
      </c>
    </row>
    <row r="1772" spans="1:21" ht="45" x14ac:dyDescent="0.2">
      <c r="A1772" s="6">
        <f t="shared" si="135"/>
        <v>0.56514285714285717</v>
      </c>
      <c r="B1772">
        <v>1770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8">
        <f t="shared" si="136"/>
        <v>150.5</v>
      </c>
      <c r="Q1772" s="10" t="s">
        <v>8337</v>
      </c>
      <c r="R1772" t="s">
        <v>8338</v>
      </c>
      <c r="S1772" s="14" t="str">
        <f t="shared" si="137"/>
        <v>September</v>
      </c>
      <c r="T1772" s="15">
        <f t="shared" si="138"/>
        <v>41926.446689814817</v>
      </c>
      <c r="U1772" t="str">
        <f t="shared" si="139"/>
        <v>2014</v>
      </c>
    </row>
    <row r="1773" spans="1:21" ht="45" x14ac:dyDescent="0.2">
      <c r="A1773" s="6">
        <f t="shared" si="135"/>
        <v>0.21309523809523809</v>
      </c>
      <c r="B1773">
        <v>1771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8">
        <f t="shared" si="136"/>
        <v>35.799999999999997</v>
      </c>
      <c r="Q1773" s="10" t="s">
        <v>8337</v>
      </c>
      <c r="R1773" t="s">
        <v>8338</v>
      </c>
      <c r="S1773" s="14" t="str">
        <f t="shared" si="137"/>
        <v>September</v>
      </c>
      <c r="T1773" s="15">
        <f t="shared" si="138"/>
        <v>41935.646296296298</v>
      </c>
      <c r="U1773" t="str">
        <f t="shared" si="139"/>
        <v>2014</v>
      </c>
    </row>
    <row r="1774" spans="1:21" ht="30" x14ac:dyDescent="0.2">
      <c r="A1774" s="6">
        <f t="shared" si="135"/>
        <v>0.156</v>
      </c>
      <c r="B1774">
        <v>1772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8">
        <f t="shared" si="136"/>
        <v>45.157894736842103</v>
      </c>
      <c r="Q1774" s="10" t="s">
        <v>8337</v>
      </c>
      <c r="R1774" t="s">
        <v>8338</v>
      </c>
      <c r="S1774" s="14" t="str">
        <f t="shared" si="137"/>
        <v>May</v>
      </c>
      <c r="T1774" s="15">
        <f t="shared" si="138"/>
        <v>41826.384675925925</v>
      </c>
      <c r="U1774" t="str">
        <f t="shared" si="139"/>
        <v>2014</v>
      </c>
    </row>
    <row r="1775" spans="1:21" ht="45" x14ac:dyDescent="0.2">
      <c r="A1775" s="6">
        <f t="shared" si="135"/>
        <v>6.2566666666666673E-2</v>
      </c>
      <c r="B1775">
        <v>1773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8">
        <f t="shared" si="136"/>
        <v>98.78947368421052</v>
      </c>
      <c r="Q1775" s="10" t="s">
        <v>8337</v>
      </c>
      <c r="R1775" t="s">
        <v>8338</v>
      </c>
      <c r="S1775" s="14" t="str">
        <f t="shared" si="137"/>
        <v>December</v>
      </c>
      <c r="T1775" s="15">
        <f t="shared" si="138"/>
        <v>42023.427060185182</v>
      </c>
      <c r="U1775" t="str">
        <f t="shared" si="139"/>
        <v>2014</v>
      </c>
    </row>
    <row r="1776" spans="1:21" ht="45" x14ac:dyDescent="0.2">
      <c r="A1776" s="6">
        <f t="shared" si="135"/>
        <v>0.4592</v>
      </c>
      <c r="B1776">
        <v>1774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8">
        <f t="shared" si="136"/>
        <v>88.307692307692307</v>
      </c>
      <c r="Q1776" s="10" t="s">
        <v>8337</v>
      </c>
      <c r="R1776" t="s">
        <v>8338</v>
      </c>
      <c r="S1776" s="14" t="str">
        <f t="shared" si="137"/>
        <v>October</v>
      </c>
      <c r="T1776" s="15">
        <f t="shared" si="138"/>
        <v>41972.290972222218</v>
      </c>
      <c r="U1776" t="str">
        <f t="shared" si="139"/>
        <v>2014</v>
      </c>
    </row>
    <row r="1777" spans="1:21" ht="45" x14ac:dyDescent="0.2">
      <c r="A1777" s="6">
        <f t="shared" si="135"/>
        <v>0.65101538461538466</v>
      </c>
      <c r="B1777">
        <v>1775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8">
        <f t="shared" si="136"/>
        <v>170.62903225806451</v>
      </c>
      <c r="Q1777" s="10" t="s">
        <v>8337</v>
      </c>
      <c r="R1777" t="s">
        <v>8338</v>
      </c>
      <c r="S1777" s="14" t="str">
        <f t="shared" si="137"/>
        <v>September</v>
      </c>
      <c r="T1777" s="15">
        <f t="shared" si="138"/>
        <v>41936.643055555556</v>
      </c>
      <c r="U1777" t="str">
        <f t="shared" si="139"/>
        <v>2014</v>
      </c>
    </row>
    <row r="1778" spans="1:21" ht="45" x14ac:dyDescent="0.2">
      <c r="A1778" s="6">
        <f t="shared" si="135"/>
        <v>6.7000000000000004E-2</v>
      </c>
      <c r="B1778">
        <v>1776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8">
        <f t="shared" si="136"/>
        <v>83.75</v>
      </c>
      <c r="Q1778" s="10" t="s">
        <v>8337</v>
      </c>
      <c r="R1778" t="s">
        <v>8338</v>
      </c>
      <c r="S1778" s="14" t="str">
        <f t="shared" si="137"/>
        <v>September</v>
      </c>
      <c r="T1778" s="15">
        <f t="shared" si="138"/>
        <v>41941.623506944445</v>
      </c>
      <c r="U1778" t="str">
        <f t="shared" si="139"/>
        <v>2014</v>
      </c>
    </row>
    <row r="1779" spans="1:21" ht="45" x14ac:dyDescent="0.2">
      <c r="A1779" s="6">
        <f t="shared" si="135"/>
        <v>0.135625</v>
      </c>
      <c r="B1779">
        <v>1777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8">
        <f t="shared" si="136"/>
        <v>65.099999999999994</v>
      </c>
      <c r="Q1779" s="10" t="s">
        <v>8337</v>
      </c>
      <c r="R1779" t="s">
        <v>8338</v>
      </c>
      <c r="S1779" s="14" t="str">
        <f t="shared" si="137"/>
        <v>January</v>
      </c>
      <c r="T1779" s="15">
        <f t="shared" si="138"/>
        <v>42055.02376157407</v>
      </c>
      <c r="U1779" t="str">
        <f t="shared" si="139"/>
        <v>2015</v>
      </c>
    </row>
    <row r="1780" spans="1:21" ht="45" x14ac:dyDescent="0.2">
      <c r="A1780" s="6">
        <f t="shared" si="135"/>
        <v>1.9900000000000001E-2</v>
      </c>
      <c r="B1780">
        <v>1778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8">
        <f t="shared" si="136"/>
        <v>66.333333333333329</v>
      </c>
      <c r="Q1780" s="10" t="s">
        <v>8337</v>
      </c>
      <c r="R1780" t="s">
        <v>8338</v>
      </c>
      <c r="S1780" s="14" t="str">
        <f t="shared" si="137"/>
        <v>February</v>
      </c>
      <c r="T1780" s="15">
        <f t="shared" si="138"/>
        <v>42090.488368055558</v>
      </c>
      <c r="U1780" t="str">
        <f t="shared" si="139"/>
        <v>2015</v>
      </c>
    </row>
    <row r="1781" spans="1:21" ht="45" x14ac:dyDescent="0.2">
      <c r="A1781" s="6">
        <f t="shared" si="135"/>
        <v>0.36236363636363639</v>
      </c>
      <c r="B1781">
        <v>1779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8">
        <f t="shared" si="136"/>
        <v>104.89473684210526</v>
      </c>
      <c r="Q1781" s="10" t="s">
        <v>8337</v>
      </c>
      <c r="R1781" t="s">
        <v>8338</v>
      </c>
      <c r="S1781" s="14" t="str">
        <f t="shared" si="137"/>
        <v>August</v>
      </c>
      <c r="T1781" s="15">
        <f t="shared" si="138"/>
        <v>42615.358564814807</v>
      </c>
      <c r="U1781" t="str">
        <f t="shared" si="139"/>
        <v>2016</v>
      </c>
    </row>
    <row r="1782" spans="1:21" ht="45" x14ac:dyDescent="0.2">
      <c r="A1782" s="6">
        <f t="shared" si="135"/>
        <v>0.39743333333333336</v>
      </c>
      <c r="B1782">
        <v>1780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8">
        <f t="shared" si="136"/>
        <v>78.440789473684205</v>
      </c>
      <c r="Q1782" s="10" t="s">
        <v>8337</v>
      </c>
      <c r="R1782" t="s">
        <v>8338</v>
      </c>
      <c r="S1782" s="14" t="str">
        <f t="shared" si="137"/>
        <v>May</v>
      </c>
      <c r="T1782" s="15">
        <f t="shared" si="138"/>
        <v>42553.267476851855</v>
      </c>
      <c r="U1782" t="str">
        <f t="shared" si="139"/>
        <v>2016</v>
      </c>
    </row>
    <row r="1783" spans="1:21" ht="45" x14ac:dyDescent="0.2">
      <c r="A1783" s="6">
        <f t="shared" si="135"/>
        <v>0.25763636363636366</v>
      </c>
      <c r="B1783">
        <v>1781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8">
        <f t="shared" si="136"/>
        <v>59.041666666666664</v>
      </c>
      <c r="Q1783" s="10" t="s">
        <v>8337</v>
      </c>
      <c r="R1783" t="s">
        <v>8338</v>
      </c>
      <c r="S1783" s="14" t="str">
        <f t="shared" si="137"/>
        <v>August</v>
      </c>
      <c r="T1783" s="15">
        <f t="shared" si="138"/>
        <v>42628.284085648142</v>
      </c>
      <c r="U1783" t="str">
        <f t="shared" si="139"/>
        <v>2016</v>
      </c>
    </row>
    <row r="1784" spans="1:21" ht="45" x14ac:dyDescent="0.2">
      <c r="A1784" s="6">
        <f t="shared" si="135"/>
        <v>0.15491428571428573</v>
      </c>
      <c r="B1784">
        <v>1782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8">
        <f t="shared" si="136"/>
        <v>71.34210526315789</v>
      </c>
      <c r="Q1784" s="10" t="s">
        <v>8337</v>
      </c>
      <c r="R1784" t="s">
        <v>8338</v>
      </c>
      <c r="S1784" s="14" t="str">
        <f t="shared" si="137"/>
        <v>January</v>
      </c>
      <c r="T1784" s="15">
        <f t="shared" si="138"/>
        <v>42421.241770833331</v>
      </c>
      <c r="U1784" t="str">
        <f t="shared" si="139"/>
        <v>2016</v>
      </c>
    </row>
    <row r="1785" spans="1:21" ht="45" x14ac:dyDescent="0.2">
      <c r="A1785" s="6">
        <f t="shared" si="135"/>
        <v>0.236925</v>
      </c>
      <c r="B1785">
        <v>1783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8">
        <f t="shared" si="136"/>
        <v>51.227027027027027</v>
      </c>
      <c r="Q1785" s="10" t="s">
        <v>8337</v>
      </c>
      <c r="R1785" t="s">
        <v>8338</v>
      </c>
      <c r="S1785" s="14" t="str">
        <f t="shared" si="137"/>
        <v>April</v>
      </c>
      <c r="T1785" s="15">
        <f t="shared" si="138"/>
        <v>42145.616643518515</v>
      </c>
      <c r="U1785" t="str">
        <f t="shared" si="139"/>
        <v>2015</v>
      </c>
    </row>
    <row r="1786" spans="1:21" ht="45" x14ac:dyDescent="0.2">
      <c r="A1786" s="6">
        <f t="shared" si="135"/>
        <v>0.39760000000000001</v>
      </c>
      <c r="B1786">
        <v>1784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8">
        <f t="shared" si="136"/>
        <v>60.242424242424242</v>
      </c>
      <c r="Q1786" s="10" t="s">
        <v>8337</v>
      </c>
      <c r="R1786" t="s">
        <v>8338</v>
      </c>
      <c r="S1786" s="14" t="str">
        <f t="shared" si="137"/>
        <v>December</v>
      </c>
      <c r="T1786" s="15">
        <f t="shared" si="138"/>
        <v>42034.809027777774</v>
      </c>
      <c r="U1786" t="str">
        <f t="shared" si="139"/>
        <v>2014</v>
      </c>
    </row>
    <row r="1787" spans="1:21" ht="45" x14ac:dyDescent="0.2">
      <c r="A1787" s="6">
        <f t="shared" si="135"/>
        <v>0.20220833333333332</v>
      </c>
      <c r="B1787">
        <v>1785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8">
        <f t="shared" si="136"/>
        <v>44.935185185185183</v>
      </c>
      <c r="Q1787" s="10" t="s">
        <v>8337</v>
      </c>
      <c r="R1787" t="s">
        <v>8338</v>
      </c>
      <c r="S1787" s="14" t="str">
        <f t="shared" si="137"/>
        <v>September</v>
      </c>
      <c r="T1787" s="15">
        <f t="shared" si="138"/>
        <v>41927.666666666664</v>
      </c>
      <c r="U1787" t="str">
        <f t="shared" si="139"/>
        <v>2014</v>
      </c>
    </row>
    <row r="1788" spans="1:21" ht="45" x14ac:dyDescent="0.2">
      <c r="A1788" s="6">
        <f t="shared" si="135"/>
        <v>0.47631578947368419</v>
      </c>
      <c r="B1788">
        <v>1786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8">
        <f t="shared" si="136"/>
        <v>31.206896551724139</v>
      </c>
      <c r="Q1788" s="10" t="s">
        <v>8337</v>
      </c>
      <c r="R1788" t="s">
        <v>8338</v>
      </c>
      <c r="S1788" s="14" t="str">
        <f t="shared" si="137"/>
        <v>November</v>
      </c>
      <c r="T1788" s="15">
        <f t="shared" si="138"/>
        <v>41988.217326388891</v>
      </c>
      <c r="U1788" t="str">
        <f t="shared" si="139"/>
        <v>2014</v>
      </c>
    </row>
    <row r="1789" spans="1:21" ht="30" x14ac:dyDescent="0.2">
      <c r="A1789" s="6">
        <f t="shared" si="135"/>
        <v>0.15329999999999999</v>
      </c>
      <c r="B1789">
        <v>1787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8">
        <f t="shared" si="136"/>
        <v>63.875</v>
      </c>
      <c r="Q1789" s="10" t="s">
        <v>8337</v>
      </c>
      <c r="R1789" t="s">
        <v>8338</v>
      </c>
      <c r="S1789" s="14" t="str">
        <f t="shared" si="137"/>
        <v>March</v>
      </c>
      <c r="T1789" s="15">
        <f t="shared" si="138"/>
        <v>42098.28052083333</v>
      </c>
      <c r="U1789" t="str">
        <f t="shared" si="139"/>
        <v>2015</v>
      </c>
    </row>
    <row r="1790" spans="1:21" ht="30" x14ac:dyDescent="0.2">
      <c r="A1790" s="6">
        <f t="shared" si="135"/>
        <v>1.3818181818181818E-2</v>
      </c>
      <c r="B1790">
        <v>1788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8">
        <f t="shared" si="136"/>
        <v>19</v>
      </c>
      <c r="Q1790" s="10" t="s">
        <v>8337</v>
      </c>
      <c r="R1790" t="s">
        <v>8338</v>
      </c>
      <c r="S1790" s="14" t="str">
        <f t="shared" si="137"/>
        <v>October</v>
      </c>
      <c r="T1790" s="15">
        <f t="shared" si="138"/>
        <v>41943.615069444444</v>
      </c>
      <c r="U1790" t="str">
        <f t="shared" si="139"/>
        <v>2014</v>
      </c>
    </row>
    <row r="1791" spans="1:21" ht="45" x14ac:dyDescent="0.2">
      <c r="A1791" s="6">
        <f t="shared" si="135"/>
        <v>5.0000000000000001E-3</v>
      </c>
      <c r="B1791">
        <v>1789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8">
        <f t="shared" si="136"/>
        <v>10</v>
      </c>
      <c r="Q1791" s="10" t="s">
        <v>8337</v>
      </c>
      <c r="R1791" t="s">
        <v>8338</v>
      </c>
      <c r="S1791" s="14" t="str">
        <f t="shared" si="137"/>
        <v>November</v>
      </c>
      <c r="T1791" s="15">
        <f t="shared" si="138"/>
        <v>42015.916701388887</v>
      </c>
      <c r="U1791" t="str">
        <f t="shared" si="139"/>
        <v>2014</v>
      </c>
    </row>
    <row r="1792" spans="1:21" ht="45" x14ac:dyDescent="0.2">
      <c r="A1792" s="6">
        <f t="shared" si="135"/>
        <v>4.9575757575757579E-2</v>
      </c>
      <c r="B1792">
        <v>1790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8">
        <f t="shared" si="136"/>
        <v>109.06666666666666</v>
      </c>
      <c r="Q1792" s="10" t="s">
        <v>8337</v>
      </c>
      <c r="R1792" t="s">
        <v>8338</v>
      </c>
      <c r="S1792" s="14" t="str">
        <f t="shared" si="137"/>
        <v>January</v>
      </c>
      <c r="T1792" s="15">
        <f t="shared" si="138"/>
        <v>42040.341180555559</v>
      </c>
      <c r="U1792" t="str">
        <f t="shared" si="139"/>
        <v>2015</v>
      </c>
    </row>
    <row r="1793" spans="1:21" ht="30" x14ac:dyDescent="0.2">
      <c r="A1793" s="6">
        <f t="shared" si="135"/>
        <v>3.5666666666666666E-2</v>
      </c>
      <c r="B1793">
        <v>1791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8">
        <f t="shared" si="136"/>
        <v>26.75</v>
      </c>
      <c r="Q1793" s="10" t="s">
        <v>8337</v>
      </c>
      <c r="R1793" t="s">
        <v>8338</v>
      </c>
      <c r="S1793" s="14" t="str">
        <f t="shared" si="137"/>
        <v>November</v>
      </c>
      <c r="T1793" s="15">
        <f t="shared" si="138"/>
        <v>42033.407002314816</v>
      </c>
      <c r="U1793" t="str">
        <f t="shared" si="139"/>
        <v>2014</v>
      </c>
    </row>
    <row r="1794" spans="1:21" ht="30" x14ac:dyDescent="0.2">
      <c r="A1794" s="6">
        <f t="shared" si="135"/>
        <v>0.61124000000000001</v>
      </c>
      <c r="B1794">
        <v>1792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8">
        <f t="shared" si="136"/>
        <v>109.93525179856115</v>
      </c>
      <c r="Q1794" s="10" t="s">
        <v>8337</v>
      </c>
      <c r="R1794" t="s">
        <v>8338</v>
      </c>
      <c r="S1794" s="14" t="str">
        <f t="shared" si="137"/>
        <v>July</v>
      </c>
      <c r="T1794" s="15">
        <f t="shared" si="138"/>
        <v>42225.957638888889</v>
      </c>
      <c r="U1794" t="str">
        <f t="shared" si="139"/>
        <v>2015</v>
      </c>
    </row>
    <row r="1795" spans="1:21" ht="45" x14ac:dyDescent="0.2">
      <c r="A1795" s="6">
        <f t="shared" ref="A1795:A1858" si="140">(F1795/E1795)</f>
        <v>1.3333333333333334E-2</v>
      </c>
      <c r="B1795">
        <v>1793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8">
        <f t="shared" ref="P1795:P1858" si="141">F1795/M1795</f>
        <v>20</v>
      </c>
      <c r="Q1795" s="10" t="s">
        <v>8337</v>
      </c>
      <c r="R1795" t="s">
        <v>8338</v>
      </c>
      <c r="S1795" s="14" t="str">
        <f t="shared" ref="S1795:S1858" si="142">TEXT((((K1795/60)/60)/24)+DATE(1970,1,1)+(-8/24),"MMMM")</f>
        <v>October</v>
      </c>
      <c r="T1795" s="15">
        <f t="shared" ref="T1795:T1858" si="143">(((J1795/60)/60/24)+DATE(1970,1,1)+(-8/24))</f>
        <v>41970.6</v>
      </c>
      <c r="U1795" t="str">
        <f t="shared" ref="U1795:U1858" si="144">TEXT((((K1795/60)/60)/24)+DATE(1970,1,1)+(-8/24),"YYYY")</f>
        <v>2014</v>
      </c>
    </row>
    <row r="1796" spans="1:21" ht="45" x14ac:dyDescent="0.2">
      <c r="A1796" s="6">
        <f t="shared" si="140"/>
        <v>0.11077777777777778</v>
      </c>
      <c r="B1796">
        <v>1794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8">
        <f t="shared" si="141"/>
        <v>55.388888888888886</v>
      </c>
      <c r="Q1796" s="10" t="s">
        <v>8337</v>
      </c>
      <c r="R1796" t="s">
        <v>8338</v>
      </c>
      <c r="S1796" s="14" t="str">
        <f t="shared" si="142"/>
        <v>January</v>
      </c>
      <c r="T1796" s="15">
        <f t="shared" si="143"/>
        <v>42046.217847222222</v>
      </c>
      <c r="U1796" t="str">
        <f t="shared" si="144"/>
        <v>2015</v>
      </c>
    </row>
    <row r="1797" spans="1:21" ht="45" x14ac:dyDescent="0.2">
      <c r="A1797" s="6">
        <f t="shared" si="140"/>
        <v>0.38735714285714284</v>
      </c>
      <c r="B1797">
        <v>1795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8">
        <f t="shared" si="141"/>
        <v>133.90123456790124</v>
      </c>
      <c r="Q1797" s="10" t="s">
        <v>8337</v>
      </c>
      <c r="R1797" t="s">
        <v>8338</v>
      </c>
      <c r="S1797" s="14" t="str">
        <f t="shared" si="142"/>
        <v>September</v>
      </c>
      <c r="T1797" s="15">
        <f t="shared" si="143"/>
        <v>42657.333333333336</v>
      </c>
      <c r="U1797" t="str">
        <f t="shared" si="144"/>
        <v>2016</v>
      </c>
    </row>
    <row r="1798" spans="1:21" ht="45" x14ac:dyDescent="0.2">
      <c r="A1798" s="6">
        <f t="shared" si="140"/>
        <v>0.22052631578947368</v>
      </c>
      <c r="B1798">
        <v>1796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8">
        <f t="shared" si="141"/>
        <v>48.720930232558139</v>
      </c>
      <c r="Q1798" s="10" t="s">
        <v>8337</v>
      </c>
      <c r="R1798" t="s">
        <v>8338</v>
      </c>
      <c r="S1798" s="14" t="str">
        <f t="shared" si="142"/>
        <v>May</v>
      </c>
      <c r="T1798" s="15">
        <f t="shared" si="143"/>
        <v>42575.106087962959</v>
      </c>
      <c r="U1798" t="str">
        <f t="shared" si="144"/>
        <v>2016</v>
      </c>
    </row>
    <row r="1799" spans="1:21" ht="45" x14ac:dyDescent="0.2">
      <c r="A1799" s="6">
        <f t="shared" si="140"/>
        <v>0.67549999999999999</v>
      </c>
      <c r="B1799">
        <v>1797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8">
        <f t="shared" si="141"/>
        <v>48.25</v>
      </c>
      <c r="Q1799" s="10" t="s">
        <v>8337</v>
      </c>
      <c r="R1799" t="s">
        <v>8338</v>
      </c>
      <c r="S1799" s="14" t="str">
        <f t="shared" si="142"/>
        <v>November</v>
      </c>
      <c r="T1799" s="15">
        <f t="shared" si="143"/>
        <v>42719.235983796294</v>
      </c>
      <c r="U1799" t="str">
        <f t="shared" si="144"/>
        <v>2016</v>
      </c>
    </row>
    <row r="1800" spans="1:21" ht="45" x14ac:dyDescent="0.2">
      <c r="A1800" s="6">
        <f t="shared" si="140"/>
        <v>0.136375</v>
      </c>
      <c r="B1800">
        <v>1798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8">
        <f t="shared" si="141"/>
        <v>58.972972972972975</v>
      </c>
      <c r="Q1800" s="10" t="s">
        <v>8337</v>
      </c>
      <c r="R1800" t="s">
        <v>8338</v>
      </c>
      <c r="S1800" s="14" t="str">
        <f t="shared" si="142"/>
        <v>December</v>
      </c>
      <c r="T1800" s="15">
        <f t="shared" si="143"/>
        <v>42403.993437499994</v>
      </c>
      <c r="U1800" t="str">
        <f t="shared" si="144"/>
        <v>2015</v>
      </c>
    </row>
    <row r="1801" spans="1:21" ht="30" x14ac:dyDescent="0.2">
      <c r="A1801" s="6">
        <f t="shared" si="140"/>
        <v>1.7457500000000001E-2</v>
      </c>
      <c r="B1801">
        <v>1799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8">
        <f t="shared" si="141"/>
        <v>11.638333333333334</v>
      </c>
      <c r="Q1801" s="10" t="s">
        <v>8337</v>
      </c>
      <c r="R1801" t="s">
        <v>8338</v>
      </c>
      <c r="S1801" s="14" t="str">
        <f t="shared" si="142"/>
        <v>October</v>
      </c>
      <c r="T1801" s="15">
        <f t="shared" si="143"/>
        <v>41954.551018518519</v>
      </c>
      <c r="U1801" t="str">
        <f t="shared" si="144"/>
        <v>2014</v>
      </c>
    </row>
    <row r="1802" spans="1:21" ht="45" x14ac:dyDescent="0.2">
      <c r="A1802" s="6">
        <f t="shared" si="140"/>
        <v>0.20449632511889321</v>
      </c>
      <c r="B1802">
        <v>1800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8">
        <f t="shared" si="141"/>
        <v>83.716814159292042</v>
      </c>
      <c r="Q1802" s="10" t="s">
        <v>8337</v>
      </c>
      <c r="R1802" t="s">
        <v>8338</v>
      </c>
      <c r="S1802" s="14" t="str">
        <f t="shared" si="142"/>
        <v>September</v>
      </c>
      <c r="T1802" s="15">
        <f t="shared" si="143"/>
        <v>42653.272800925923</v>
      </c>
      <c r="U1802" t="str">
        <f t="shared" si="144"/>
        <v>2016</v>
      </c>
    </row>
    <row r="1803" spans="1:21" ht="45" x14ac:dyDescent="0.2">
      <c r="A1803" s="6">
        <f t="shared" si="140"/>
        <v>0.13852941176470587</v>
      </c>
      <c r="B1803">
        <v>1801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8">
        <f t="shared" si="141"/>
        <v>63.648648648648646</v>
      </c>
      <c r="Q1803" s="10" t="s">
        <v>8337</v>
      </c>
      <c r="R1803" t="s">
        <v>8338</v>
      </c>
      <c r="S1803" s="14" t="str">
        <f t="shared" si="142"/>
        <v>November</v>
      </c>
      <c r="T1803" s="15">
        <f t="shared" si="143"/>
        <v>42353.173611111109</v>
      </c>
      <c r="U1803" t="str">
        <f t="shared" si="144"/>
        <v>2015</v>
      </c>
    </row>
    <row r="1804" spans="1:21" ht="30" x14ac:dyDescent="0.2">
      <c r="A1804" s="6">
        <f t="shared" si="140"/>
        <v>0.48485714285714288</v>
      </c>
      <c r="B1804">
        <v>1802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8">
        <f t="shared" si="141"/>
        <v>94.277777777777771</v>
      </c>
      <c r="Q1804" s="10" t="s">
        <v>8337</v>
      </c>
      <c r="R1804" t="s">
        <v>8338</v>
      </c>
      <c r="S1804" s="14" t="str">
        <f t="shared" si="142"/>
        <v>June</v>
      </c>
      <c r="T1804" s="15">
        <f t="shared" si="143"/>
        <v>42182.582638888889</v>
      </c>
      <c r="U1804" t="str">
        <f t="shared" si="144"/>
        <v>2015</v>
      </c>
    </row>
    <row r="1805" spans="1:21" ht="45" x14ac:dyDescent="0.2">
      <c r="A1805" s="6">
        <f t="shared" si="140"/>
        <v>0.308</v>
      </c>
      <c r="B1805">
        <v>1803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8">
        <f t="shared" si="141"/>
        <v>71.86666666666666</v>
      </c>
      <c r="Q1805" s="10" t="s">
        <v>8337</v>
      </c>
      <c r="R1805" t="s">
        <v>8338</v>
      </c>
      <c r="S1805" s="14" t="str">
        <f t="shared" si="142"/>
        <v>January</v>
      </c>
      <c r="T1805" s="15">
        <f t="shared" si="143"/>
        <v>42048.738217592596</v>
      </c>
      <c r="U1805" t="str">
        <f t="shared" si="144"/>
        <v>2015</v>
      </c>
    </row>
    <row r="1806" spans="1:21" ht="45" x14ac:dyDescent="0.2">
      <c r="A1806" s="6">
        <f t="shared" si="140"/>
        <v>0.35174193548387095</v>
      </c>
      <c r="B1806">
        <v>1804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8">
        <f t="shared" si="141"/>
        <v>104.84615384615384</v>
      </c>
      <c r="Q1806" s="10" t="s">
        <v>8337</v>
      </c>
      <c r="R1806" t="s">
        <v>8338</v>
      </c>
      <c r="S1806" s="14" t="str">
        <f t="shared" si="142"/>
        <v>October</v>
      </c>
      <c r="T1806" s="15">
        <f t="shared" si="143"/>
        <v>42322.386620370373</v>
      </c>
      <c r="U1806" t="str">
        <f t="shared" si="144"/>
        <v>2015</v>
      </c>
    </row>
    <row r="1807" spans="1:21" ht="45" x14ac:dyDescent="0.2">
      <c r="A1807" s="6">
        <f t="shared" si="140"/>
        <v>0.36404444444444445</v>
      </c>
      <c r="B1807">
        <v>1805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8">
        <f t="shared" si="141"/>
        <v>67.139344262295083</v>
      </c>
      <c r="Q1807" s="10" t="s">
        <v>8337</v>
      </c>
      <c r="R1807" t="s">
        <v>8338</v>
      </c>
      <c r="S1807" s="14" t="str">
        <f t="shared" si="142"/>
        <v>August</v>
      </c>
      <c r="T1807" s="15">
        <f t="shared" si="143"/>
        <v>42279.416666666664</v>
      </c>
      <c r="U1807" t="str">
        <f t="shared" si="144"/>
        <v>2015</v>
      </c>
    </row>
    <row r="1808" spans="1:21" ht="45" x14ac:dyDescent="0.2">
      <c r="A1808" s="6">
        <f t="shared" si="140"/>
        <v>2.955E-2</v>
      </c>
      <c r="B1808">
        <v>1806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8">
        <f t="shared" si="141"/>
        <v>73.875</v>
      </c>
      <c r="Q1808" s="10" t="s">
        <v>8337</v>
      </c>
      <c r="R1808" t="s">
        <v>8338</v>
      </c>
      <c r="S1808" s="14" t="str">
        <f t="shared" si="142"/>
        <v>August</v>
      </c>
      <c r="T1808" s="15">
        <f t="shared" si="143"/>
        <v>41912.304965277777</v>
      </c>
      <c r="U1808" t="str">
        <f t="shared" si="144"/>
        <v>2014</v>
      </c>
    </row>
    <row r="1809" spans="1:21" ht="30" x14ac:dyDescent="0.2">
      <c r="A1809" s="6">
        <f t="shared" si="140"/>
        <v>0.1106</v>
      </c>
      <c r="B1809">
        <v>1807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8">
        <f t="shared" si="141"/>
        <v>69.125</v>
      </c>
      <c r="Q1809" s="10" t="s">
        <v>8337</v>
      </c>
      <c r="R1809" t="s">
        <v>8338</v>
      </c>
      <c r="S1809" s="14" t="str">
        <f t="shared" si="142"/>
        <v>August</v>
      </c>
      <c r="T1809" s="15">
        <f t="shared" si="143"/>
        <v>41909.735104166662</v>
      </c>
      <c r="U1809" t="str">
        <f t="shared" si="144"/>
        <v>2014</v>
      </c>
    </row>
    <row r="1810" spans="1:21" ht="45" x14ac:dyDescent="0.2">
      <c r="A1810" s="6">
        <f t="shared" si="140"/>
        <v>0.41407142857142859</v>
      </c>
      <c r="B1810">
        <v>1808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8">
        <f t="shared" si="141"/>
        <v>120.77083333333333</v>
      </c>
      <c r="Q1810" s="10" t="s">
        <v>8337</v>
      </c>
      <c r="R1810" t="s">
        <v>8338</v>
      </c>
      <c r="S1810" s="14" t="str">
        <f t="shared" si="142"/>
        <v>January</v>
      </c>
      <c r="T1810" s="15">
        <f t="shared" si="143"/>
        <v>42777.347569444442</v>
      </c>
      <c r="U1810" t="str">
        <f t="shared" si="144"/>
        <v>2017</v>
      </c>
    </row>
    <row r="1811" spans="1:21" ht="45" x14ac:dyDescent="0.2">
      <c r="A1811" s="6">
        <f t="shared" si="140"/>
        <v>0.10857142857142857</v>
      </c>
      <c r="B1811">
        <v>1809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8">
        <f t="shared" si="141"/>
        <v>42.222222222222221</v>
      </c>
      <c r="Q1811" s="10" t="s">
        <v>8337</v>
      </c>
      <c r="R1811" t="s">
        <v>8338</v>
      </c>
      <c r="S1811" s="14" t="str">
        <f t="shared" si="142"/>
        <v>January</v>
      </c>
      <c r="T1811" s="15">
        <f t="shared" si="143"/>
        <v>42064.574525462966</v>
      </c>
      <c r="U1811" t="str">
        <f t="shared" si="144"/>
        <v>2015</v>
      </c>
    </row>
    <row r="1812" spans="1:21" ht="30" x14ac:dyDescent="0.2">
      <c r="A1812" s="6">
        <f t="shared" si="140"/>
        <v>3.3333333333333333E-2</v>
      </c>
      <c r="B1812">
        <v>1810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8">
        <f t="shared" si="141"/>
        <v>7.5</v>
      </c>
      <c r="Q1812" s="10" t="s">
        <v>8337</v>
      </c>
      <c r="R1812" t="s">
        <v>8338</v>
      </c>
      <c r="S1812" s="14" t="str">
        <f t="shared" si="142"/>
        <v>August</v>
      </c>
      <c r="T1812" s="15">
        <f t="shared" si="143"/>
        <v>41872.576689814814</v>
      </c>
      <c r="U1812" t="str">
        <f t="shared" si="144"/>
        <v>2014</v>
      </c>
    </row>
    <row r="1813" spans="1:21" ht="30" x14ac:dyDescent="0.2">
      <c r="A1813" s="6">
        <f t="shared" si="140"/>
        <v>7.407407407407407E-4</v>
      </c>
      <c r="B1813">
        <v>1811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8">
        <f t="shared" si="141"/>
        <v>1.5384615384615385</v>
      </c>
      <c r="Q1813" s="10" t="s">
        <v>8337</v>
      </c>
      <c r="R1813" t="s">
        <v>8338</v>
      </c>
      <c r="S1813" s="14" t="str">
        <f t="shared" si="142"/>
        <v>August</v>
      </c>
      <c r="T1813" s="15">
        <f t="shared" si="143"/>
        <v>41935.833333333328</v>
      </c>
      <c r="U1813" t="str">
        <f t="shared" si="144"/>
        <v>2014</v>
      </c>
    </row>
    <row r="1814" spans="1:21" ht="45" x14ac:dyDescent="0.2">
      <c r="A1814" s="6">
        <f t="shared" si="140"/>
        <v>0.13307692307692306</v>
      </c>
      <c r="B1814">
        <v>1812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8">
        <f t="shared" si="141"/>
        <v>37.608695652173914</v>
      </c>
      <c r="Q1814" s="10" t="s">
        <v>8337</v>
      </c>
      <c r="R1814" t="s">
        <v>8338</v>
      </c>
      <c r="S1814" s="14" t="str">
        <f t="shared" si="142"/>
        <v>June</v>
      </c>
      <c r="T1814" s="15">
        <f t="shared" si="143"/>
        <v>42553.985370370363</v>
      </c>
      <c r="U1814" t="str">
        <f t="shared" si="144"/>
        <v>2016</v>
      </c>
    </row>
    <row r="1815" spans="1:21" ht="30" x14ac:dyDescent="0.2">
      <c r="A1815" s="6">
        <f t="shared" si="140"/>
        <v>0</v>
      </c>
      <c r="B1815">
        <v>1813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8" t="e">
        <f t="shared" si="141"/>
        <v>#DIV/0!</v>
      </c>
      <c r="Q1815" s="10" t="s">
        <v>8337</v>
      </c>
      <c r="R1815" t="s">
        <v>8338</v>
      </c>
      <c r="S1815" s="14" t="str">
        <f t="shared" si="142"/>
        <v>July</v>
      </c>
      <c r="T1815" s="15">
        <f t="shared" si="143"/>
        <v>41859.55569444444</v>
      </c>
      <c r="U1815" t="str">
        <f t="shared" si="144"/>
        <v>2014</v>
      </c>
    </row>
    <row r="1816" spans="1:21" ht="45" x14ac:dyDescent="0.2">
      <c r="A1816" s="6">
        <f t="shared" si="140"/>
        <v>0.49183333333333334</v>
      </c>
      <c r="B1816">
        <v>1814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8">
        <f t="shared" si="141"/>
        <v>42.157142857142858</v>
      </c>
      <c r="Q1816" s="10" t="s">
        <v>8337</v>
      </c>
      <c r="R1816" t="s">
        <v>8338</v>
      </c>
      <c r="S1816" s="14" t="str">
        <f t="shared" si="142"/>
        <v>January</v>
      </c>
      <c r="T1816" s="15">
        <f t="shared" si="143"/>
        <v>42062.980740740742</v>
      </c>
      <c r="U1816" t="str">
        <f t="shared" si="144"/>
        <v>2015</v>
      </c>
    </row>
    <row r="1817" spans="1:21" ht="45" x14ac:dyDescent="0.2">
      <c r="A1817" s="6">
        <f t="shared" si="140"/>
        <v>0</v>
      </c>
      <c r="B1817">
        <v>1815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8" t="e">
        <f t="shared" si="141"/>
        <v>#DIV/0!</v>
      </c>
      <c r="Q1817" s="10" t="s">
        <v>8337</v>
      </c>
      <c r="R1817" t="s">
        <v>8338</v>
      </c>
      <c r="S1817" s="14" t="str">
        <f t="shared" si="142"/>
        <v>June</v>
      </c>
      <c r="T1817" s="15">
        <f t="shared" si="143"/>
        <v>42186.573344907411</v>
      </c>
      <c r="U1817" t="str">
        <f t="shared" si="144"/>
        <v>2015</v>
      </c>
    </row>
    <row r="1818" spans="1:21" ht="45" x14ac:dyDescent="0.2">
      <c r="A1818" s="6">
        <f t="shared" si="140"/>
        <v>2.036E-2</v>
      </c>
      <c r="B1818">
        <v>1816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8">
        <f t="shared" si="141"/>
        <v>84.833333333333329</v>
      </c>
      <c r="Q1818" s="10" t="s">
        <v>8337</v>
      </c>
      <c r="R1818" t="s">
        <v>8338</v>
      </c>
      <c r="S1818" s="14" t="str">
        <f t="shared" si="142"/>
        <v>June</v>
      </c>
      <c r="T1818" s="15">
        <f t="shared" si="143"/>
        <v>42576.458333333336</v>
      </c>
      <c r="U1818" t="str">
        <f t="shared" si="144"/>
        <v>2016</v>
      </c>
    </row>
    <row r="1819" spans="1:21" ht="30" x14ac:dyDescent="0.2">
      <c r="A1819" s="6">
        <f t="shared" si="140"/>
        <v>0.52327777777777773</v>
      </c>
      <c r="B1819">
        <v>1817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8">
        <f t="shared" si="141"/>
        <v>94.19</v>
      </c>
      <c r="Q1819" s="10" t="s">
        <v>8337</v>
      </c>
      <c r="R1819" t="s">
        <v>8338</v>
      </c>
      <c r="S1819" s="14" t="str">
        <f t="shared" si="142"/>
        <v>December</v>
      </c>
      <c r="T1819" s="15">
        <f t="shared" si="143"/>
        <v>42764.957638888889</v>
      </c>
      <c r="U1819" t="str">
        <f t="shared" si="144"/>
        <v>2016</v>
      </c>
    </row>
    <row r="1820" spans="1:21" ht="30" x14ac:dyDescent="0.2">
      <c r="A1820" s="6">
        <f t="shared" si="140"/>
        <v>0</v>
      </c>
      <c r="B1820">
        <v>1818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8" t="e">
        <f t="shared" si="141"/>
        <v>#DIV/0!</v>
      </c>
      <c r="Q1820" s="10" t="s">
        <v>8337</v>
      </c>
      <c r="R1820" t="s">
        <v>8338</v>
      </c>
      <c r="S1820" s="14" t="str">
        <f t="shared" si="142"/>
        <v>March</v>
      </c>
      <c r="T1820" s="15">
        <f t="shared" si="143"/>
        <v>42096.859374999993</v>
      </c>
      <c r="U1820" t="str">
        <f t="shared" si="144"/>
        <v>2015</v>
      </c>
    </row>
    <row r="1821" spans="1:21" ht="45" x14ac:dyDescent="0.2">
      <c r="A1821" s="6">
        <f t="shared" si="140"/>
        <v>2.0833333333333332E-2</v>
      </c>
      <c r="B1821">
        <v>1819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8">
        <f t="shared" si="141"/>
        <v>6.25</v>
      </c>
      <c r="Q1821" s="10" t="s">
        <v>8337</v>
      </c>
      <c r="R1821" t="s">
        <v>8338</v>
      </c>
      <c r="S1821" s="14" t="str">
        <f t="shared" si="142"/>
        <v>June</v>
      </c>
      <c r="T1821" s="15">
        <f t="shared" si="143"/>
        <v>41850.418935185182</v>
      </c>
      <c r="U1821" t="str">
        <f t="shared" si="144"/>
        <v>2014</v>
      </c>
    </row>
    <row r="1822" spans="1:21" ht="45" x14ac:dyDescent="0.2">
      <c r="A1822" s="6">
        <f t="shared" si="140"/>
        <v>6.565384615384616E-2</v>
      </c>
      <c r="B1822">
        <v>1820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8">
        <f t="shared" si="141"/>
        <v>213.375</v>
      </c>
      <c r="Q1822" s="10" t="s">
        <v>8337</v>
      </c>
      <c r="R1822" t="s">
        <v>8338</v>
      </c>
      <c r="S1822" s="14" t="str">
        <f t="shared" si="142"/>
        <v>March</v>
      </c>
      <c r="T1822" s="15">
        <f t="shared" si="143"/>
        <v>42094.709374999999</v>
      </c>
      <c r="U1822" t="str">
        <f t="shared" si="144"/>
        <v>2015</v>
      </c>
    </row>
    <row r="1823" spans="1:21" ht="45" x14ac:dyDescent="0.2">
      <c r="A1823" s="6">
        <f t="shared" si="140"/>
        <v>1.3489</v>
      </c>
      <c r="B1823">
        <v>1821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8">
        <f t="shared" si="141"/>
        <v>59.162280701754383</v>
      </c>
      <c r="Q1823" s="10" t="s">
        <v>8324</v>
      </c>
      <c r="R1823" t="s">
        <v>8325</v>
      </c>
      <c r="S1823" s="14" t="str">
        <f t="shared" si="142"/>
        <v>January</v>
      </c>
      <c r="T1823" s="15">
        <f t="shared" si="143"/>
        <v>40970.985729166663</v>
      </c>
      <c r="U1823" t="str">
        <f t="shared" si="144"/>
        <v>2012</v>
      </c>
    </row>
    <row r="1824" spans="1:21" ht="30" x14ac:dyDescent="0.2">
      <c r="A1824" s="6">
        <f t="shared" si="140"/>
        <v>1</v>
      </c>
      <c r="B1824">
        <v>1822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8">
        <f t="shared" si="141"/>
        <v>27.272727272727273</v>
      </c>
      <c r="Q1824" s="10" t="s">
        <v>8324</v>
      </c>
      <c r="R1824" t="s">
        <v>8325</v>
      </c>
      <c r="S1824" s="14" t="str">
        <f t="shared" si="142"/>
        <v>December</v>
      </c>
      <c r="T1824" s="15">
        <f t="shared" si="143"/>
        <v>41670.459027777775</v>
      </c>
      <c r="U1824" t="str">
        <f t="shared" si="144"/>
        <v>2013</v>
      </c>
    </row>
    <row r="1825" spans="1:21" ht="45" x14ac:dyDescent="0.2">
      <c r="A1825" s="6">
        <f t="shared" si="140"/>
        <v>1.1585714285714286</v>
      </c>
      <c r="B1825">
        <v>1823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8">
        <f t="shared" si="141"/>
        <v>24.575757575757574</v>
      </c>
      <c r="Q1825" s="10" t="s">
        <v>8324</v>
      </c>
      <c r="R1825" t="s">
        <v>8325</v>
      </c>
      <c r="S1825" s="14" t="str">
        <f t="shared" si="142"/>
        <v>September</v>
      </c>
      <c r="T1825" s="15">
        <f t="shared" si="143"/>
        <v>41206.35157407407</v>
      </c>
      <c r="U1825" t="str">
        <f t="shared" si="144"/>
        <v>2012</v>
      </c>
    </row>
    <row r="1826" spans="1:21" x14ac:dyDescent="0.2">
      <c r="A1826" s="6">
        <f t="shared" si="140"/>
        <v>1.0006666666666666</v>
      </c>
      <c r="B1826">
        <v>1824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8">
        <f t="shared" si="141"/>
        <v>75.05</v>
      </c>
      <c r="Q1826" s="10" t="s">
        <v>8324</v>
      </c>
      <c r="R1826" t="s">
        <v>8325</v>
      </c>
      <c r="S1826" s="14" t="str">
        <f t="shared" si="142"/>
        <v>December</v>
      </c>
      <c r="T1826" s="15">
        <f t="shared" si="143"/>
        <v>41646.755555555552</v>
      </c>
      <c r="U1826" t="str">
        <f t="shared" si="144"/>
        <v>2013</v>
      </c>
    </row>
    <row r="1827" spans="1:21" ht="45" x14ac:dyDescent="0.2">
      <c r="A1827" s="6">
        <f t="shared" si="140"/>
        <v>1.0505</v>
      </c>
      <c r="B1827">
        <v>1825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8">
        <f t="shared" si="141"/>
        <v>42.02</v>
      </c>
      <c r="Q1827" s="10" t="s">
        <v>8324</v>
      </c>
      <c r="R1827" t="s">
        <v>8325</v>
      </c>
      <c r="S1827" s="14" t="str">
        <f t="shared" si="142"/>
        <v>June</v>
      </c>
      <c r="T1827" s="15">
        <f t="shared" si="143"/>
        <v>41466.501192129625</v>
      </c>
      <c r="U1827" t="str">
        <f t="shared" si="144"/>
        <v>2013</v>
      </c>
    </row>
    <row r="1828" spans="1:21" x14ac:dyDescent="0.2">
      <c r="A1828" s="6">
        <f t="shared" si="140"/>
        <v>1.01</v>
      </c>
      <c r="B1828">
        <v>1826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8">
        <f t="shared" si="141"/>
        <v>53.157894736842103</v>
      </c>
      <c r="Q1828" s="10" t="s">
        <v>8324</v>
      </c>
      <c r="R1828" t="s">
        <v>8325</v>
      </c>
      <c r="S1828" s="14" t="str">
        <f t="shared" si="142"/>
        <v>January</v>
      </c>
      <c r="T1828" s="15">
        <f t="shared" si="143"/>
        <v>41687.590474537035</v>
      </c>
      <c r="U1828" t="str">
        <f t="shared" si="144"/>
        <v>2014</v>
      </c>
    </row>
    <row r="1829" spans="1:21" ht="45" x14ac:dyDescent="0.2">
      <c r="A1829" s="6">
        <f t="shared" si="140"/>
        <v>1.0066250000000001</v>
      </c>
      <c r="B1829">
        <v>1827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8">
        <f t="shared" si="141"/>
        <v>83.885416666666671</v>
      </c>
      <c r="Q1829" s="10" t="s">
        <v>8324</v>
      </c>
      <c r="R1829" t="s">
        <v>8325</v>
      </c>
      <c r="S1829" s="14" t="str">
        <f t="shared" si="142"/>
        <v>January</v>
      </c>
      <c r="T1829" s="15">
        <f t="shared" si="143"/>
        <v>40604.992604166662</v>
      </c>
      <c r="U1829" t="str">
        <f t="shared" si="144"/>
        <v>2011</v>
      </c>
    </row>
    <row r="1830" spans="1:21" ht="45" x14ac:dyDescent="0.2">
      <c r="A1830" s="6">
        <f t="shared" si="140"/>
        <v>1.0016</v>
      </c>
      <c r="B1830">
        <v>1828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8">
        <f t="shared" si="141"/>
        <v>417.33333333333331</v>
      </c>
      <c r="Q1830" s="10" t="s">
        <v>8324</v>
      </c>
      <c r="R1830" t="s">
        <v>8325</v>
      </c>
      <c r="S1830" s="14" t="str">
        <f t="shared" si="142"/>
        <v>April</v>
      </c>
      <c r="T1830" s="15">
        <f t="shared" si="143"/>
        <v>41768.583333333328</v>
      </c>
      <c r="U1830" t="str">
        <f t="shared" si="144"/>
        <v>2014</v>
      </c>
    </row>
    <row r="1831" spans="1:21" ht="45" x14ac:dyDescent="0.2">
      <c r="A1831" s="6">
        <f t="shared" si="140"/>
        <v>1.6668333333333334</v>
      </c>
      <c r="B1831">
        <v>1829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8">
        <f t="shared" si="141"/>
        <v>75.765151515151516</v>
      </c>
      <c r="Q1831" s="10" t="s">
        <v>8324</v>
      </c>
      <c r="R1831" t="s">
        <v>8325</v>
      </c>
      <c r="S1831" s="14" t="str">
        <f t="shared" si="142"/>
        <v>December</v>
      </c>
      <c r="T1831" s="15">
        <f t="shared" si="143"/>
        <v>40564.583333333328</v>
      </c>
      <c r="U1831" t="str">
        <f t="shared" si="144"/>
        <v>2010</v>
      </c>
    </row>
    <row r="1832" spans="1:21" ht="45" x14ac:dyDescent="0.2">
      <c r="A1832" s="6">
        <f t="shared" si="140"/>
        <v>1.0153333333333334</v>
      </c>
      <c r="B1832">
        <v>1830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8">
        <f t="shared" si="141"/>
        <v>67.389380530973455</v>
      </c>
      <c r="Q1832" s="10" t="s">
        <v>8324</v>
      </c>
      <c r="R1832" t="s">
        <v>8325</v>
      </c>
      <c r="S1832" s="14" t="str">
        <f t="shared" si="142"/>
        <v>January</v>
      </c>
      <c r="T1832" s="15">
        <f t="shared" si="143"/>
        <v>41694.350775462961</v>
      </c>
      <c r="U1832" t="str">
        <f t="shared" si="144"/>
        <v>2014</v>
      </c>
    </row>
    <row r="1833" spans="1:21" ht="45" x14ac:dyDescent="0.2">
      <c r="A1833" s="6">
        <f t="shared" si="140"/>
        <v>1.03</v>
      </c>
      <c r="B1833">
        <v>1831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8">
        <f t="shared" si="141"/>
        <v>73.571428571428569</v>
      </c>
      <c r="Q1833" s="10" t="s">
        <v>8324</v>
      </c>
      <c r="R1833" t="s">
        <v>8325</v>
      </c>
      <c r="S1833" s="14" t="str">
        <f t="shared" si="142"/>
        <v>April</v>
      </c>
      <c r="T1833" s="15">
        <f t="shared" si="143"/>
        <v>41041.662766203699</v>
      </c>
      <c r="U1833" t="str">
        <f t="shared" si="144"/>
        <v>2012</v>
      </c>
    </row>
    <row r="1834" spans="1:21" ht="45" x14ac:dyDescent="0.2">
      <c r="A1834" s="6">
        <f t="shared" si="140"/>
        <v>1.4285714285714286</v>
      </c>
      <c r="B1834">
        <v>1832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8">
        <f t="shared" si="141"/>
        <v>25</v>
      </c>
      <c r="Q1834" s="10" t="s">
        <v>8324</v>
      </c>
      <c r="R1834" t="s">
        <v>8325</v>
      </c>
      <c r="S1834" s="14" t="str">
        <f t="shared" si="142"/>
        <v>February</v>
      </c>
      <c r="T1834" s="15">
        <f t="shared" si="143"/>
        <v>40606.206331018519</v>
      </c>
      <c r="U1834" t="str">
        <f t="shared" si="144"/>
        <v>2011</v>
      </c>
    </row>
    <row r="1835" spans="1:21" ht="45" x14ac:dyDescent="0.2">
      <c r="A1835" s="6">
        <f t="shared" si="140"/>
        <v>2.625</v>
      </c>
      <c r="B1835">
        <v>1833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8">
        <f t="shared" si="141"/>
        <v>42</v>
      </c>
      <c r="Q1835" s="10" t="s">
        <v>8324</v>
      </c>
      <c r="R1835" t="s">
        <v>8325</v>
      </c>
      <c r="S1835" s="14" t="str">
        <f t="shared" si="142"/>
        <v>January</v>
      </c>
      <c r="T1835" s="15">
        <f t="shared" si="143"/>
        <v>41334.999305555553</v>
      </c>
      <c r="U1835" t="str">
        <f t="shared" si="144"/>
        <v>2013</v>
      </c>
    </row>
    <row r="1836" spans="1:21" x14ac:dyDescent="0.2">
      <c r="A1836" s="6">
        <f t="shared" si="140"/>
        <v>1.1805000000000001</v>
      </c>
      <c r="B1836">
        <v>1834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8">
        <f t="shared" si="141"/>
        <v>131.16666666666666</v>
      </c>
      <c r="Q1836" s="10" t="s">
        <v>8324</v>
      </c>
      <c r="R1836" t="s">
        <v>8325</v>
      </c>
      <c r="S1836" s="14" t="str">
        <f t="shared" si="142"/>
        <v>December</v>
      </c>
      <c r="T1836" s="15">
        <f t="shared" si="143"/>
        <v>42028.630729166667</v>
      </c>
      <c r="U1836" t="str">
        <f t="shared" si="144"/>
        <v>2014</v>
      </c>
    </row>
    <row r="1837" spans="1:21" ht="60" x14ac:dyDescent="0.2">
      <c r="A1837" s="6">
        <f t="shared" si="140"/>
        <v>1.04</v>
      </c>
      <c r="B1837">
        <v>1835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8">
        <f t="shared" si="141"/>
        <v>47.272727272727273</v>
      </c>
      <c r="Q1837" s="10" t="s">
        <v>8324</v>
      </c>
      <c r="R1837" t="s">
        <v>8325</v>
      </c>
      <c r="S1837" s="14" t="str">
        <f t="shared" si="142"/>
        <v>March</v>
      </c>
      <c r="T1837" s="15">
        <f t="shared" si="143"/>
        <v>42460.327210648145</v>
      </c>
      <c r="U1837" t="str">
        <f t="shared" si="144"/>
        <v>2016</v>
      </c>
    </row>
    <row r="1838" spans="1:21" x14ac:dyDescent="0.2">
      <c r="A1838" s="6">
        <f t="shared" si="140"/>
        <v>2.0034000000000001</v>
      </c>
      <c r="B1838">
        <v>1836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8">
        <f t="shared" si="141"/>
        <v>182.12727272727273</v>
      </c>
      <c r="Q1838" s="10" t="s">
        <v>8324</v>
      </c>
      <c r="R1838" t="s">
        <v>8325</v>
      </c>
      <c r="S1838" s="14" t="str">
        <f t="shared" si="142"/>
        <v>January</v>
      </c>
      <c r="T1838" s="15">
        <f t="shared" si="143"/>
        <v>41322.476030092592</v>
      </c>
      <c r="U1838" t="str">
        <f t="shared" si="144"/>
        <v>2013</v>
      </c>
    </row>
    <row r="1839" spans="1:21" ht="45" x14ac:dyDescent="0.2">
      <c r="A1839" s="6">
        <f t="shared" si="140"/>
        <v>3.0683333333333334</v>
      </c>
      <c r="B1839">
        <v>1837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8">
        <f t="shared" si="141"/>
        <v>61.366666666666667</v>
      </c>
      <c r="Q1839" s="10" t="s">
        <v>8324</v>
      </c>
      <c r="R1839" t="s">
        <v>8325</v>
      </c>
      <c r="S1839" s="14" t="str">
        <f t="shared" si="142"/>
        <v>January</v>
      </c>
      <c r="T1839" s="15">
        <f t="shared" si="143"/>
        <v>40985.672858796293</v>
      </c>
      <c r="U1839" t="str">
        <f t="shared" si="144"/>
        <v>2012</v>
      </c>
    </row>
    <row r="1840" spans="1:21" ht="45" x14ac:dyDescent="0.2">
      <c r="A1840" s="6">
        <f t="shared" si="140"/>
        <v>1.00149</v>
      </c>
      <c r="B1840">
        <v>1838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8">
        <f t="shared" si="141"/>
        <v>35.767499999999998</v>
      </c>
      <c r="Q1840" s="10" t="s">
        <v>8324</v>
      </c>
      <c r="R1840" t="s">
        <v>8325</v>
      </c>
      <c r="S1840" s="14" t="str">
        <f t="shared" si="142"/>
        <v>September</v>
      </c>
      <c r="T1840" s="15">
        <f t="shared" si="143"/>
        <v>40816.791666666664</v>
      </c>
      <c r="U1840" t="str">
        <f t="shared" si="144"/>
        <v>2011</v>
      </c>
    </row>
    <row r="1841" spans="1:21" ht="45" x14ac:dyDescent="0.2">
      <c r="A1841" s="6">
        <f t="shared" si="140"/>
        <v>2.0529999999999999</v>
      </c>
      <c r="B1841">
        <v>1839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8">
        <f t="shared" si="141"/>
        <v>45.62222222222222</v>
      </c>
      <c r="Q1841" s="10" t="s">
        <v>8324</v>
      </c>
      <c r="R1841" t="s">
        <v>8325</v>
      </c>
      <c r="S1841" s="14" t="str">
        <f t="shared" si="142"/>
        <v>September</v>
      </c>
      <c r="T1841" s="15">
        <f t="shared" si="143"/>
        <v>42644.388680555552</v>
      </c>
      <c r="U1841" t="str">
        <f t="shared" si="144"/>
        <v>2016</v>
      </c>
    </row>
    <row r="1842" spans="1:21" ht="45" x14ac:dyDescent="0.2">
      <c r="A1842" s="6">
        <f t="shared" si="140"/>
        <v>1.0888888888888888</v>
      </c>
      <c r="B1842">
        <v>1840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8">
        <f t="shared" si="141"/>
        <v>75.384615384615387</v>
      </c>
      <c r="Q1842" s="10" t="s">
        <v>8324</v>
      </c>
      <c r="R1842" t="s">
        <v>8325</v>
      </c>
      <c r="S1842" s="14" t="str">
        <f t="shared" si="142"/>
        <v>April</v>
      </c>
      <c r="T1842" s="15">
        <f t="shared" si="143"/>
        <v>41400.874305555553</v>
      </c>
      <c r="U1842" t="str">
        <f t="shared" si="144"/>
        <v>2013</v>
      </c>
    </row>
    <row r="1843" spans="1:21" ht="30" x14ac:dyDescent="0.2">
      <c r="A1843" s="6">
        <f t="shared" si="140"/>
        <v>1.0175000000000001</v>
      </c>
      <c r="B1843">
        <v>1841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8">
        <f t="shared" si="141"/>
        <v>50.875</v>
      </c>
      <c r="Q1843" s="10" t="s">
        <v>8324</v>
      </c>
      <c r="R1843" t="s">
        <v>8325</v>
      </c>
      <c r="S1843" s="14" t="str">
        <f t="shared" si="142"/>
        <v>April</v>
      </c>
      <c r="T1843" s="15">
        <f t="shared" si="143"/>
        <v>41778.874305555553</v>
      </c>
      <c r="U1843" t="str">
        <f t="shared" si="144"/>
        <v>2014</v>
      </c>
    </row>
    <row r="1844" spans="1:21" ht="45" x14ac:dyDescent="0.2">
      <c r="A1844" s="6">
        <f t="shared" si="140"/>
        <v>1.2524999999999999</v>
      </c>
      <c r="B1844">
        <v>1842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8">
        <f t="shared" si="141"/>
        <v>119.28571428571429</v>
      </c>
      <c r="Q1844" s="10" t="s">
        <v>8324</v>
      </c>
      <c r="R1844" t="s">
        <v>8325</v>
      </c>
      <c r="S1844" s="14" t="str">
        <f t="shared" si="142"/>
        <v>January</v>
      </c>
      <c r="T1844" s="15">
        <f t="shared" si="143"/>
        <v>42064.915972222218</v>
      </c>
      <c r="U1844" t="str">
        <f t="shared" si="144"/>
        <v>2015</v>
      </c>
    </row>
    <row r="1845" spans="1:21" ht="45" x14ac:dyDescent="0.2">
      <c r="A1845" s="6">
        <f t="shared" si="140"/>
        <v>1.2400610000000001</v>
      </c>
      <c r="B1845">
        <v>1843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8">
        <f t="shared" si="141"/>
        <v>92.541865671641801</v>
      </c>
      <c r="Q1845" s="10" t="s">
        <v>8324</v>
      </c>
      <c r="R1845" t="s">
        <v>8325</v>
      </c>
      <c r="S1845" s="14" t="str">
        <f t="shared" si="142"/>
        <v>January</v>
      </c>
      <c r="T1845" s="15">
        <f t="shared" si="143"/>
        <v>40594.661504629628</v>
      </c>
      <c r="U1845" t="str">
        <f t="shared" si="144"/>
        <v>2011</v>
      </c>
    </row>
    <row r="1846" spans="1:21" ht="45" x14ac:dyDescent="0.2">
      <c r="A1846" s="6">
        <f t="shared" si="140"/>
        <v>1.014</v>
      </c>
      <c r="B1846">
        <v>1844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8">
        <f t="shared" si="141"/>
        <v>76.05</v>
      </c>
      <c r="Q1846" s="10" t="s">
        <v>8324</v>
      </c>
      <c r="R1846" t="s">
        <v>8325</v>
      </c>
      <c r="S1846" s="14" t="str">
        <f t="shared" si="142"/>
        <v>May</v>
      </c>
      <c r="T1846" s="15">
        <f t="shared" si="143"/>
        <v>40704.791666666664</v>
      </c>
      <c r="U1846" t="str">
        <f t="shared" si="144"/>
        <v>2011</v>
      </c>
    </row>
    <row r="1847" spans="1:21" ht="90" x14ac:dyDescent="0.2">
      <c r="A1847" s="6">
        <f t="shared" si="140"/>
        <v>1</v>
      </c>
      <c r="B1847">
        <v>1845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8">
        <f t="shared" si="141"/>
        <v>52.631578947368418</v>
      </c>
      <c r="Q1847" s="10" t="s">
        <v>8324</v>
      </c>
      <c r="R1847" t="s">
        <v>8325</v>
      </c>
      <c r="S1847" s="14" t="str">
        <f t="shared" si="142"/>
        <v>June</v>
      </c>
      <c r="T1847" s="15">
        <f t="shared" si="143"/>
        <v>42537.871527777774</v>
      </c>
      <c r="U1847" t="str">
        <f t="shared" si="144"/>
        <v>2016</v>
      </c>
    </row>
    <row r="1848" spans="1:21" ht="45" x14ac:dyDescent="0.2">
      <c r="A1848" s="6">
        <f t="shared" si="140"/>
        <v>1.3792666666666666</v>
      </c>
      <c r="B1848">
        <v>1846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8">
        <f t="shared" si="141"/>
        <v>98.990430622009569</v>
      </c>
      <c r="Q1848" s="10" t="s">
        <v>8324</v>
      </c>
      <c r="R1848" t="s">
        <v>8325</v>
      </c>
      <c r="S1848" s="14" t="str">
        <f t="shared" si="142"/>
        <v>November</v>
      </c>
      <c r="T1848" s="15">
        <f t="shared" si="143"/>
        <v>41258.316863425927</v>
      </c>
      <c r="U1848" t="str">
        <f t="shared" si="144"/>
        <v>2012</v>
      </c>
    </row>
    <row r="1849" spans="1:21" ht="45" x14ac:dyDescent="0.2">
      <c r="A1849" s="6">
        <f t="shared" si="140"/>
        <v>1.2088000000000001</v>
      </c>
      <c r="B1849">
        <v>1847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8">
        <f t="shared" si="141"/>
        <v>79.526315789473685</v>
      </c>
      <c r="Q1849" s="10" t="s">
        <v>8324</v>
      </c>
      <c r="R1849" t="s">
        <v>8325</v>
      </c>
      <c r="S1849" s="14" t="str">
        <f t="shared" si="142"/>
        <v>March</v>
      </c>
      <c r="T1849" s="15">
        <f t="shared" si="143"/>
        <v>42114.903148148143</v>
      </c>
      <c r="U1849" t="str">
        <f t="shared" si="144"/>
        <v>2015</v>
      </c>
    </row>
    <row r="1850" spans="1:21" ht="45" x14ac:dyDescent="0.2">
      <c r="A1850" s="6">
        <f t="shared" si="140"/>
        <v>1.0736666666666668</v>
      </c>
      <c r="B1850">
        <v>1848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8">
        <f t="shared" si="141"/>
        <v>134.20833333333334</v>
      </c>
      <c r="Q1850" s="10" t="s">
        <v>8324</v>
      </c>
      <c r="R1850" t="s">
        <v>8325</v>
      </c>
      <c r="S1850" s="14" t="str">
        <f t="shared" si="142"/>
        <v>May</v>
      </c>
      <c r="T1850" s="15">
        <f t="shared" si="143"/>
        <v>40754.957638888889</v>
      </c>
      <c r="U1850" t="str">
        <f t="shared" si="144"/>
        <v>2011</v>
      </c>
    </row>
    <row r="1851" spans="1:21" ht="30" x14ac:dyDescent="0.2">
      <c r="A1851" s="6">
        <f t="shared" si="140"/>
        <v>1.0033333333333334</v>
      </c>
      <c r="B1851">
        <v>1849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8">
        <f t="shared" si="141"/>
        <v>37.625</v>
      </c>
      <c r="Q1851" s="10" t="s">
        <v>8324</v>
      </c>
      <c r="R1851" t="s">
        <v>8325</v>
      </c>
      <c r="S1851" s="14" t="str">
        <f t="shared" si="142"/>
        <v>September</v>
      </c>
      <c r="T1851" s="15">
        <f t="shared" si="143"/>
        <v>41199.512256944443</v>
      </c>
      <c r="U1851" t="str">
        <f t="shared" si="144"/>
        <v>2012</v>
      </c>
    </row>
    <row r="1852" spans="1:21" ht="45" x14ac:dyDescent="0.2">
      <c r="A1852" s="6">
        <f t="shared" si="140"/>
        <v>1.0152222222222222</v>
      </c>
      <c r="B1852">
        <v>1850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8">
        <f t="shared" si="141"/>
        <v>51.044692737430168</v>
      </c>
      <c r="Q1852" s="10" t="s">
        <v>8324</v>
      </c>
      <c r="R1852" t="s">
        <v>8325</v>
      </c>
      <c r="S1852" s="14" t="str">
        <f t="shared" si="142"/>
        <v>June</v>
      </c>
      <c r="T1852" s="15">
        <f t="shared" si="143"/>
        <v>41830.626157407409</v>
      </c>
      <c r="U1852" t="str">
        <f t="shared" si="144"/>
        <v>2014</v>
      </c>
    </row>
    <row r="1853" spans="1:21" ht="45" x14ac:dyDescent="0.2">
      <c r="A1853" s="6">
        <f t="shared" si="140"/>
        <v>1.0007692307692309</v>
      </c>
      <c r="B1853">
        <v>1851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8">
        <f t="shared" si="141"/>
        <v>50.03846153846154</v>
      </c>
      <c r="Q1853" s="10" t="s">
        <v>8324</v>
      </c>
      <c r="R1853" t="s">
        <v>8325</v>
      </c>
      <c r="S1853" s="14" t="str">
        <f t="shared" si="142"/>
        <v>July</v>
      </c>
      <c r="T1853" s="15">
        <f t="shared" si="143"/>
        <v>41847.708333333328</v>
      </c>
      <c r="U1853" t="str">
        <f t="shared" si="144"/>
        <v>2014</v>
      </c>
    </row>
    <row r="1854" spans="1:21" ht="45" x14ac:dyDescent="0.2">
      <c r="A1854" s="6">
        <f t="shared" si="140"/>
        <v>1.1696666666666666</v>
      </c>
      <c r="B1854">
        <v>1852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8">
        <f t="shared" si="141"/>
        <v>133.93129770992365</v>
      </c>
      <c r="Q1854" s="10" t="s">
        <v>8324</v>
      </c>
      <c r="R1854" t="s">
        <v>8325</v>
      </c>
      <c r="S1854" s="14" t="str">
        <f t="shared" si="142"/>
        <v>March</v>
      </c>
      <c r="T1854" s="15">
        <f t="shared" si="143"/>
        <v>42118.666666666664</v>
      </c>
      <c r="U1854" t="str">
        <f t="shared" si="144"/>
        <v>2015</v>
      </c>
    </row>
    <row r="1855" spans="1:21" ht="45" x14ac:dyDescent="0.2">
      <c r="A1855" s="6">
        <f t="shared" si="140"/>
        <v>1.01875</v>
      </c>
      <c r="B1855">
        <v>1853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8">
        <f t="shared" si="141"/>
        <v>58.214285714285715</v>
      </c>
      <c r="Q1855" s="10" t="s">
        <v>8324</v>
      </c>
      <c r="R1855" t="s">
        <v>8325</v>
      </c>
      <c r="S1855" s="14" t="str">
        <f t="shared" si="142"/>
        <v>September</v>
      </c>
      <c r="T1855" s="15">
        <f t="shared" si="143"/>
        <v>41226.768715277773</v>
      </c>
      <c r="U1855" t="str">
        <f t="shared" si="144"/>
        <v>2012</v>
      </c>
    </row>
    <row r="1856" spans="1:21" ht="45" x14ac:dyDescent="0.2">
      <c r="A1856" s="6">
        <f t="shared" si="140"/>
        <v>1.0212366666666666</v>
      </c>
      <c r="B1856">
        <v>1854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8">
        <f t="shared" si="141"/>
        <v>88.037643678160919</v>
      </c>
      <c r="Q1856" s="10" t="s">
        <v>8324</v>
      </c>
      <c r="R1856" t="s">
        <v>8325</v>
      </c>
      <c r="S1856" s="14" t="str">
        <f t="shared" si="142"/>
        <v>April</v>
      </c>
      <c r="T1856" s="15">
        <f t="shared" si="143"/>
        <v>41417.687928240739</v>
      </c>
      <c r="U1856" t="str">
        <f t="shared" si="144"/>
        <v>2013</v>
      </c>
    </row>
    <row r="1857" spans="1:21" ht="45" x14ac:dyDescent="0.2">
      <c r="A1857" s="6">
        <f t="shared" si="140"/>
        <v>1.5405897142857143</v>
      </c>
      <c r="B1857">
        <v>1855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8">
        <f t="shared" si="141"/>
        <v>70.576753926701571</v>
      </c>
      <c r="Q1857" s="10" t="s">
        <v>8324</v>
      </c>
      <c r="R1857" t="s">
        <v>8325</v>
      </c>
      <c r="S1857" s="14" t="str">
        <f t="shared" si="142"/>
        <v>November</v>
      </c>
      <c r="T1857" s="15">
        <f t="shared" si="143"/>
        <v>41645.205324074072</v>
      </c>
      <c r="U1857" t="str">
        <f t="shared" si="144"/>
        <v>2013</v>
      </c>
    </row>
    <row r="1858" spans="1:21" ht="45" x14ac:dyDescent="0.2">
      <c r="A1858" s="6">
        <f t="shared" si="140"/>
        <v>1.0125</v>
      </c>
      <c r="B1858">
        <v>1856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8">
        <f t="shared" si="141"/>
        <v>53.289473684210527</v>
      </c>
      <c r="Q1858" s="10" t="s">
        <v>8324</v>
      </c>
      <c r="R1858" t="s">
        <v>8325</v>
      </c>
      <c r="S1858" s="14" t="str">
        <f t="shared" si="142"/>
        <v>June</v>
      </c>
      <c r="T1858" s="15">
        <f t="shared" si="143"/>
        <v>41838.52166666666</v>
      </c>
      <c r="U1858" t="str">
        <f t="shared" si="144"/>
        <v>2014</v>
      </c>
    </row>
    <row r="1859" spans="1:21" ht="45" x14ac:dyDescent="0.2">
      <c r="A1859" s="6">
        <f t="shared" ref="A1859:A1922" si="145">(F1859/E1859)</f>
        <v>1</v>
      </c>
      <c r="B1859">
        <v>1857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8">
        <f t="shared" ref="P1859:P1922" si="146">F1859/M1859</f>
        <v>136.36363636363637</v>
      </c>
      <c r="Q1859" s="10" t="s">
        <v>8324</v>
      </c>
      <c r="R1859" t="s">
        <v>8325</v>
      </c>
      <c r="S1859" s="14" t="str">
        <f t="shared" ref="S1859:S1922" si="147">TEXT((((K1859/60)/60)/24)+DATE(1970,1,1)+(-8/24),"MMMM")</f>
        <v>August</v>
      </c>
      <c r="T1859" s="15">
        <f t="shared" ref="T1859:T1922" si="148">(((J1859/60)/60/24)+DATE(1970,1,1)+(-8/24))</f>
        <v>41894.435335648144</v>
      </c>
      <c r="U1859" t="str">
        <f t="shared" ref="U1859:U1922" si="149">TEXT((((K1859/60)/60)/24)+DATE(1970,1,1)+(-8/24),"YYYY")</f>
        <v>2014</v>
      </c>
    </row>
    <row r="1860" spans="1:21" ht="45" x14ac:dyDescent="0.2">
      <c r="A1860" s="6">
        <f t="shared" si="145"/>
        <v>1.0874800874800874</v>
      </c>
      <c r="B1860">
        <v>1858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8">
        <f t="shared" si="146"/>
        <v>40.547315436241611</v>
      </c>
      <c r="Q1860" s="10" t="s">
        <v>8324</v>
      </c>
      <c r="R1860" t="s">
        <v>8325</v>
      </c>
      <c r="S1860" s="14" t="str">
        <f t="shared" si="147"/>
        <v>October</v>
      </c>
      <c r="T1860" s="15">
        <f t="shared" si="148"/>
        <v>40892.908807870372</v>
      </c>
      <c r="U1860" t="str">
        <f t="shared" si="149"/>
        <v>2011</v>
      </c>
    </row>
    <row r="1861" spans="1:21" ht="30" x14ac:dyDescent="0.2">
      <c r="A1861" s="6">
        <f t="shared" si="145"/>
        <v>1.3183333333333334</v>
      </c>
      <c r="B1861">
        <v>1859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8">
        <f t="shared" si="146"/>
        <v>70.625</v>
      </c>
      <c r="Q1861" s="10" t="s">
        <v>8324</v>
      </c>
      <c r="R1861" t="s">
        <v>8325</v>
      </c>
      <c r="S1861" s="14" t="str">
        <f t="shared" si="147"/>
        <v>August</v>
      </c>
      <c r="T1861" s="15">
        <f t="shared" si="148"/>
        <v>40808.436678240738</v>
      </c>
      <c r="U1861" t="str">
        <f t="shared" si="149"/>
        <v>2011</v>
      </c>
    </row>
    <row r="1862" spans="1:21" ht="45" x14ac:dyDescent="0.2">
      <c r="A1862" s="6">
        <f t="shared" si="145"/>
        <v>1.3346666666666667</v>
      </c>
      <c r="B1862">
        <v>1860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8">
        <f t="shared" si="146"/>
        <v>52.684210526315788</v>
      </c>
      <c r="Q1862" s="10" t="s">
        <v>8324</v>
      </c>
      <c r="R1862" t="s">
        <v>8325</v>
      </c>
      <c r="S1862" s="14" t="str">
        <f t="shared" si="147"/>
        <v>January</v>
      </c>
      <c r="T1862" s="15">
        <f t="shared" si="148"/>
        <v>41676.375972222217</v>
      </c>
      <c r="U1862" t="str">
        <f t="shared" si="149"/>
        <v>2014</v>
      </c>
    </row>
    <row r="1863" spans="1:21" ht="45" x14ac:dyDescent="0.2">
      <c r="A1863" s="6">
        <f t="shared" si="145"/>
        <v>0</v>
      </c>
      <c r="B1863">
        <v>1861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8" t="e">
        <f t="shared" si="146"/>
        <v>#DIV/0!</v>
      </c>
      <c r="Q1863" s="10" t="s">
        <v>8332</v>
      </c>
      <c r="R1863" t="s">
        <v>8334</v>
      </c>
      <c r="S1863" s="14" t="str">
        <f t="shared" si="147"/>
        <v>December</v>
      </c>
      <c r="T1863" s="15">
        <f t="shared" si="148"/>
        <v>42029.966909722221</v>
      </c>
      <c r="U1863" t="str">
        <f t="shared" si="149"/>
        <v>2014</v>
      </c>
    </row>
    <row r="1864" spans="1:21" ht="45" x14ac:dyDescent="0.2">
      <c r="A1864" s="6">
        <f t="shared" si="145"/>
        <v>8.0833333333333326E-2</v>
      </c>
      <c r="B1864">
        <v>1862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8">
        <f t="shared" si="146"/>
        <v>90.9375</v>
      </c>
      <c r="Q1864" s="10" t="s">
        <v>8332</v>
      </c>
      <c r="R1864" t="s">
        <v>8334</v>
      </c>
      <c r="S1864" s="14" t="str">
        <f t="shared" si="147"/>
        <v>January</v>
      </c>
      <c r="T1864" s="15">
        <f t="shared" si="148"/>
        <v>42801.979166666664</v>
      </c>
      <c r="U1864" t="str">
        <f t="shared" si="149"/>
        <v>2017</v>
      </c>
    </row>
    <row r="1865" spans="1:21" ht="45" x14ac:dyDescent="0.2">
      <c r="A1865" s="6">
        <f t="shared" si="145"/>
        <v>4.0000000000000001E-3</v>
      </c>
      <c r="B1865">
        <v>1863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8">
        <f t="shared" si="146"/>
        <v>5</v>
      </c>
      <c r="Q1865" s="10" t="s">
        <v>8332</v>
      </c>
      <c r="R1865" t="s">
        <v>8334</v>
      </c>
      <c r="S1865" s="14" t="str">
        <f t="shared" si="147"/>
        <v>May</v>
      </c>
      <c r="T1865" s="15">
        <f t="shared" si="148"/>
        <v>41802.463946759257</v>
      </c>
      <c r="U1865" t="str">
        <f t="shared" si="149"/>
        <v>2014</v>
      </c>
    </row>
    <row r="1866" spans="1:21" ht="45" x14ac:dyDescent="0.2">
      <c r="A1866" s="6">
        <f t="shared" si="145"/>
        <v>0.42892307692307691</v>
      </c>
      <c r="B1866">
        <v>1864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8">
        <f t="shared" si="146"/>
        <v>58.083333333333336</v>
      </c>
      <c r="Q1866" s="10" t="s">
        <v>8332</v>
      </c>
      <c r="R1866" t="s">
        <v>8334</v>
      </c>
      <c r="S1866" s="14" t="str">
        <f t="shared" si="147"/>
        <v>April</v>
      </c>
      <c r="T1866" s="15">
        <f t="shared" si="148"/>
        <v>41763.383101851847</v>
      </c>
      <c r="U1866" t="str">
        <f t="shared" si="149"/>
        <v>2014</v>
      </c>
    </row>
    <row r="1867" spans="1:21" ht="45" x14ac:dyDescent="0.2">
      <c r="A1867" s="6">
        <f t="shared" si="145"/>
        <v>3.6363636363636364E-5</v>
      </c>
      <c r="B1867">
        <v>1865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8">
        <f t="shared" si="146"/>
        <v>2</v>
      </c>
      <c r="Q1867" s="10" t="s">
        <v>8332</v>
      </c>
      <c r="R1867" t="s">
        <v>8334</v>
      </c>
      <c r="S1867" s="14" t="str">
        <f t="shared" si="147"/>
        <v>October</v>
      </c>
      <c r="T1867" s="15">
        <f t="shared" si="148"/>
        <v>42680.075775462967</v>
      </c>
      <c r="U1867" t="str">
        <f t="shared" si="149"/>
        <v>2016</v>
      </c>
    </row>
    <row r="1868" spans="1:21" ht="45" x14ac:dyDescent="0.2">
      <c r="A1868" s="6">
        <f t="shared" si="145"/>
        <v>5.0000000000000001E-3</v>
      </c>
      <c r="B1868">
        <v>1866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8">
        <f t="shared" si="146"/>
        <v>62.5</v>
      </c>
      <c r="Q1868" s="10" t="s">
        <v>8332</v>
      </c>
      <c r="R1868" t="s">
        <v>8334</v>
      </c>
      <c r="S1868" s="14" t="str">
        <f t="shared" si="147"/>
        <v>January</v>
      </c>
      <c r="T1868" s="15">
        <f t="shared" si="148"/>
        <v>42794.833333333336</v>
      </c>
      <c r="U1868" t="str">
        <f t="shared" si="149"/>
        <v>2017</v>
      </c>
    </row>
    <row r="1869" spans="1:21" ht="45" x14ac:dyDescent="0.2">
      <c r="A1869" s="6">
        <f t="shared" si="145"/>
        <v>5.0000000000000001E-4</v>
      </c>
      <c r="B1869">
        <v>1867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8">
        <f t="shared" si="146"/>
        <v>10</v>
      </c>
      <c r="Q1869" s="10" t="s">
        <v>8332</v>
      </c>
      <c r="R1869" t="s">
        <v>8334</v>
      </c>
      <c r="S1869" s="14" t="str">
        <f t="shared" si="147"/>
        <v>October</v>
      </c>
      <c r="T1869" s="15">
        <f t="shared" si="148"/>
        <v>42679.591574074067</v>
      </c>
      <c r="U1869" t="str">
        <f t="shared" si="149"/>
        <v>2016</v>
      </c>
    </row>
    <row r="1870" spans="1:21" ht="45" x14ac:dyDescent="0.2">
      <c r="A1870" s="6">
        <f t="shared" si="145"/>
        <v>4.8680000000000001E-2</v>
      </c>
      <c r="B1870">
        <v>1868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8">
        <f t="shared" si="146"/>
        <v>71.588235294117652</v>
      </c>
      <c r="Q1870" s="10" t="s">
        <v>8332</v>
      </c>
      <c r="R1870" t="s">
        <v>8334</v>
      </c>
      <c r="S1870" s="14" t="str">
        <f t="shared" si="147"/>
        <v>November</v>
      </c>
      <c r="T1870" s="15">
        <f t="shared" si="148"/>
        <v>42352.999305555553</v>
      </c>
      <c r="U1870" t="str">
        <f t="shared" si="149"/>
        <v>2015</v>
      </c>
    </row>
    <row r="1871" spans="1:21" ht="45" x14ac:dyDescent="0.2">
      <c r="A1871" s="6">
        <f t="shared" si="145"/>
        <v>0</v>
      </c>
      <c r="B1871">
        <v>1869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8" t="e">
        <f t="shared" si="146"/>
        <v>#DIV/0!</v>
      </c>
      <c r="Q1871" s="10" t="s">
        <v>8332</v>
      </c>
      <c r="R1871" t="s">
        <v>8334</v>
      </c>
      <c r="S1871" s="14" t="str">
        <f t="shared" si="147"/>
        <v>December</v>
      </c>
      <c r="T1871" s="15">
        <f t="shared" si="148"/>
        <v>42738.669548611106</v>
      </c>
      <c r="U1871" t="str">
        <f t="shared" si="149"/>
        <v>2016</v>
      </c>
    </row>
    <row r="1872" spans="1:21" ht="45" x14ac:dyDescent="0.2">
      <c r="A1872" s="6">
        <f t="shared" si="145"/>
        <v>0.10314285714285715</v>
      </c>
      <c r="B1872">
        <v>1870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8">
        <f t="shared" si="146"/>
        <v>32.81818181818182</v>
      </c>
      <c r="Q1872" s="10" t="s">
        <v>8332</v>
      </c>
      <c r="R1872" t="s">
        <v>8334</v>
      </c>
      <c r="S1872" s="14" t="str">
        <f t="shared" si="147"/>
        <v>January</v>
      </c>
      <c r="T1872" s="15">
        <f t="shared" si="148"/>
        <v>42399.845138888886</v>
      </c>
      <c r="U1872" t="str">
        <f t="shared" si="149"/>
        <v>2016</v>
      </c>
    </row>
    <row r="1873" spans="1:21" ht="45" x14ac:dyDescent="0.2">
      <c r="A1873" s="6">
        <f t="shared" si="145"/>
        <v>0.7178461538461538</v>
      </c>
      <c r="B1873">
        <v>1871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8">
        <f t="shared" si="146"/>
        <v>49.11578947368421</v>
      </c>
      <c r="Q1873" s="10" t="s">
        <v>8332</v>
      </c>
      <c r="R1873" t="s">
        <v>8334</v>
      </c>
      <c r="S1873" s="14" t="str">
        <f t="shared" si="147"/>
        <v>October</v>
      </c>
      <c r="T1873" s="15">
        <f t="shared" si="148"/>
        <v>41963.491909722223</v>
      </c>
      <c r="U1873" t="str">
        <f t="shared" si="149"/>
        <v>2014</v>
      </c>
    </row>
    <row r="1874" spans="1:21" ht="45" x14ac:dyDescent="0.2">
      <c r="A1874" s="6">
        <f t="shared" si="145"/>
        <v>1.06E-2</v>
      </c>
      <c r="B1874">
        <v>1872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8">
        <f t="shared" si="146"/>
        <v>16.307692307692307</v>
      </c>
      <c r="Q1874" s="10" t="s">
        <v>8332</v>
      </c>
      <c r="R1874" t="s">
        <v>8334</v>
      </c>
      <c r="S1874" s="14" t="str">
        <f t="shared" si="147"/>
        <v>May</v>
      </c>
      <c r="T1874" s="15">
        <f t="shared" si="148"/>
        <v>42184.796319444438</v>
      </c>
      <c r="U1874" t="str">
        <f t="shared" si="149"/>
        <v>2015</v>
      </c>
    </row>
    <row r="1875" spans="1:21" ht="45" x14ac:dyDescent="0.2">
      <c r="A1875" s="6">
        <f t="shared" si="145"/>
        <v>4.4999999999999997E-3</v>
      </c>
      <c r="B1875">
        <v>1873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8">
        <f t="shared" si="146"/>
        <v>18</v>
      </c>
      <c r="Q1875" s="10" t="s">
        <v>8332</v>
      </c>
      <c r="R1875" t="s">
        <v>8334</v>
      </c>
      <c r="S1875" s="14" t="str">
        <f t="shared" si="147"/>
        <v>June</v>
      </c>
      <c r="T1875" s="15">
        <f t="shared" si="148"/>
        <v>42193.364583333336</v>
      </c>
      <c r="U1875" t="str">
        <f t="shared" si="149"/>
        <v>2015</v>
      </c>
    </row>
    <row r="1876" spans="1:21" ht="45" x14ac:dyDescent="0.2">
      <c r="A1876" s="6">
        <f t="shared" si="145"/>
        <v>1.6249999999999999E-4</v>
      </c>
      <c r="B1876">
        <v>1874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8">
        <f t="shared" si="146"/>
        <v>13</v>
      </c>
      <c r="Q1876" s="10" t="s">
        <v>8332</v>
      </c>
      <c r="R1876" t="s">
        <v>8334</v>
      </c>
      <c r="S1876" s="14" t="str">
        <f t="shared" si="147"/>
        <v>June</v>
      </c>
      <c r="T1876" s="15">
        <f t="shared" si="148"/>
        <v>42549.635798611103</v>
      </c>
      <c r="U1876" t="str">
        <f t="shared" si="149"/>
        <v>2016</v>
      </c>
    </row>
    <row r="1877" spans="1:21" ht="30" x14ac:dyDescent="0.2">
      <c r="A1877" s="6">
        <f t="shared" si="145"/>
        <v>5.1000000000000004E-3</v>
      </c>
      <c r="B1877">
        <v>1875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8">
        <f t="shared" si="146"/>
        <v>17</v>
      </c>
      <c r="Q1877" s="10" t="s">
        <v>8332</v>
      </c>
      <c r="R1877" t="s">
        <v>8334</v>
      </c>
      <c r="S1877" s="14" t="str">
        <f t="shared" si="147"/>
        <v>June</v>
      </c>
      <c r="T1877" s="15">
        <f t="shared" si="148"/>
        <v>42588.566064814811</v>
      </c>
      <c r="U1877" t="str">
        <f t="shared" si="149"/>
        <v>2016</v>
      </c>
    </row>
    <row r="1878" spans="1:21" ht="45" x14ac:dyDescent="0.2">
      <c r="A1878" s="6">
        <f t="shared" si="145"/>
        <v>0</v>
      </c>
      <c r="B1878">
        <v>1876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8" t="e">
        <f t="shared" si="146"/>
        <v>#DIV/0!</v>
      </c>
      <c r="Q1878" s="10" t="s">
        <v>8332</v>
      </c>
      <c r="R1878" t="s">
        <v>8334</v>
      </c>
      <c r="S1878" s="14" t="str">
        <f t="shared" si="147"/>
        <v>May</v>
      </c>
      <c r="T1878" s="15">
        <f t="shared" si="148"/>
        <v>41805.951446759253</v>
      </c>
      <c r="U1878" t="str">
        <f t="shared" si="149"/>
        <v>2014</v>
      </c>
    </row>
    <row r="1879" spans="1:21" ht="30" x14ac:dyDescent="0.2">
      <c r="A1879" s="6">
        <f t="shared" si="145"/>
        <v>0</v>
      </c>
      <c r="B1879">
        <v>1877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8" t="e">
        <f t="shared" si="146"/>
        <v>#DIV/0!</v>
      </c>
      <c r="Q1879" s="10" t="s">
        <v>8332</v>
      </c>
      <c r="R1879" t="s">
        <v>8334</v>
      </c>
      <c r="S1879" s="14" t="str">
        <f t="shared" si="147"/>
        <v>January</v>
      </c>
      <c r="T1879" s="15">
        <f t="shared" si="148"/>
        <v>42063.695891203701</v>
      </c>
      <c r="U1879" t="str">
        <f t="shared" si="149"/>
        <v>2015</v>
      </c>
    </row>
    <row r="1880" spans="1:21" ht="45" x14ac:dyDescent="0.2">
      <c r="A1880" s="6">
        <f t="shared" si="145"/>
        <v>0</v>
      </c>
      <c r="B1880">
        <v>1878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8" t="e">
        <f t="shared" si="146"/>
        <v>#DIV/0!</v>
      </c>
      <c r="Q1880" s="10" t="s">
        <v>8332</v>
      </c>
      <c r="R1880" t="s">
        <v>8334</v>
      </c>
      <c r="S1880" s="14" t="str">
        <f t="shared" si="147"/>
        <v>May</v>
      </c>
      <c r="T1880" s="15">
        <f t="shared" si="148"/>
        <v>41802.675405092588</v>
      </c>
      <c r="U1880" t="str">
        <f t="shared" si="149"/>
        <v>2014</v>
      </c>
    </row>
    <row r="1881" spans="1:21" ht="45" x14ac:dyDescent="0.2">
      <c r="A1881" s="6">
        <f t="shared" si="145"/>
        <v>1.1999999999999999E-3</v>
      </c>
      <c r="B1881">
        <v>1879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8">
        <f t="shared" si="146"/>
        <v>3</v>
      </c>
      <c r="Q1881" s="10" t="s">
        <v>8332</v>
      </c>
      <c r="R1881" t="s">
        <v>8334</v>
      </c>
      <c r="S1881" s="14" t="str">
        <f t="shared" si="147"/>
        <v>February</v>
      </c>
      <c r="T1881" s="15">
        <f t="shared" si="148"/>
        <v>42443.274641203701</v>
      </c>
      <c r="U1881" t="str">
        <f t="shared" si="149"/>
        <v>2016</v>
      </c>
    </row>
    <row r="1882" spans="1:21" ht="30" x14ac:dyDescent="0.2">
      <c r="A1882" s="6">
        <f t="shared" si="145"/>
        <v>0.20080000000000001</v>
      </c>
      <c r="B1882">
        <v>1880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8">
        <f t="shared" si="146"/>
        <v>41.833333333333336</v>
      </c>
      <c r="Q1882" s="10" t="s">
        <v>8332</v>
      </c>
      <c r="R1882" t="s">
        <v>8334</v>
      </c>
      <c r="S1882" s="14" t="str">
        <f t="shared" si="147"/>
        <v>March</v>
      </c>
      <c r="T1882" s="15">
        <f t="shared" si="148"/>
        <v>42459.19189814815</v>
      </c>
      <c r="U1882" t="str">
        <f t="shared" si="149"/>
        <v>2016</v>
      </c>
    </row>
    <row r="1883" spans="1:21" ht="45" x14ac:dyDescent="0.2">
      <c r="A1883" s="6">
        <f t="shared" si="145"/>
        <v>1.726845</v>
      </c>
      <c r="B1883">
        <v>1881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8">
        <f t="shared" si="146"/>
        <v>49.338428571428572</v>
      </c>
      <c r="Q1883" s="10" t="s">
        <v>8324</v>
      </c>
      <c r="R1883" t="s">
        <v>8328</v>
      </c>
      <c r="S1883" s="14" t="str">
        <f t="shared" si="147"/>
        <v>February</v>
      </c>
      <c r="T1883" s="15">
        <f t="shared" si="148"/>
        <v>42072.777650462966</v>
      </c>
      <c r="U1883" t="str">
        <f t="shared" si="149"/>
        <v>2015</v>
      </c>
    </row>
    <row r="1884" spans="1:21" ht="45" x14ac:dyDescent="0.2">
      <c r="A1884" s="6">
        <f t="shared" si="145"/>
        <v>1.008955223880597</v>
      </c>
      <c r="B1884">
        <v>1882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8">
        <f t="shared" si="146"/>
        <v>41.728395061728392</v>
      </c>
      <c r="Q1884" s="10" t="s">
        <v>8324</v>
      </c>
      <c r="R1884" t="s">
        <v>8328</v>
      </c>
      <c r="S1884" s="14" t="str">
        <f t="shared" si="147"/>
        <v>June</v>
      </c>
      <c r="T1884" s="15">
        <f t="shared" si="148"/>
        <v>41100.658333333333</v>
      </c>
      <c r="U1884" t="str">
        <f t="shared" si="149"/>
        <v>2012</v>
      </c>
    </row>
    <row r="1885" spans="1:21" ht="45" x14ac:dyDescent="0.2">
      <c r="A1885" s="6">
        <f t="shared" si="145"/>
        <v>1.0480480480480481</v>
      </c>
      <c r="B1885">
        <v>1883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8">
        <f t="shared" si="146"/>
        <v>32.71875</v>
      </c>
      <c r="Q1885" s="10" t="s">
        <v>8324</v>
      </c>
      <c r="R1885" t="s">
        <v>8328</v>
      </c>
      <c r="S1885" s="14" t="str">
        <f t="shared" si="147"/>
        <v>March</v>
      </c>
      <c r="T1885" s="15">
        <f t="shared" si="148"/>
        <v>41007.573009259257</v>
      </c>
      <c r="U1885" t="str">
        <f t="shared" si="149"/>
        <v>2012</v>
      </c>
    </row>
    <row r="1886" spans="1:21" ht="45" x14ac:dyDescent="0.2">
      <c r="A1886" s="6">
        <f t="shared" si="145"/>
        <v>1.351</v>
      </c>
      <c r="B1886">
        <v>1884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8">
        <f t="shared" si="146"/>
        <v>51.96153846153846</v>
      </c>
      <c r="Q1886" s="10" t="s">
        <v>8324</v>
      </c>
      <c r="R1886" t="s">
        <v>8328</v>
      </c>
      <c r="S1886" s="14" t="str">
        <f t="shared" si="147"/>
        <v>October</v>
      </c>
      <c r="T1886" s="15">
        <f t="shared" si="148"/>
        <v>41240.166666666664</v>
      </c>
      <c r="U1886" t="str">
        <f t="shared" si="149"/>
        <v>2012</v>
      </c>
    </row>
    <row r="1887" spans="1:21" ht="45" x14ac:dyDescent="0.2">
      <c r="A1887" s="6">
        <f t="shared" si="145"/>
        <v>1.1632786885245903</v>
      </c>
      <c r="B1887">
        <v>1885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8">
        <f t="shared" si="146"/>
        <v>50.685714285714283</v>
      </c>
      <c r="Q1887" s="10" t="s">
        <v>8324</v>
      </c>
      <c r="R1887" t="s">
        <v>8328</v>
      </c>
      <c r="S1887" s="14" t="str">
        <f t="shared" si="147"/>
        <v>July</v>
      </c>
      <c r="T1887" s="15">
        <f t="shared" si="148"/>
        <v>41131.583333333328</v>
      </c>
      <c r="U1887" t="str">
        <f t="shared" si="149"/>
        <v>2012</v>
      </c>
    </row>
    <row r="1888" spans="1:21" ht="45" x14ac:dyDescent="0.2">
      <c r="A1888" s="6">
        <f t="shared" si="145"/>
        <v>1.0208333333333333</v>
      </c>
      <c r="B1888">
        <v>1886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8">
        <f t="shared" si="146"/>
        <v>42.241379310344826</v>
      </c>
      <c r="Q1888" s="10" t="s">
        <v>8324</v>
      </c>
      <c r="R1888" t="s">
        <v>8328</v>
      </c>
      <c r="S1888" s="14" t="str">
        <f t="shared" si="147"/>
        <v>October</v>
      </c>
      <c r="T1888" s="15">
        <f t="shared" si="148"/>
        <v>41955.615023148144</v>
      </c>
      <c r="U1888" t="str">
        <f t="shared" si="149"/>
        <v>2014</v>
      </c>
    </row>
    <row r="1889" spans="1:21" ht="45" x14ac:dyDescent="0.2">
      <c r="A1889" s="6">
        <f t="shared" si="145"/>
        <v>1.1116666666666666</v>
      </c>
      <c r="B1889">
        <v>1887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8">
        <f t="shared" si="146"/>
        <v>416.875</v>
      </c>
      <c r="Q1889" s="10" t="s">
        <v>8324</v>
      </c>
      <c r="R1889" t="s">
        <v>8328</v>
      </c>
      <c r="S1889" s="14" t="str">
        <f t="shared" si="147"/>
        <v>November</v>
      </c>
      <c r="T1889" s="15">
        <f t="shared" si="148"/>
        <v>42341.562499999993</v>
      </c>
      <c r="U1889" t="str">
        <f t="shared" si="149"/>
        <v>2015</v>
      </c>
    </row>
    <row r="1890" spans="1:21" ht="45" x14ac:dyDescent="0.2">
      <c r="A1890" s="6">
        <f t="shared" si="145"/>
        <v>1.6608000000000001</v>
      </c>
      <c r="B1890">
        <v>1888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8">
        <f t="shared" si="146"/>
        <v>46.651685393258425</v>
      </c>
      <c r="Q1890" s="10" t="s">
        <v>8324</v>
      </c>
      <c r="R1890" t="s">
        <v>8328</v>
      </c>
      <c r="S1890" s="14" t="str">
        <f t="shared" si="147"/>
        <v>April</v>
      </c>
      <c r="T1890" s="15">
        <f t="shared" si="148"/>
        <v>40329.874305555553</v>
      </c>
      <c r="U1890" t="str">
        <f t="shared" si="149"/>
        <v>2010</v>
      </c>
    </row>
    <row r="1891" spans="1:21" ht="45" x14ac:dyDescent="0.2">
      <c r="A1891" s="6">
        <f t="shared" si="145"/>
        <v>1.0660000000000001</v>
      </c>
      <c r="B1891">
        <v>1889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8">
        <f t="shared" si="146"/>
        <v>48.454545454545453</v>
      </c>
      <c r="Q1891" s="10" t="s">
        <v>8324</v>
      </c>
      <c r="R1891" t="s">
        <v>8328</v>
      </c>
      <c r="S1891" s="14" t="str">
        <f t="shared" si="147"/>
        <v>January</v>
      </c>
      <c r="T1891" s="15">
        <f t="shared" si="148"/>
        <v>41344.418356481481</v>
      </c>
      <c r="U1891" t="str">
        <f t="shared" si="149"/>
        <v>2013</v>
      </c>
    </row>
    <row r="1892" spans="1:21" ht="45" x14ac:dyDescent="0.2">
      <c r="A1892" s="6">
        <f t="shared" si="145"/>
        <v>1.4458441666666668</v>
      </c>
      <c r="B1892">
        <v>1890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8">
        <f t="shared" si="146"/>
        <v>70.5289837398374</v>
      </c>
      <c r="Q1892" s="10" t="s">
        <v>8324</v>
      </c>
      <c r="R1892" t="s">
        <v>8328</v>
      </c>
      <c r="S1892" s="14" t="str">
        <f t="shared" si="147"/>
        <v>November</v>
      </c>
      <c r="T1892" s="15">
        <f t="shared" si="148"/>
        <v>41258.452870370369</v>
      </c>
      <c r="U1892" t="str">
        <f t="shared" si="149"/>
        <v>2012</v>
      </c>
    </row>
    <row r="1893" spans="1:21" ht="45" x14ac:dyDescent="0.2">
      <c r="A1893" s="6">
        <f t="shared" si="145"/>
        <v>1.0555000000000001</v>
      </c>
      <c r="B1893">
        <v>1891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8">
        <f t="shared" si="146"/>
        <v>87.958333333333329</v>
      </c>
      <c r="Q1893" s="10" t="s">
        <v>8324</v>
      </c>
      <c r="R1893" t="s">
        <v>8328</v>
      </c>
      <c r="S1893" s="14" t="str">
        <f t="shared" si="147"/>
        <v>June</v>
      </c>
      <c r="T1893" s="15">
        <f t="shared" si="148"/>
        <v>40380.916666666664</v>
      </c>
      <c r="U1893" t="str">
        <f t="shared" si="149"/>
        <v>2010</v>
      </c>
    </row>
    <row r="1894" spans="1:21" ht="30" x14ac:dyDescent="0.2">
      <c r="A1894" s="6">
        <f t="shared" si="145"/>
        <v>1.3660000000000001</v>
      </c>
      <c r="B1894">
        <v>1892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8">
        <f t="shared" si="146"/>
        <v>26.26923076923077</v>
      </c>
      <c r="Q1894" s="10" t="s">
        <v>8324</v>
      </c>
      <c r="R1894" t="s">
        <v>8328</v>
      </c>
      <c r="S1894" s="14" t="str">
        <f t="shared" si="147"/>
        <v>May</v>
      </c>
      <c r="T1894" s="15">
        <f t="shared" si="148"/>
        <v>40701.304178240738</v>
      </c>
      <c r="U1894" t="str">
        <f t="shared" si="149"/>
        <v>2011</v>
      </c>
    </row>
    <row r="1895" spans="1:21" ht="45" x14ac:dyDescent="0.2">
      <c r="A1895" s="6">
        <f t="shared" si="145"/>
        <v>1.04</v>
      </c>
      <c r="B1895">
        <v>1893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8">
        <f t="shared" si="146"/>
        <v>57.777777777777779</v>
      </c>
      <c r="Q1895" s="10" t="s">
        <v>8324</v>
      </c>
      <c r="R1895" t="s">
        <v>8328</v>
      </c>
      <c r="S1895" s="14" t="str">
        <f t="shared" si="147"/>
        <v>March</v>
      </c>
      <c r="T1895" s="15">
        <f t="shared" si="148"/>
        <v>40648.832638888889</v>
      </c>
      <c r="U1895" t="str">
        <f t="shared" si="149"/>
        <v>2011</v>
      </c>
    </row>
    <row r="1896" spans="1:21" x14ac:dyDescent="0.2">
      <c r="A1896" s="6">
        <f t="shared" si="145"/>
        <v>1.145</v>
      </c>
      <c r="B1896">
        <v>1894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8">
        <f t="shared" si="146"/>
        <v>57.25</v>
      </c>
      <c r="Q1896" s="10" t="s">
        <v>8324</v>
      </c>
      <c r="R1896" t="s">
        <v>8328</v>
      </c>
      <c r="S1896" s="14" t="str">
        <f t="shared" si="147"/>
        <v>January</v>
      </c>
      <c r="T1896" s="15">
        <f t="shared" si="148"/>
        <v>40951.571562500001</v>
      </c>
      <c r="U1896" t="str">
        <f t="shared" si="149"/>
        <v>2012</v>
      </c>
    </row>
    <row r="1897" spans="1:21" ht="45" x14ac:dyDescent="0.2">
      <c r="A1897" s="6">
        <f t="shared" si="145"/>
        <v>1.0171957671957672</v>
      </c>
      <c r="B1897">
        <v>1895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8">
        <f t="shared" si="146"/>
        <v>196.34042553191489</v>
      </c>
      <c r="Q1897" s="10" t="s">
        <v>8324</v>
      </c>
      <c r="R1897" t="s">
        <v>8328</v>
      </c>
      <c r="S1897" s="14" t="str">
        <f t="shared" si="147"/>
        <v>September</v>
      </c>
      <c r="T1897" s="15">
        <f t="shared" si="148"/>
        <v>42297.413449074076</v>
      </c>
      <c r="U1897" t="str">
        <f t="shared" si="149"/>
        <v>2015</v>
      </c>
    </row>
    <row r="1898" spans="1:21" ht="45" x14ac:dyDescent="0.2">
      <c r="A1898" s="6">
        <f t="shared" si="145"/>
        <v>1.2394678492239468</v>
      </c>
      <c r="B1898">
        <v>1896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8">
        <f t="shared" si="146"/>
        <v>43</v>
      </c>
      <c r="Q1898" s="10" t="s">
        <v>8324</v>
      </c>
      <c r="R1898" t="s">
        <v>8328</v>
      </c>
      <c r="S1898" s="14" t="str">
        <f t="shared" si="147"/>
        <v>March</v>
      </c>
      <c r="T1898" s="15">
        <f t="shared" si="148"/>
        <v>41011.376909722218</v>
      </c>
      <c r="U1898" t="str">
        <f t="shared" si="149"/>
        <v>2012</v>
      </c>
    </row>
    <row r="1899" spans="1:21" ht="45" x14ac:dyDescent="0.2">
      <c r="A1899" s="6">
        <f t="shared" si="145"/>
        <v>1.0245669291338582</v>
      </c>
      <c r="B1899">
        <v>1897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8">
        <f t="shared" si="146"/>
        <v>35.551912568306008</v>
      </c>
      <c r="Q1899" s="10" t="s">
        <v>8324</v>
      </c>
      <c r="R1899" t="s">
        <v>8328</v>
      </c>
      <c r="S1899" s="14" t="str">
        <f t="shared" si="147"/>
        <v>February</v>
      </c>
      <c r="T1899" s="15">
        <f t="shared" si="148"/>
        <v>41702.541666666664</v>
      </c>
      <c r="U1899" t="str">
        <f t="shared" si="149"/>
        <v>2014</v>
      </c>
    </row>
    <row r="1900" spans="1:21" ht="45" x14ac:dyDescent="0.2">
      <c r="A1900" s="6">
        <f t="shared" si="145"/>
        <v>1.4450000000000001</v>
      </c>
      <c r="B1900">
        <v>1898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8">
        <f t="shared" si="146"/>
        <v>68.80952380952381</v>
      </c>
      <c r="Q1900" s="10" t="s">
        <v>8324</v>
      </c>
      <c r="R1900" t="s">
        <v>8328</v>
      </c>
      <c r="S1900" s="14" t="str">
        <f t="shared" si="147"/>
        <v>December</v>
      </c>
      <c r="T1900" s="15">
        <f t="shared" si="148"/>
        <v>42401.416666666664</v>
      </c>
      <c r="U1900" t="str">
        <f t="shared" si="149"/>
        <v>2015</v>
      </c>
    </row>
    <row r="1901" spans="1:21" ht="45" x14ac:dyDescent="0.2">
      <c r="A1901" s="6">
        <f t="shared" si="145"/>
        <v>1.3333333333333333</v>
      </c>
      <c r="B1901">
        <v>1899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8">
        <f t="shared" si="146"/>
        <v>28.571428571428573</v>
      </c>
      <c r="Q1901" s="10" t="s">
        <v>8324</v>
      </c>
      <c r="R1901" t="s">
        <v>8328</v>
      </c>
      <c r="S1901" s="14" t="str">
        <f t="shared" si="147"/>
        <v>February</v>
      </c>
      <c r="T1901" s="15">
        <f t="shared" si="148"/>
        <v>42088.566736111105</v>
      </c>
      <c r="U1901" t="str">
        <f t="shared" si="149"/>
        <v>2015</v>
      </c>
    </row>
    <row r="1902" spans="1:21" ht="45" x14ac:dyDescent="0.2">
      <c r="A1902" s="6">
        <f t="shared" si="145"/>
        <v>1.0936440000000001</v>
      </c>
      <c r="B1902">
        <v>1900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8">
        <f t="shared" si="146"/>
        <v>50.631666666666668</v>
      </c>
      <c r="Q1902" s="10" t="s">
        <v>8324</v>
      </c>
      <c r="R1902" t="s">
        <v>8328</v>
      </c>
      <c r="S1902" s="14" t="str">
        <f t="shared" si="147"/>
        <v>September</v>
      </c>
      <c r="T1902" s="15">
        <f t="shared" si="148"/>
        <v>41188.082638888889</v>
      </c>
      <c r="U1902" t="str">
        <f t="shared" si="149"/>
        <v>2012</v>
      </c>
    </row>
    <row r="1903" spans="1:21" ht="45" x14ac:dyDescent="0.2">
      <c r="A1903" s="6">
        <f t="shared" si="145"/>
        <v>2.696969696969697E-2</v>
      </c>
      <c r="B1903">
        <v>1901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8">
        <f t="shared" si="146"/>
        <v>106.8</v>
      </c>
      <c r="Q1903" s="10" t="s">
        <v>8318</v>
      </c>
      <c r="R1903" t="s">
        <v>8347</v>
      </c>
      <c r="S1903" s="14" t="str">
        <f t="shared" si="147"/>
        <v>April</v>
      </c>
      <c r="T1903" s="15">
        <f t="shared" si="148"/>
        <v>42146.208333333336</v>
      </c>
      <c r="U1903" t="str">
        <f t="shared" si="149"/>
        <v>2015</v>
      </c>
    </row>
    <row r="1904" spans="1:21" ht="45" x14ac:dyDescent="0.2">
      <c r="A1904" s="6">
        <f t="shared" si="145"/>
        <v>1.2E-2</v>
      </c>
      <c r="B1904">
        <v>1902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8">
        <f t="shared" si="146"/>
        <v>4</v>
      </c>
      <c r="Q1904" s="10" t="s">
        <v>8318</v>
      </c>
      <c r="R1904" t="s">
        <v>8347</v>
      </c>
      <c r="S1904" s="14" t="str">
        <f t="shared" si="147"/>
        <v>February</v>
      </c>
      <c r="T1904" s="15">
        <f t="shared" si="148"/>
        <v>42067.456562499996</v>
      </c>
      <c r="U1904" t="str">
        <f t="shared" si="149"/>
        <v>2015</v>
      </c>
    </row>
    <row r="1905" spans="1:21" ht="45" x14ac:dyDescent="0.2">
      <c r="A1905" s="6">
        <f t="shared" si="145"/>
        <v>0.46600000000000003</v>
      </c>
      <c r="B1905">
        <v>1903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8">
        <f t="shared" si="146"/>
        <v>34.097560975609753</v>
      </c>
      <c r="Q1905" s="10" t="s">
        <v>8318</v>
      </c>
      <c r="R1905" t="s">
        <v>8347</v>
      </c>
      <c r="S1905" s="14" t="str">
        <f t="shared" si="147"/>
        <v>November</v>
      </c>
      <c r="T1905" s="15">
        <f t="shared" si="148"/>
        <v>42762.437395833331</v>
      </c>
      <c r="U1905" t="str">
        <f t="shared" si="149"/>
        <v>2016</v>
      </c>
    </row>
    <row r="1906" spans="1:21" ht="45" x14ac:dyDescent="0.2">
      <c r="A1906" s="6">
        <f t="shared" si="145"/>
        <v>1E-3</v>
      </c>
      <c r="B1906">
        <v>1904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8">
        <f t="shared" si="146"/>
        <v>25</v>
      </c>
      <c r="Q1906" s="10" t="s">
        <v>8318</v>
      </c>
      <c r="R1906" t="s">
        <v>8347</v>
      </c>
      <c r="S1906" s="14" t="str">
        <f t="shared" si="147"/>
        <v>November</v>
      </c>
      <c r="T1906" s="15">
        <f t="shared" si="148"/>
        <v>42371.352094907408</v>
      </c>
      <c r="U1906" t="str">
        <f t="shared" si="149"/>
        <v>2015</v>
      </c>
    </row>
    <row r="1907" spans="1:21" ht="45" x14ac:dyDescent="0.2">
      <c r="A1907" s="6">
        <f t="shared" si="145"/>
        <v>1.6800000000000001E-3</v>
      </c>
      <c r="B1907">
        <v>1905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8">
        <f t="shared" si="146"/>
        <v>10.5</v>
      </c>
      <c r="Q1907" s="10" t="s">
        <v>8318</v>
      </c>
      <c r="R1907" t="s">
        <v>8347</v>
      </c>
      <c r="S1907" s="14" t="str">
        <f t="shared" si="147"/>
        <v>August</v>
      </c>
      <c r="T1907" s="15">
        <f t="shared" si="148"/>
        <v>41889.592523148145</v>
      </c>
      <c r="U1907" t="str">
        <f t="shared" si="149"/>
        <v>2014</v>
      </c>
    </row>
    <row r="1908" spans="1:21" ht="45" x14ac:dyDescent="0.2">
      <c r="A1908" s="6">
        <f t="shared" si="145"/>
        <v>0.42759999999999998</v>
      </c>
      <c r="B1908">
        <v>1906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8">
        <f t="shared" si="146"/>
        <v>215.95959595959596</v>
      </c>
      <c r="Q1908" s="10" t="s">
        <v>8318</v>
      </c>
      <c r="R1908" t="s">
        <v>8347</v>
      </c>
      <c r="S1908" s="14" t="str">
        <f t="shared" si="147"/>
        <v>May</v>
      </c>
      <c r="T1908" s="15">
        <f t="shared" si="148"/>
        <v>42544.337766203702</v>
      </c>
      <c r="U1908" t="str">
        <f t="shared" si="149"/>
        <v>2016</v>
      </c>
    </row>
    <row r="1909" spans="1:21" ht="45" x14ac:dyDescent="0.2">
      <c r="A1909" s="6">
        <f t="shared" si="145"/>
        <v>2.8333333333333335E-3</v>
      </c>
      <c r="B1909">
        <v>1907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8">
        <f t="shared" si="146"/>
        <v>21.25</v>
      </c>
      <c r="Q1909" s="10" t="s">
        <v>8318</v>
      </c>
      <c r="R1909" t="s">
        <v>8347</v>
      </c>
      <c r="S1909" s="14" t="str">
        <f t="shared" si="147"/>
        <v>May</v>
      </c>
      <c r="T1909" s="15">
        <f t="shared" si="148"/>
        <v>41782.253761574073</v>
      </c>
      <c r="U1909" t="str">
        <f t="shared" si="149"/>
        <v>2014</v>
      </c>
    </row>
    <row r="1910" spans="1:21" ht="45" x14ac:dyDescent="0.2">
      <c r="A1910" s="6">
        <f t="shared" si="145"/>
        <v>1.7319999999999999E-2</v>
      </c>
      <c r="B1910">
        <v>1908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8">
        <f t="shared" si="146"/>
        <v>108.25</v>
      </c>
      <c r="Q1910" s="10" t="s">
        <v>8318</v>
      </c>
      <c r="R1910" t="s">
        <v>8347</v>
      </c>
      <c r="S1910" s="14" t="str">
        <f t="shared" si="147"/>
        <v>November</v>
      </c>
      <c r="T1910" s="15">
        <f t="shared" si="148"/>
        <v>42733.584490740737</v>
      </c>
      <c r="U1910" t="str">
        <f t="shared" si="149"/>
        <v>2016</v>
      </c>
    </row>
    <row r="1911" spans="1:21" ht="45" x14ac:dyDescent="0.2">
      <c r="A1911" s="6">
        <f t="shared" si="145"/>
        <v>0.14111428571428572</v>
      </c>
      <c r="B1911">
        <v>1909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8">
        <f t="shared" si="146"/>
        <v>129.97368421052633</v>
      </c>
      <c r="Q1911" s="10" t="s">
        <v>8318</v>
      </c>
      <c r="R1911" t="s">
        <v>8347</v>
      </c>
      <c r="S1911" s="14" t="str">
        <f t="shared" si="147"/>
        <v>September</v>
      </c>
      <c r="T1911" s="15">
        <f t="shared" si="148"/>
        <v>41935.095821759256</v>
      </c>
      <c r="U1911" t="str">
        <f t="shared" si="149"/>
        <v>2014</v>
      </c>
    </row>
    <row r="1912" spans="1:21" ht="45" x14ac:dyDescent="0.2">
      <c r="A1912" s="6">
        <f t="shared" si="145"/>
        <v>0.39395294117647056</v>
      </c>
      <c r="B1912">
        <v>1910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8">
        <f t="shared" si="146"/>
        <v>117.49473684210527</v>
      </c>
      <c r="Q1912" s="10" t="s">
        <v>8318</v>
      </c>
      <c r="R1912" t="s">
        <v>8347</v>
      </c>
      <c r="S1912" s="14" t="str">
        <f t="shared" si="147"/>
        <v>September</v>
      </c>
      <c r="T1912" s="15">
        <f t="shared" si="148"/>
        <v>42308.614583333336</v>
      </c>
      <c r="U1912" t="str">
        <f t="shared" si="149"/>
        <v>2015</v>
      </c>
    </row>
    <row r="1913" spans="1:21" ht="45" x14ac:dyDescent="0.2">
      <c r="A1913" s="6">
        <f t="shared" si="145"/>
        <v>2.3529411764705883E-4</v>
      </c>
      <c r="B1913">
        <v>1911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8">
        <f t="shared" si="146"/>
        <v>10</v>
      </c>
      <c r="Q1913" s="10" t="s">
        <v>8318</v>
      </c>
      <c r="R1913" t="s">
        <v>8347</v>
      </c>
      <c r="S1913" s="14" t="str">
        <f t="shared" si="147"/>
        <v>July</v>
      </c>
      <c r="T1913" s="15">
        <f t="shared" si="148"/>
        <v>41859.700624999998</v>
      </c>
      <c r="U1913" t="str">
        <f t="shared" si="149"/>
        <v>2014</v>
      </c>
    </row>
    <row r="1914" spans="1:21" ht="45" x14ac:dyDescent="0.2">
      <c r="A1914" s="6">
        <f t="shared" si="145"/>
        <v>0.59299999999999997</v>
      </c>
      <c r="B1914">
        <v>1912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8">
        <f t="shared" si="146"/>
        <v>70.595238095238102</v>
      </c>
      <c r="Q1914" s="10" t="s">
        <v>8318</v>
      </c>
      <c r="R1914" t="s">
        <v>8347</v>
      </c>
      <c r="S1914" s="14" t="str">
        <f t="shared" si="147"/>
        <v>May</v>
      </c>
      <c r="T1914" s="15">
        <f t="shared" si="148"/>
        <v>42158.893055555549</v>
      </c>
      <c r="U1914" t="str">
        <f t="shared" si="149"/>
        <v>2015</v>
      </c>
    </row>
    <row r="1915" spans="1:21" ht="30" x14ac:dyDescent="0.2">
      <c r="A1915" s="6">
        <f t="shared" si="145"/>
        <v>1.3270833333333334E-2</v>
      </c>
      <c r="B1915">
        <v>1913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8">
        <f t="shared" si="146"/>
        <v>24.5</v>
      </c>
      <c r="Q1915" s="10" t="s">
        <v>8318</v>
      </c>
      <c r="R1915" t="s">
        <v>8347</v>
      </c>
      <c r="S1915" s="14" t="str">
        <f t="shared" si="147"/>
        <v>September</v>
      </c>
      <c r="T1915" s="15">
        <f t="shared" si="148"/>
        <v>41920.177986111106</v>
      </c>
      <c r="U1915" t="str">
        <f t="shared" si="149"/>
        <v>2014</v>
      </c>
    </row>
    <row r="1916" spans="1:21" ht="45" x14ac:dyDescent="0.2">
      <c r="A1916" s="6">
        <f t="shared" si="145"/>
        <v>9.0090090090090086E-2</v>
      </c>
      <c r="B1916">
        <v>1914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8">
        <f t="shared" si="146"/>
        <v>30</v>
      </c>
      <c r="Q1916" s="10" t="s">
        <v>8318</v>
      </c>
      <c r="R1916" t="s">
        <v>8347</v>
      </c>
      <c r="S1916" s="14" t="str">
        <f t="shared" si="147"/>
        <v>October</v>
      </c>
      <c r="T1916" s="15">
        <f t="shared" si="148"/>
        <v>41943.832638888889</v>
      </c>
      <c r="U1916" t="str">
        <f t="shared" si="149"/>
        <v>2014</v>
      </c>
    </row>
    <row r="1917" spans="1:21" ht="45" x14ac:dyDescent="0.2">
      <c r="A1917" s="6">
        <f t="shared" si="145"/>
        <v>1.6E-2</v>
      </c>
      <c r="B1917">
        <v>1915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8">
        <f t="shared" si="146"/>
        <v>2</v>
      </c>
      <c r="Q1917" s="10" t="s">
        <v>8318</v>
      </c>
      <c r="R1917" t="s">
        <v>8347</v>
      </c>
      <c r="S1917" s="14" t="str">
        <f t="shared" si="147"/>
        <v>August</v>
      </c>
      <c r="T1917" s="15">
        <f t="shared" si="148"/>
        <v>41883.715532407405</v>
      </c>
      <c r="U1917" t="str">
        <f t="shared" si="149"/>
        <v>2014</v>
      </c>
    </row>
    <row r="1918" spans="1:21" ht="30" x14ac:dyDescent="0.2">
      <c r="A1918" s="6">
        <f t="shared" si="145"/>
        <v>5.1000000000000004E-3</v>
      </c>
      <c r="B1918">
        <v>1916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8">
        <f t="shared" si="146"/>
        <v>17</v>
      </c>
      <c r="Q1918" s="10" t="s">
        <v>8318</v>
      </c>
      <c r="R1918" t="s">
        <v>8347</v>
      </c>
      <c r="S1918" s="14" t="str">
        <f t="shared" si="147"/>
        <v>October</v>
      </c>
      <c r="T1918" s="15">
        <f t="shared" si="148"/>
        <v>42681.425636574073</v>
      </c>
      <c r="U1918" t="str">
        <f t="shared" si="149"/>
        <v>2016</v>
      </c>
    </row>
    <row r="1919" spans="1:21" ht="30" x14ac:dyDescent="0.2">
      <c r="A1919" s="6">
        <f t="shared" si="145"/>
        <v>0.52570512820512816</v>
      </c>
      <c r="B1919">
        <v>1917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8">
        <f t="shared" si="146"/>
        <v>2928.9285714285716</v>
      </c>
      <c r="Q1919" s="10" t="s">
        <v>8318</v>
      </c>
      <c r="R1919" t="s">
        <v>8347</v>
      </c>
      <c r="S1919" s="14" t="str">
        <f t="shared" si="147"/>
        <v>January</v>
      </c>
      <c r="T1919" s="15">
        <f t="shared" si="148"/>
        <v>42775.93672453703</v>
      </c>
      <c r="U1919" t="str">
        <f t="shared" si="149"/>
        <v>2017</v>
      </c>
    </row>
    <row r="1920" spans="1:21" ht="45" x14ac:dyDescent="0.2">
      <c r="A1920" s="6">
        <f t="shared" si="145"/>
        <v>1.04E-2</v>
      </c>
      <c r="B1920">
        <v>1918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8">
        <f t="shared" si="146"/>
        <v>28.888888888888889</v>
      </c>
      <c r="Q1920" s="10" t="s">
        <v>8318</v>
      </c>
      <c r="R1920" t="s">
        <v>8347</v>
      </c>
      <c r="S1920" s="14" t="str">
        <f t="shared" si="147"/>
        <v>July</v>
      </c>
      <c r="T1920" s="15">
        <f t="shared" si="148"/>
        <v>41863.456608796296</v>
      </c>
      <c r="U1920" t="str">
        <f t="shared" si="149"/>
        <v>2014</v>
      </c>
    </row>
    <row r="1921" spans="1:21" ht="45" x14ac:dyDescent="0.2">
      <c r="A1921" s="6">
        <f t="shared" si="145"/>
        <v>0.47399999999999998</v>
      </c>
      <c r="B1921">
        <v>1919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8">
        <f t="shared" si="146"/>
        <v>29.625</v>
      </c>
      <c r="Q1921" s="10" t="s">
        <v>8318</v>
      </c>
      <c r="R1921" t="s">
        <v>8347</v>
      </c>
      <c r="S1921" s="14" t="str">
        <f t="shared" si="147"/>
        <v>April</v>
      </c>
      <c r="T1921" s="15">
        <f t="shared" si="148"/>
        <v>42143.542233796288</v>
      </c>
      <c r="U1921" t="str">
        <f t="shared" si="149"/>
        <v>2015</v>
      </c>
    </row>
    <row r="1922" spans="1:21" ht="30" x14ac:dyDescent="0.2">
      <c r="A1922" s="6">
        <f t="shared" si="145"/>
        <v>0.43030000000000002</v>
      </c>
      <c r="B1922">
        <v>1920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8">
        <f t="shared" si="146"/>
        <v>40.980952380952381</v>
      </c>
      <c r="Q1922" s="10" t="s">
        <v>8318</v>
      </c>
      <c r="R1922" t="s">
        <v>8347</v>
      </c>
      <c r="S1922" s="14" t="str">
        <f t="shared" si="147"/>
        <v>September</v>
      </c>
      <c r="T1922" s="15">
        <f t="shared" si="148"/>
        <v>42298.624999999993</v>
      </c>
      <c r="U1922" t="str">
        <f t="shared" si="149"/>
        <v>2015</v>
      </c>
    </row>
    <row r="1923" spans="1:21" ht="30" x14ac:dyDescent="0.2">
      <c r="A1923" s="6">
        <f t="shared" ref="A1923:A1986" si="150">(F1923/E1923)</f>
        <v>1.3680000000000001</v>
      </c>
      <c r="B1923">
        <v>1921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8">
        <f t="shared" ref="P1923:P1986" si="151">F1923/M1923</f>
        <v>54</v>
      </c>
      <c r="Q1923" s="10" t="s">
        <v>8324</v>
      </c>
      <c r="R1923" t="s">
        <v>8328</v>
      </c>
      <c r="S1923" s="14" t="str">
        <f t="shared" ref="S1923:S1986" si="152">TEXT((((K1923/60)/60)/24)+DATE(1970,1,1)+(-8/24),"MMMM")</f>
        <v>June</v>
      </c>
      <c r="T1923" s="15">
        <f t="shared" ref="T1923:T1986" si="153">(((J1923/60)/60/24)+DATE(1970,1,1)+(-8/24))</f>
        <v>41103.888229166667</v>
      </c>
      <c r="U1923" t="str">
        <f t="shared" ref="U1923:U1986" si="154">TEXT((((K1923/60)/60)/24)+DATE(1970,1,1)+(-8/24),"YYYY")</f>
        <v>2012</v>
      </c>
    </row>
    <row r="1924" spans="1:21" ht="45" x14ac:dyDescent="0.2">
      <c r="A1924" s="6">
        <f t="shared" si="150"/>
        <v>1.1555</v>
      </c>
      <c r="B1924">
        <v>1922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8">
        <f t="shared" si="151"/>
        <v>36.109375</v>
      </c>
      <c r="Q1924" s="10" t="s">
        <v>8324</v>
      </c>
      <c r="R1924" t="s">
        <v>8328</v>
      </c>
      <c r="S1924" s="14" t="str">
        <f t="shared" si="152"/>
        <v>November</v>
      </c>
      <c r="T1924" s="15">
        <f t="shared" si="153"/>
        <v>41619.922534722216</v>
      </c>
      <c r="U1924" t="str">
        <f t="shared" si="154"/>
        <v>2013</v>
      </c>
    </row>
    <row r="1925" spans="1:21" ht="30" x14ac:dyDescent="0.2">
      <c r="A1925" s="6">
        <f t="shared" si="150"/>
        <v>2.4079999999999999</v>
      </c>
      <c r="B1925">
        <v>1923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8">
        <f t="shared" si="151"/>
        <v>23.153846153846153</v>
      </c>
      <c r="Q1925" s="10" t="s">
        <v>8324</v>
      </c>
      <c r="R1925" t="s">
        <v>8328</v>
      </c>
      <c r="S1925" s="14" t="str">
        <f t="shared" si="152"/>
        <v>August</v>
      </c>
      <c r="T1925" s="15">
        <f t="shared" si="153"/>
        <v>40812.874305555553</v>
      </c>
      <c r="U1925" t="str">
        <f t="shared" si="154"/>
        <v>2011</v>
      </c>
    </row>
    <row r="1926" spans="1:21" ht="45" x14ac:dyDescent="0.2">
      <c r="A1926" s="6">
        <f t="shared" si="150"/>
        <v>1.1439999999999999</v>
      </c>
      <c r="B1926">
        <v>1924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8">
        <f t="shared" si="151"/>
        <v>104</v>
      </c>
      <c r="Q1926" s="10" t="s">
        <v>8324</v>
      </c>
      <c r="R1926" t="s">
        <v>8328</v>
      </c>
      <c r="S1926" s="14" t="str">
        <f t="shared" si="152"/>
        <v>December</v>
      </c>
      <c r="T1926" s="15">
        <f t="shared" si="153"/>
        <v>41654.481249999997</v>
      </c>
      <c r="U1926" t="str">
        <f t="shared" si="154"/>
        <v>2013</v>
      </c>
    </row>
    <row r="1927" spans="1:21" ht="30" x14ac:dyDescent="0.2">
      <c r="A1927" s="6">
        <f t="shared" si="150"/>
        <v>1.1033333333333333</v>
      </c>
      <c r="B1927">
        <v>1925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8">
        <f t="shared" si="151"/>
        <v>31.826923076923077</v>
      </c>
      <c r="Q1927" s="10" t="s">
        <v>8324</v>
      </c>
      <c r="R1927" t="s">
        <v>8328</v>
      </c>
      <c r="S1927" s="14" t="str">
        <f t="shared" si="152"/>
        <v>September</v>
      </c>
      <c r="T1927" s="15">
        <f t="shared" si="153"/>
        <v>41557.666666666664</v>
      </c>
      <c r="U1927" t="str">
        <f t="shared" si="154"/>
        <v>2013</v>
      </c>
    </row>
    <row r="1928" spans="1:21" ht="45" x14ac:dyDescent="0.2">
      <c r="A1928" s="6">
        <f t="shared" si="150"/>
        <v>1.9537933333333333</v>
      </c>
      <c r="B1928">
        <v>1926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8">
        <f t="shared" si="151"/>
        <v>27.3896261682243</v>
      </c>
      <c r="Q1928" s="10" t="s">
        <v>8324</v>
      </c>
      <c r="R1928" t="s">
        <v>8328</v>
      </c>
      <c r="S1928" s="14" t="str">
        <f t="shared" si="152"/>
        <v>October</v>
      </c>
      <c r="T1928" s="15">
        <f t="shared" si="153"/>
        <v>40483.68472222222</v>
      </c>
      <c r="U1928" t="str">
        <f t="shared" si="154"/>
        <v>2010</v>
      </c>
    </row>
    <row r="1929" spans="1:21" x14ac:dyDescent="0.2">
      <c r="A1929" s="6">
        <f t="shared" si="150"/>
        <v>1.0333333333333334</v>
      </c>
      <c r="B1929">
        <v>1927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8">
        <f t="shared" si="151"/>
        <v>56.363636363636367</v>
      </c>
      <c r="Q1929" s="10" t="s">
        <v>8324</v>
      </c>
      <c r="R1929" t="s">
        <v>8328</v>
      </c>
      <c r="S1929" s="14" t="str">
        <f t="shared" si="152"/>
        <v>February</v>
      </c>
      <c r="T1929" s="15">
        <f t="shared" si="153"/>
        <v>40975.874305555553</v>
      </c>
      <c r="U1929" t="str">
        <f t="shared" si="154"/>
        <v>2012</v>
      </c>
    </row>
    <row r="1930" spans="1:21" ht="30" x14ac:dyDescent="0.2">
      <c r="A1930" s="6">
        <f t="shared" si="150"/>
        <v>1.031372549019608</v>
      </c>
      <c r="B1930">
        <v>1928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8">
        <f t="shared" si="151"/>
        <v>77.352941176470594</v>
      </c>
      <c r="Q1930" s="10" t="s">
        <v>8324</v>
      </c>
      <c r="R1930" t="s">
        <v>8328</v>
      </c>
      <c r="S1930" s="14" t="str">
        <f t="shared" si="152"/>
        <v>April</v>
      </c>
      <c r="T1930" s="15">
        <f t="shared" si="153"/>
        <v>41401.314745370371</v>
      </c>
      <c r="U1930" t="str">
        <f t="shared" si="154"/>
        <v>2013</v>
      </c>
    </row>
    <row r="1931" spans="1:21" ht="45" x14ac:dyDescent="0.2">
      <c r="A1931" s="6">
        <f t="shared" si="150"/>
        <v>1.003125</v>
      </c>
      <c r="B1931">
        <v>1929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8">
        <f t="shared" si="151"/>
        <v>42.8</v>
      </c>
      <c r="Q1931" s="10" t="s">
        <v>8324</v>
      </c>
      <c r="R1931" t="s">
        <v>8328</v>
      </c>
      <c r="S1931" s="14" t="str">
        <f t="shared" si="152"/>
        <v>May</v>
      </c>
      <c r="T1931" s="15">
        <f t="shared" si="153"/>
        <v>40728.688263888886</v>
      </c>
      <c r="U1931" t="str">
        <f t="shared" si="154"/>
        <v>2011</v>
      </c>
    </row>
    <row r="1932" spans="1:21" ht="30" x14ac:dyDescent="0.2">
      <c r="A1932" s="6">
        <f t="shared" si="150"/>
        <v>1.27</v>
      </c>
      <c r="B1932">
        <v>1930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8">
        <f t="shared" si="151"/>
        <v>48.846153846153847</v>
      </c>
      <c r="Q1932" s="10" t="s">
        <v>8324</v>
      </c>
      <c r="R1932" t="s">
        <v>8328</v>
      </c>
      <c r="S1932" s="14" t="str">
        <f t="shared" si="152"/>
        <v>May</v>
      </c>
      <c r="T1932" s="15">
        <f t="shared" si="153"/>
        <v>41462.225486111107</v>
      </c>
      <c r="U1932" t="str">
        <f t="shared" si="154"/>
        <v>2013</v>
      </c>
    </row>
    <row r="1933" spans="1:21" ht="30" x14ac:dyDescent="0.2">
      <c r="A1933" s="6">
        <f t="shared" si="150"/>
        <v>1.20601</v>
      </c>
      <c r="B1933">
        <v>1931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8">
        <f t="shared" si="151"/>
        <v>48.240400000000001</v>
      </c>
      <c r="Q1933" s="10" t="s">
        <v>8324</v>
      </c>
      <c r="R1933" t="s">
        <v>8328</v>
      </c>
      <c r="S1933" s="14" t="str">
        <f t="shared" si="152"/>
        <v>May</v>
      </c>
      <c r="T1933" s="15">
        <f t="shared" si="153"/>
        <v>41050.8125</v>
      </c>
      <c r="U1933" t="str">
        <f t="shared" si="154"/>
        <v>2012</v>
      </c>
    </row>
    <row r="1934" spans="1:21" ht="45" x14ac:dyDescent="0.2">
      <c r="A1934" s="6">
        <f t="shared" si="150"/>
        <v>1.0699047619047619</v>
      </c>
      <c r="B1934">
        <v>1932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8">
        <f t="shared" si="151"/>
        <v>70.212500000000006</v>
      </c>
      <c r="Q1934" s="10" t="s">
        <v>8324</v>
      </c>
      <c r="R1934" t="s">
        <v>8328</v>
      </c>
      <c r="S1934" s="14" t="str">
        <f t="shared" si="152"/>
        <v>January</v>
      </c>
      <c r="T1934" s="15">
        <f t="shared" si="153"/>
        <v>40932.476539351846</v>
      </c>
      <c r="U1934" t="str">
        <f t="shared" si="154"/>
        <v>2012</v>
      </c>
    </row>
    <row r="1935" spans="1:21" ht="45" x14ac:dyDescent="0.2">
      <c r="A1935" s="6">
        <f t="shared" si="150"/>
        <v>1.7243333333333333</v>
      </c>
      <c r="B1935">
        <v>1933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8">
        <f t="shared" si="151"/>
        <v>94.054545454545448</v>
      </c>
      <c r="Q1935" s="10" t="s">
        <v>8324</v>
      </c>
      <c r="R1935" t="s">
        <v>8328</v>
      </c>
      <c r="S1935" s="14" t="str">
        <f t="shared" si="152"/>
        <v>August</v>
      </c>
      <c r="T1935" s="15">
        <f t="shared" si="153"/>
        <v>41908.797534722216</v>
      </c>
      <c r="U1935" t="str">
        <f t="shared" si="154"/>
        <v>2014</v>
      </c>
    </row>
    <row r="1936" spans="1:21" ht="45" x14ac:dyDescent="0.2">
      <c r="A1936" s="6">
        <f t="shared" si="150"/>
        <v>1.2362</v>
      </c>
      <c r="B1936">
        <v>1934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8">
        <f t="shared" si="151"/>
        <v>80.272727272727266</v>
      </c>
      <c r="Q1936" s="10" t="s">
        <v>8324</v>
      </c>
      <c r="R1936" t="s">
        <v>8328</v>
      </c>
      <c r="S1936" s="14" t="str">
        <f t="shared" si="152"/>
        <v>November</v>
      </c>
      <c r="T1936" s="15">
        <f t="shared" si="153"/>
        <v>40901.875</v>
      </c>
      <c r="U1936" t="str">
        <f t="shared" si="154"/>
        <v>2011</v>
      </c>
    </row>
    <row r="1937" spans="1:21" ht="45" x14ac:dyDescent="0.2">
      <c r="A1937" s="6">
        <f t="shared" si="150"/>
        <v>1.0840000000000001</v>
      </c>
      <c r="B1937">
        <v>1935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8">
        <f t="shared" si="151"/>
        <v>54.2</v>
      </c>
      <c r="Q1937" s="10" t="s">
        <v>8324</v>
      </c>
      <c r="R1937" t="s">
        <v>8328</v>
      </c>
      <c r="S1937" s="14" t="str">
        <f t="shared" si="152"/>
        <v>May</v>
      </c>
      <c r="T1937" s="15">
        <f t="shared" si="153"/>
        <v>41810.874305555553</v>
      </c>
      <c r="U1937" t="str">
        <f t="shared" si="154"/>
        <v>2014</v>
      </c>
    </row>
    <row r="1938" spans="1:21" ht="45" x14ac:dyDescent="0.2">
      <c r="A1938" s="6">
        <f t="shared" si="150"/>
        <v>1.1652013333333333</v>
      </c>
      <c r="B1938">
        <v>1936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8">
        <f t="shared" si="151"/>
        <v>60.26903448275862</v>
      </c>
      <c r="Q1938" s="10" t="s">
        <v>8324</v>
      </c>
      <c r="R1938" t="s">
        <v>8328</v>
      </c>
      <c r="S1938" s="14" t="str">
        <f t="shared" si="152"/>
        <v>November</v>
      </c>
      <c r="T1938" s="15">
        <f t="shared" si="153"/>
        <v>40882.915972222218</v>
      </c>
      <c r="U1938" t="str">
        <f t="shared" si="154"/>
        <v>2011</v>
      </c>
    </row>
    <row r="1939" spans="1:21" ht="45" x14ac:dyDescent="0.2">
      <c r="A1939" s="6">
        <f t="shared" si="150"/>
        <v>1.8724499999999999</v>
      </c>
      <c r="B1939">
        <v>1937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8">
        <f t="shared" si="151"/>
        <v>38.740344827586206</v>
      </c>
      <c r="Q1939" s="10" t="s">
        <v>8324</v>
      </c>
      <c r="R1939" t="s">
        <v>8328</v>
      </c>
      <c r="S1939" s="14" t="str">
        <f t="shared" si="152"/>
        <v>May</v>
      </c>
      <c r="T1939" s="15">
        <f t="shared" si="153"/>
        <v>41074.832638888889</v>
      </c>
      <c r="U1939" t="str">
        <f t="shared" si="154"/>
        <v>2012</v>
      </c>
    </row>
    <row r="1940" spans="1:21" ht="45" x14ac:dyDescent="0.2">
      <c r="A1940" s="6">
        <f t="shared" si="150"/>
        <v>1.1593333333333333</v>
      </c>
      <c r="B1940">
        <v>1938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8">
        <f t="shared" si="151"/>
        <v>152.54385964912279</v>
      </c>
      <c r="Q1940" s="10" t="s">
        <v>8324</v>
      </c>
      <c r="R1940" t="s">
        <v>8328</v>
      </c>
      <c r="S1940" s="14" t="str">
        <f t="shared" si="152"/>
        <v>May</v>
      </c>
      <c r="T1940" s="15">
        <f t="shared" si="153"/>
        <v>41456.875</v>
      </c>
      <c r="U1940" t="str">
        <f t="shared" si="154"/>
        <v>2013</v>
      </c>
    </row>
    <row r="1941" spans="1:21" ht="45" x14ac:dyDescent="0.2">
      <c r="A1941" s="6">
        <f t="shared" si="150"/>
        <v>1.107</v>
      </c>
      <c r="B1941">
        <v>1939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8">
        <f t="shared" si="151"/>
        <v>115.3125</v>
      </c>
      <c r="Q1941" s="10" t="s">
        <v>8324</v>
      </c>
      <c r="R1941" t="s">
        <v>8328</v>
      </c>
      <c r="S1941" s="14" t="str">
        <f t="shared" si="152"/>
        <v>February</v>
      </c>
      <c r="T1941" s="15">
        <f t="shared" si="153"/>
        <v>41343.610046296293</v>
      </c>
      <c r="U1941" t="str">
        <f t="shared" si="154"/>
        <v>2013</v>
      </c>
    </row>
    <row r="1942" spans="1:21" ht="45" x14ac:dyDescent="0.2">
      <c r="A1942" s="6">
        <f t="shared" si="150"/>
        <v>1.7092307692307693</v>
      </c>
      <c r="B1942">
        <v>1940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8">
        <f t="shared" si="151"/>
        <v>35.838709677419352</v>
      </c>
      <c r="Q1942" s="10" t="s">
        <v>8324</v>
      </c>
      <c r="R1942" t="s">
        <v>8328</v>
      </c>
      <c r="S1942" s="14" t="str">
        <f t="shared" si="152"/>
        <v>May</v>
      </c>
      <c r="T1942" s="15">
        <f t="shared" si="153"/>
        <v>40708.832638888889</v>
      </c>
      <c r="U1942" t="str">
        <f t="shared" si="154"/>
        <v>2011</v>
      </c>
    </row>
    <row r="1943" spans="1:21" ht="45" x14ac:dyDescent="0.2">
      <c r="A1943" s="6">
        <f t="shared" si="150"/>
        <v>1.2611835600000001</v>
      </c>
      <c r="B1943">
        <v>1941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8">
        <f t="shared" si="151"/>
        <v>64.570118779438872</v>
      </c>
      <c r="Q1943" s="10" t="s">
        <v>8318</v>
      </c>
      <c r="R1943" t="s">
        <v>8348</v>
      </c>
      <c r="S1943" s="14" t="str">
        <f t="shared" si="152"/>
        <v>April</v>
      </c>
      <c r="T1943" s="15">
        <f t="shared" si="153"/>
        <v>41773.95753472222</v>
      </c>
      <c r="U1943" t="str">
        <f t="shared" si="154"/>
        <v>2014</v>
      </c>
    </row>
    <row r="1944" spans="1:21" ht="45" x14ac:dyDescent="0.2">
      <c r="A1944" s="6">
        <f t="shared" si="150"/>
        <v>1.3844033333333334</v>
      </c>
      <c r="B1944">
        <v>1942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8">
        <f t="shared" si="151"/>
        <v>87.436000000000007</v>
      </c>
      <c r="Q1944" s="10" t="s">
        <v>8318</v>
      </c>
      <c r="R1944" t="s">
        <v>8348</v>
      </c>
      <c r="S1944" s="14" t="str">
        <f t="shared" si="152"/>
        <v>April</v>
      </c>
      <c r="T1944" s="15">
        <f t="shared" si="153"/>
        <v>40728.494675925926</v>
      </c>
      <c r="U1944" t="str">
        <f t="shared" si="154"/>
        <v>2011</v>
      </c>
    </row>
    <row r="1945" spans="1:21" ht="45" x14ac:dyDescent="0.2">
      <c r="A1945" s="6">
        <f t="shared" si="150"/>
        <v>17.052499999999998</v>
      </c>
      <c r="B1945">
        <v>1943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8">
        <f t="shared" si="151"/>
        <v>68.815577078288939</v>
      </c>
      <c r="Q1945" s="10" t="s">
        <v>8318</v>
      </c>
      <c r="R1945" t="s">
        <v>8348</v>
      </c>
      <c r="S1945" s="14" t="str">
        <f t="shared" si="152"/>
        <v>June</v>
      </c>
      <c r="T1945" s="15">
        <f t="shared" si="153"/>
        <v>42592.936527777776</v>
      </c>
      <c r="U1945" t="str">
        <f t="shared" si="154"/>
        <v>2016</v>
      </c>
    </row>
    <row r="1946" spans="1:21" ht="45" x14ac:dyDescent="0.2">
      <c r="A1946" s="6">
        <f t="shared" si="150"/>
        <v>7.8805550000000002</v>
      </c>
      <c r="B1946">
        <v>1944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8">
        <f t="shared" si="151"/>
        <v>176.200223588597</v>
      </c>
      <c r="Q1946" s="10" t="s">
        <v>8318</v>
      </c>
      <c r="R1946" t="s">
        <v>8348</v>
      </c>
      <c r="S1946" s="14" t="str">
        <f t="shared" si="152"/>
        <v>April</v>
      </c>
      <c r="T1946" s="15">
        <f t="shared" si="153"/>
        <v>41760.251041666663</v>
      </c>
      <c r="U1946" t="str">
        <f t="shared" si="154"/>
        <v>2014</v>
      </c>
    </row>
    <row r="1947" spans="1:21" ht="45" x14ac:dyDescent="0.2">
      <c r="A1947" s="6">
        <f t="shared" si="150"/>
        <v>3.4801799999999998</v>
      </c>
      <c r="B1947">
        <v>1945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8">
        <f t="shared" si="151"/>
        <v>511.79117647058825</v>
      </c>
      <c r="Q1947" s="10" t="s">
        <v>8318</v>
      </c>
      <c r="R1947" t="s">
        <v>8348</v>
      </c>
      <c r="S1947" s="14" t="str">
        <f t="shared" si="152"/>
        <v>June</v>
      </c>
      <c r="T1947" s="15">
        <f t="shared" si="153"/>
        <v>42196.918495370373</v>
      </c>
      <c r="U1947" t="str">
        <f t="shared" si="154"/>
        <v>2015</v>
      </c>
    </row>
    <row r="1948" spans="1:21" ht="45" x14ac:dyDescent="0.2">
      <c r="A1948" s="6">
        <f t="shared" si="150"/>
        <v>1.4974666666666667</v>
      </c>
      <c r="B1948">
        <v>1946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8">
        <f t="shared" si="151"/>
        <v>160.44285714285715</v>
      </c>
      <c r="Q1948" s="10" t="s">
        <v>8318</v>
      </c>
      <c r="R1948" t="s">
        <v>8348</v>
      </c>
      <c r="S1948" s="14" t="str">
        <f t="shared" si="152"/>
        <v>February</v>
      </c>
      <c r="T1948" s="15">
        <f t="shared" si="153"/>
        <v>41748.775011574071</v>
      </c>
      <c r="U1948" t="str">
        <f t="shared" si="154"/>
        <v>2014</v>
      </c>
    </row>
    <row r="1949" spans="1:21" ht="45" x14ac:dyDescent="0.2">
      <c r="A1949" s="6">
        <f t="shared" si="150"/>
        <v>1.0063375000000001</v>
      </c>
      <c r="B1949">
        <v>1947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8">
        <f t="shared" si="151"/>
        <v>35.003043478260871</v>
      </c>
      <c r="Q1949" s="10" t="s">
        <v>8318</v>
      </c>
      <c r="R1949" t="s">
        <v>8348</v>
      </c>
      <c r="S1949" s="14" t="str">
        <f t="shared" si="152"/>
        <v>October</v>
      </c>
      <c r="T1949" s="15">
        <f t="shared" si="153"/>
        <v>40139.915972222218</v>
      </c>
      <c r="U1949" t="str">
        <f t="shared" si="154"/>
        <v>2009</v>
      </c>
    </row>
    <row r="1950" spans="1:21" ht="30" x14ac:dyDescent="0.2">
      <c r="A1950" s="6">
        <f t="shared" si="150"/>
        <v>8.0021100000000001</v>
      </c>
      <c r="B1950">
        <v>1948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8">
        <f t="shared" si="151"/>
        <v>188.50671378091872</v>
      </c>
      <c r="Q1950" s="10" t="s">
        <v>8318</v>
      </c>
      <c r="R1950" t="s">
        <v>8348</v>
      </c>
      <c r="S1950" s="14" t="str">
        <f t="shared" si="152"/>
        <v>April</v>
      </c>
      <c r="T1950" s="15">
        <f t="shared" si="153"/>
        <v>42527.376388888886</v>
      </c>
      <c r="U1950" t="str">
        <f t="shared" si="154"/>
        <v>2016</v>
      </c>
    </row>
    <row r="1951" spans="1:21" ht="45" x14ac:dyDescent="0.2">
      <c r="A1951" s="6">
        <f t="shared" si="150"/>
        <v>1.0600260000000001</v>
      </c>
      <c r="B1951">
        <v>1949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8">
        <f t="shared" si="151"/>
        <v>56.204984093319197</v>
      </c>
      <c r="Q1951" s="10" t="s">
        <v>8318</v>
      </c>
      <c r="R1951" t="s">
        <v>8348</v>
      </c>
      <c r="S1951" s="14" t="str">
        <f t="shared" si="152"/>
        <v>June</v>
      </c>
      <c r="T1951" s="15">
        <f t="shared" si="153"/>
        <v>41830.089710648142</v>
      </c>
      <c r="U1951" t="str">
        <f t="shared" si="154"/>
        <v>2014</v>
      </c>
    </row>
    <row r="1952" spans="1:21" ht="45" x14ac:dyDescent="0.2">
      <c r="A1952" s="6">
        <f t="shared" si="150"/>
        <v>2.0051866666666669</v>
      </c>
      <c r="B1952">
        <v>1950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8">
        <f t="shared" si="151"/>
        <v>51.3054157782516</v>
      </c>
      <c r="Q1952" s="10" t="s">
        <v>8318</v>
      </c>
      <c r="R1952" t="s">
        <v>8348</v>
      </c>
      <c r="S1952" s="14" t="str">
        <f t="shared" si="152"/>
        <v>March</v>
      </c>
      <c r="T1952" s="15">
        <f t="shared" si="153"/>
        <v>40654.848067129627</v>
      </c>
      <c r="U1952" t="str">
        <f t="shared" si="154"/>
        <v>2011</v>
      </c>
    </row>
    <row r="1953" spans="1:21" ht="45" x14ac:dyDescent="0.2">
      <c r="A1953" s="6">
        <f t="shared" si="150"/>
        <v>2.1244399999999999</v>
      </c>
      <c r="B1953">
        <v>1951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8">
        <f t="shared" si="151"/>
        <v>127.36450839328538</v>
      </c>
      <c r="Q1953" s="10" t="s">
        <v>8318</v>
      </c>
      <c r="R1953" t="s">
        <v>8348</v>
      </c>
      <c r="S1953" s="14" t="str">
        <f t="shared" si="152"/>
        <v>October</v>
      </c>
      <c r="T1953" s="15">
        <f t="shared" si="153"/>
        <v>42681.128900462958</v>
      </c>
      <c r="U1953" t="str">
        <f t="shared" si="154"/>
        <v>2016</v>
      </c>
    </row>
    <row r="1954" spans="1:21" ht="45" x14ac:dyDescent="0.2">
      <c r="A1954" s="6">
        <f t="shared" si="150"/>
        <v>1.9847237142857144</v>
      </c>
      <c r="B1954">
        <v>1952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8">
        <f t="shared" si="151"/>
        <v>101.85532258064516</v>
      </c>
      <c r="Q1954" s="10" t="s">
        <v>8318</v>
      </c>
      <c r="R1954" t="s">
        <v>8348</v>
      </c>
      <c r="S1954" s="14" t="str">
        <f t="shared" si="152"/>
        <v>September</v>
      </c>
      <c r="T1954" s="15">
        <f t="shared" si="153"/>
        <v>41563.273321759254</v>
      </c>
      <c r="U1954" t="str">
        <f t="shared" si="154"/>
        <v>2013</v>
      </c>
    </row>
    <row r="1955" spans="1:21" ht="45" x14ac:dyDescent="0.2">
      <c r="A1955" s="6">
        <f t="shared" si="150"/>
        <v>2.2594666666666665</v>
      </c>
      <c r="B1955">
        <v>1953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8">
        <f t="shared" si="151"/>
        <v>230.55782312925169</v>
      </c>
      <c r="Q1955" s="10" t="s">
        <v>8318</v>
      </c>
      <c r="R1955" t="s">
        <v>8348</v>
      </c>
      <c r="S1955" s="14" t="str">
        <f t="shared" si="152"/>
        <v>February</v>
      </c>
      <c r="T1955" s="15">
        <f t="shared" si="153"/>
        <v>40969.791666666664</v>
      </c>
      <c r="U1955" t="str">
        <f t="shared" si="154"/>
        <v>2012</v>
      </c>
    </row>
    <row r="1956" spans="1:21" ht="30" x14ac:dyDescent="0.2">
      <c r="A1956" s="6">
        <f t="shared" si="150"/>
        <v>6.9894800000000004</v>
      </c>
      <c r="B1956">
        <v>1954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8">
        <f t="shared" si="151"/>
        <v>842.10602409638557</v>
      </c>
      <c r="Q1956" s="10" t="s">
        <v>8318</v>
      </c>
      <c r="R1956" t="s">
        <v>8348</v>
      </c>
      <c r="S1956" s="14" t="str">
        <f t="shared" si="152"/>
        <v>January</v>
      </c>
      <c r="T1956" s="15">
        <f t="shared" si="153"/>
        <v>42440.874999999993</v>
      </c>
      <c r="U1956" t="str">
        <f t="shared" si="154"/>
        <v>2016</v>
      </c>
    </row>
    <row r="1957" spans="1:21" ht="45" x14ac:dyDescent="0.2">
      <c r="A1957" s="6">
        <f t="shared" si="150"/>
        <v>3.9859528571428569</v>
      </c>
      <c r="B1957">
        <v>1955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8">
        <f t="shared" si="151"/>
        <v>577.27593103448271</v>
      </c>
      <c r="Q1957" s="10" t="s">
        <v>8318</v>
      </c>
      <c r="R1957" t="s">
        <v>8348</v>
      </c>
      <c r="S1957" s="14" t="str">
        <f t="shared" si="152"/>
        <v>April</v>
      </c>
      <c r="T1957" s="15">
        <f t="shared" si="153"/>
        <v>41052.458333333328</v>
      </c>
      <c r="U1957" t="str">
        <f t="shared" si="154"/>
        <v>2012</v>
      </c>
    </row>
    <row r="1958" spans="1:21" ht="45" x14ac:dyDescent="0.2">
      <c r="A1958" s="6">
        <f t="shared" si="150"/>
        <v>2.9403333333333332</v>
      </c>
      <c r="B1958">
        <v>1956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8">
        <f t="shared" si="151"/>
        <v>483.34246575342468</v>
      </c>
      <c r="Q1958" s="10" t="s">
        <v>8318</v>
      </c>
      <c r="R1958" t="s">
        <v>8348</v>
      </c>
      <c r="S1958" s="14" t="str">
        <f t="shared" si="152"/>
        <v>March</v>
      </c>
      <c r="T1958" s="15">
        <f t="shared" si="153"/>
        <v>42112.548668981479</v>
      </c>
      <c r="U1958" t="str">
        <f t="shared" si="154"/>
        <v>2015</v>
      </c>
    </row>
    <row r="1959" spans="1:21" ht="30" x14ac:dyDescent="0.2">
      <c r="A1959" s="6">
        <f t="shared" si="150"/>
        <v>1.6750470000000002</v>
      </c>
      <c r="B1959">
        <v>1957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8">
        <f t="shared" si="151"/>
        <v>76.138500000000008</v>
      </c>
      <c r="Q1959" s="10" t="s">
        <v>8318</v>
      </c>
      <c r="R1959" t="s">
        <v>8348</v>
      </c>
      <c r="S1959" s="14" t="str">
        <f t="shared" si="152"/>
        <v>September</v>
      </c>
      <c r="T1959" s="15">
        <f t="shared" si="153"/>
        <v>41208.765196759254</v>
      </c>
      <c r="U1959" t="str">
        <f t="shared" si="154"/>
        <v>2012</v>
      </c>
    </row>
    <row r="1960" spans="1:21" ht="45" x14ac:dyDescent="0.2">
      <c r="A1960" s="6">
        <f t="shared" si="150"/>
        <v>14.355717142857143</v>
      </c>
      <c r="B1960">
        <v>1958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8">
        <f t="shared" si="151"/>
        <v>74.107684365781708</v>
      </c>
      <c r="Q1960" s="10" t="s">
        <v>8318</v>
      </c>
      <c r="R1960" t="s">
        <v>8348</v>
      </c>
      <c r="S1960" s="14" t="str">
        <f t="shared" si="152"/>
        <v>February</v>
      </c>
      <c r="T1960" s="15">
        <f t="shared" si="153"/>
        <v>41356.612974537034</v>
      </c>
      <c r="U1960" t="str">
        <f t="shared" si="154"/>
        <v>2013</v>
      </c>
    </row>
    <row r="1961" spans="1:21" ht="45" x14ac:dyDescent="0.2">
      <c r="A1961" s="6">
        <f t="shared" si="150"/>
        <v>1.5673440000000001</v>
      </c>
      <c r="B1961">
        <v>1959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8">
        <f t="shared" si="151"/>
        <v>36.965660377358489</v>
      </c>
      <c r="Q1961" s="10" t="s">
        <v>8318</v>
      </c>
      <c r="R1961" t="s">
        <v>8348</v>
      </c>
      <c r="S1961" s="14" t="str">
        <f t="shared" si="152"/>
        <v>August</v>
      </c>
      <c r="T1961" s="15">
        <f t="shared" si="153"/>
        <v>41912.666666666664</v>
      </c>
      <c r="U1961" t="str">
        <f t="shared" si="154"/>
        <v>2014</v>
      </c>
    </row>
    <row r="1962" spans="1:21" ht="45" x14ac:dyDescent="0.2">
      <c r="A1962" s="6">
        <f t="shared" si="150"/>
        <v>1.1790285714285715</v>
      </c>
      <c r="B1962">
        <v>1960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8">
        <f t="shared" si="151"/>
        <v>2500.969696969697</v>
      </c>
      <c r="Q1962" s="10" t="s">
        <v>8318</v>
      </c>
      <c r="R1962" t="s">
        <v>8348</v>
      </c>
      <c r="S1962" s="14" t="str">
        <f t="shared" si="152"/>
        <v>November</v>
      </c>
      <c r="T1962" s="15">
        <f t="shared" si="153"/>
        <v>41994.029409722221</v>
      </c>
      <c r="U1962" t="str">
        <f t="shared" si="154"/>
        <v>2014</v>
      </c>
    </row>
    <row r="1963" spans="1:21" ht="45" x14ac:dyDescent="0.2">
      <c r="A1963" s="6">
        <f t="shared" si="150"/>
        <v>11.053811999999999</v>
      </c>
      <c r="B1963">
        <v>1961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8">
        <f t="shared" si="151"/>
        <v>67.690214329454989</v>
      </c>
      <c r="Q1963" s="10" t="s">
        <v>8318</v>
      </c>
      <c r="R1963" t="s">
        <v>8348</v>
      </c>
      <c r="S1963" s="14" t="str">
        <f t="shared" si="152"/>
        <v>August</v>
      </c>
      <c r="T1963" s="15">
        <f t="shared" si="153"/>
        <v>41187.832638888889</v>
      </c>
      <c r="U1963" t="str">
        <f t="shared" si="154"/>
        <v>2012</v>
      </c>
    </row>
    <row r="1964" spans="1:21" ht="45" x14ac:dyDescent="0.2">
      <c r="A1964" s="6">
        <f t="shared" si="150"/>
        <v>1.9292499999999999</v>
      </c>
      <c r="B1964">
        <v>1962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8">
        <f t="shared" si="151"/>
        <v>63.04738562091503</v>
      </c>
      <c r="Q1964" s="10" t="s">
        <v>8318</v>
      </c>
      <c r="R1964" t="s">
        <v>8348</v>
      </c>
      <c r="S1964" s="14" t="str">
        <f t="shared" si="152"/>
        <v>April</v>
      </c>
      <c r="T1964" s="15">
        <f t="shared" si="153"/>
        <v>41772.447175925925</v>
      </c>
      <c r="U1964" t="str">
        <f t="shared" si="154"/>
        <v>2014</v>
      </c>
    </row>
    <row r="1965" spans="1:21" ht="45" x14ac:dyDescent="0.2">
      <c r="A1965" s="6">
        <f t="shared" si="150"/>
        <v>1.268842105263158</v>
      </c>
      <c r="B1965">
        <v>1963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8">
        <f t="shared" si="151"/>
        <v>117.6</v>
      </c>
      <c r="Q1965" s="10" t="s">
        <v>8318</v>
      </c>
      <c r="R1965" t="s">
        <v>8348</v>
      </c>
      <c r="S1965" s="14" t="str">
        <f t="shared" si="152"/>
        <v>August</v>
      </c>
      <c r="T1965" s="15">
        <f t="shared" si="153"/>
        <v>41898.096458333333</v>
      </c>
      <c r="U1965" t="str">
        <f t="shared" si="154"/>
        <v>2014</v>
      </c>
    </row>
    <row r="1966" spans="1:21" ht="45" x14ac:dyDescent="0.2">
      <c r="A1966" s="6">
        <f t="shared" si="150"/>
        <v>2.5957748878923765</v>
      </c>
      <c r="B1966">
        <v>1964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8">
        <f t="shared" si="151"/>
        <v>180.75185011709601</v>
      </c>
      <c r="Q1966" s="10" t="s">
        <v>8318</v>
      </c>
      <c r="R1966" t="s">
        <v>8348</v>
      </c>
      <c r="S1966" s="14" t="str">
        <f t="shared" si="152"/>
        <v>March</v>
      </c>
      <c r="T1966" s="15">
        <f t="shared" si="153"/>
        <v>42481.939490740733</v>
      </c>
      <c r="U1966" t="str">
        <f t="shared" si="154"/>
        <v>2016</v>
      </c>
    </row>
    <row r="1967" spans="1:21" ht="45" x14ac:dyDescent="0.2">
      <c r="A1967" s="6">
        <f t="shared" si="150"/>
        <v>2.6227999999999998</v>
      </c>
      <c r="B1967">
        <v>1965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8">
        <f t="shared" si="151"/>
        <v>127.32038834951456</v>
      </c>
      <c r="Q1967" s="10" t="s">
        <v>8318</v>
      </c>
      <c r="R1967" t="s">
        <v>8348</v>
      </c>
      <c r="S1967" s="14" t="str">
        <f t="shared" si="152"/>
        <v>December</v>
      </c>
      <c r="T1967" s="15">
        <f t="shared" si="153"/>
        <v>40919.708333333328</v>
      </c>
      <c r="U1967" t="str">
        <f t="shared" si="154"/>
        <v>2011</v>
      </c>
    </row>
    <row r="1968" spans="1:21" ht="45" x14ac:dyDescent="0.2">
      <c r="A1968" s="6">
        <f t="shared" si="150"/>
        <v>2.0674309000000002</v>
      </c>
      <c r="B1968">
        <v>1966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8">
        <f t="shared" si="151"/>
        <v>136.6444745538665</v>
      </c>
      <c r="Q1968" s="10" t="s">
        <v>8318</v>
      </c>
      <c r="R1968" t="s">
        <v>8348</v>
      </c>
      <c r="S1968" s="14" t="str">
        <f t="shared" si="152"/>
        <v>July</v>
      </c>
      <c r="T1968" s="15">
        <f t="shared" si="153"/>
        <v>41865.207152777773</v>
      </c>
      <c r="U1968" t="str">
        <f t="shared" si="154"/>
        <v>2014</v>
      </c>
    </row>
    <row r="1969" spans="1:21" ht="45" x14ac:dyDescent="0.2">
      <c r="A1969" s="6">
        <f t="shared" si="150"/>
        <v>3.7012999999999998</v>
      </c>
      <c r="B1969">
        <v>1967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8">
        <f t="shared" si="151"/>
        <v>182.78024691358024</v>
      </c>
      <c r="Q1969" s="10" t="s">
        <v>8318</v>
      </c>
      <c r="R1969" t="s">
        <v>8348</v>
      </c>
      <c r="S1969" s="14" t="str">
        <f t="shared" si="152"/>
        <v>April</v>
      </c>
      <c r="T1969" s="15">
        <f t="shared" si="153"/>
        <v>41760.330196759256</v>
      </c>
      <c r="U1969" t="str">
        <f t="shared" si="154"/>
        <v>2014</v>
      </c>
    </row>
    <row r="1970" spans="1:21" ht="30" x14ac:dyDescent="0.2">
      <c r="A1970" s="6">
        <f t="shared" si="150"/>
        <v>2.8496600000000001</v>
      </c>
      <c r="B1970">
        <v>1968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8">
        <f t="shared" si="151"/>
        <v>279.37843137254902</v>
      </c>
      <c r="Q1970" s="10" t="s">
        <v>8318</v>
      </c>
      <c r="R1970" t="s">
        <v>8348</v>
      </c>
      <c r="S1970" s="14" t="str">
        <f t="shared" si="152"/>
        <v>November</v>
      </c>
      <c r="T1970" s="15">
        <f t="shared" si="153"/>
        <v>42707.295312499999</v>
      </c>
      <c r="U1970" t="str">
        <f t="shared" si="154"/>
        <v>2016</v>
      </c>
    </row>
    <row r="1971" spans="1:21" ht="45" x14ac:dyDescent="0.2">
      <c r="A1971" s="6">
        <f t="shared" si="150"/>
        <v>5.7907999999999999</v>
      </c>
      <c r="B1971">
        <v>1969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8">
        <f t="shared" si="151"/>
        <v>61.375728669846318</v>
      </c>
      <c r="Q1971" s="10" t="s">
        <v>8318</v>
      </c>
      <c r="R1971" t="s">
        <v>8348</v>
      </c>
      <c r="S1971" s="14" t="str">
        <f t="shared" si="152"/>
        <v>July</v>
      </c>
      <c r="T1971" s="15">
        <f t="shared" si="153"/>
        <v>42587.459120370368</v>
      </c>
      <c r="U1971" t="str">
        <f t="shared" si="154"/>
        <v>2016</v>
      </c>
    </row>
    <row r="1972" spans="1:21" ht="45" x14ac:dyDescent="0.2">
      <c r="A1972" s="6">
        <f t="shared" si="150"/>
        <v>11.318</v>
      </c>
      <c r="B1972">
        <v>1970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8">
        <f t="shared" si="151"/>
        <v>80.727532097004286</v>
      </c>
      <c r="Q1972" s="10" t="s">
        <v>8318</v>
      </c>
      <c r="R1972" t="s">
        <v>8348</v>
      </c>
      <c r="S1972" s="14" t="str">
        <f t="shared" si="152"/>
        <v>February</v>
      </c>
      <c r="T1972" s="15">
        <f t="shared" si="153"/>
        <v>41383.818298611113</v>
      </c>
      <c r="U1972" t="str">
        <f t="shared" si="154"/>
        <v>2013</v>
      </c>
    </row>
    <row r="1973" spans="1:21" ht="45" x14ac:dyDescent="0.2">
      <c r="A1973" s="6">
        <f t="shared" si="150"/>
        <v>2.6302771750000002</v>
      </c>
      <c r="B1973">
        <v>1971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8">
        <f t="shared" si="151"/>
        <v>272.35590732591254</v>
      </c>
      <c r="Q1973" s="10" t="s">
        <v>8318</v>
      </c>
      <c r="R1973" t="s">
        <v>8348</v>
      </c>
      <c r="S1973" s="14" t="str">
        <f t="shared" si="152"/>
        <v>October</v>
      </c>
      <c r="T1973" s="15">
        <f t="shared" si="153"/>
        <v>41592.833333333328</v>
      </c>
      <c r="U1973" t="str">
        <f t="shared" si="154"/>
        <v>2013</v>
      </c>
    </row>
    <row r="1974" spans="1:21" ht="45" x14ac:dyDescent="0.2">
      <c r="A1974" s="6">
        <f t="shared" si="150"/>
        <v>6.7447999999999997</v>
      </c>
      <c r="B1974">
        <v>1972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8">
        <f t="shared" si="151"/>
        <v>70.848739495798313</v>
      </c>
      <c r="Q1974" s="10" t="s">
        <v>8318</v>
      </c>
      <c r="R1974" t="s">
        <v>8348</v>
      </c>
      <c r="S1974" s="14" t="str">
        <f t="shared" si="152"/>
        <v>October</v>
      </c>
      <c r="T1974" s="15">
        <f t="shared" si="153"/>
        <v>41230.720416666663</v>
      </c>
      <c r="U1974" t="str">
        <f t="shared" si="154"/>
        <v>2012</v>
      </c>
    </row>
    <row r="1975" spans="1:21" ht="45" x14ac:dyDescent="0.2">
      <c r="A1975" s="6">
        <f t="shared" si="150"/>
        <v>2.5683081313131315</v>
      </c>
      <c r="B1975">
        <v>1973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8">
        <f t="shared" si="151"/>
        <v>247.94003412969283</v>
      </c>
      <c r="Q1975" s="10" t="s">
        <v>8318</v>
      </c>
      <c r="R1975" t="s">
        <v>8348</v>
      </c>
      <c r="S1975" s="14" t="str">
        <f t="shared" si="152"/>
        <v>June</v>
      </c>
      <c r="T1975" s="15">
        <f t="shared" si="153"/>
        <v>42587.958333333336</v>
      </c>
      <c r="U1975" t="str">
        <f t="shared" si="154"/>
        <v>2016</v>
      </c>
    </row>
    <row r="1976" spans="1:21" ht="45" x14ac:dyDescent="0.2">
      <c r="A1976" s="6">
        <f t="shared" si="150"/>
        <v>3.7549600000000001</v>
      </c>
      <c r="B1976">
        <v>1974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8">
        <f t="shared" si="151"/>
        <v>186.81393034825871</v>
      </c>
      <c r="Q1976" s="10" t="s">
        <v>8318</v>
      </c>
      <c r="R1976" t="s">
        <v>8348</v>
      </c>
      <c r="S1976" s="14" t="str">
        <f t="shared" si="152"/>
        <v>June</v>
      </c>
      <c r="T1976" s="15">
        <f t="shared" si="153"/>
        <v>41505.000798611109</v>
      </c>
      <c r="U1976" t="str">
        <f t="shared" si="154"/>
        <v>2013</v>
      </c>
    </row>
    <row r="1977" spans="1:21" ht="30" x14ac:dyDescent="0.2">
      <c r="A1977" s="6">
        <f t="shared" si="150"/>
        <v>2.0870837499999997</v>
      </c>
      <c r="B1977">
        <v>1975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8">
        <f t="shared" si="151"/>
        <v>131.98948616600788</v>
      </c>
      <c r="Q1977" s="10" t="s">
        <v>8318</v>
      </c>
      <c r="R1977" t="s">
        <v>8348</v>
      </c>
      <c r="S1977" s="14" t="str">
        <f t="shared" si="152"/>
        <v>February</v>
      </c>
      <c r="T1977" s="15">
        <f t="shared" si="153"/>
        <v>41343.42188657407</v>
      </c>
      <c r="U1977" t="str">
        <f t="shared" si="154"/>
        <v>2013</v>
      </c>
    </row>
    <row r="1978" spans="1:21" ht="30" x14ac:dyDescent="0.2">
      <c r="A1978" s="6">
        <f t="shared" si="150"/>
        <v>3.4660000000000002</v>
      </c>
      <c r="B1978">
        <v>1976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8">
        <f t="shared" si="151"/>
        <v>29.310782241014799</v>
      </c>
      <c r="Q1978" s="10" t="s">
        <v>8318</v>
      </c>
      <c r="R1978" t="s">
        <v>8348</v>
      </c>
      <c r="S1978" s="14" t="str">
        <f t="shared" si="152"/>
        <v>June</v>
      </c>
      <c r="T1978" s="15">
        <f t="shared" si="153"/>
        <v>41468.566261574073</v>
      </c>
      <c r="U1978" t="str">
        <f t="shared" si="154"/>
        <v>2013</v>
      </c>
    </row>
    <row r="1979" spans="1:21" ht="30" x14ac:dyDescent="0.2">
      <c r="A1979" s="6">
        <f t="shared" si="150"/>
        <v>4.0232999999999999</v>
      </c>
      <c r="B1979">
        <v>1977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8">
        <f t="shared" si="151"/>
        <v>245.02436053593178</v>
      </c>
      <c r="Q1979" s="10" t="s">
        <v>8318</v>
      </c>
      <c r="R1979" t="s">
        <v>8348</v>
      </c>
      <c r="S1979" s="14" t="str">
        <f t="shared" si="152"/>
        <v>November</v>
      </c>
      <c r="T1979" s="15">
        <f t="shared" si="153"/>
        <v>42356.999305555553</v>
      </c>
      <c r="U1979" t="str">
        <f t="shared" si="154"/>
        <v>2015</v>
      </c>
    </row>
    <row r="1980" spans="1:21" ht="45" x14ac:dyDescent="0.2">
      <c r="A1980" s="6">
        <f t="shared" si="150"/>
        <v>10.2684514</v>
      </c>
      <c r="B1980">
        <v>1978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8">
        <f t="shared" si="151"/>
        <v>1323.2540463917526</v>
      </c>
      <c r="Q1980" s="10" t="s">
        <v>8318</v>
      </c>
      <c r="R1980" t="s">
        <v>8348</v>
      </c>
      <c r="S1980" s="14" t="str">
        <f t="shared" si="152"/>
        <v>May</v>
      </c>
      <c r="T1980" s="15">
        <f t="shared" si="153"/>
        <v>41071.958333333328</v>
      </c>
      <c r="U1980" t="str">
        <f t="shared" si="154"/>
        <v>2012</v>
      </c>
    </row>
    <row r="1981" spans="1:21" ht="30" x14ac:dyDescent="0.2">
      <c r="A1981" s="6">
        <f t="shared" si="150"/>
        <v>1.14901155</v>
      </c>
      <c r="B1981">
        <v>1979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8">
        <f t="shared" si="151"/>
        <v>282.65966789667897</v>
      </c>
      <c r="Q1981" s="10" t="s">
        <v>8318</v>
      </c>
      <c r="R1981" t="s">
        <v>8348</v>
      </c>
      <c r="S1981" s="14" t="str">
        <f t="shared" si="152"/>
        <v>October</v>
      </c>
      <c r="T1981" s="15">
        <f t="shared" si="153"/>
        <v>42326.874305555553</v>
      </c>
      <c r="U1981" t="str">
        <f t="shared" si="154"/>
        <v>2015</v>
      </c>
    </row>
    <row r="1982" spans="1:21" ht="30" x14ac:dyDescent="0.2">
      <c r="A1982" s="6">
        <f t="shared" si="150"/>
        <v>3.5482402000000004</v>
      </c>
      <c r="B1982">
        <v>1980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8">
        <f t="shared" si="151"/>
        <v>91.214401028277635</v>
      </c>
      <c r="Q1982" s="10" t="s">
        <v>8318</v>
      </c>
      <c r="R1982" t="s">
        <v>8348</v>
      </c>
      <c r="S1982" s="14" t="str">
        <f t="shared" si="152"/>
        <v>February</v>
      </c>
      <c r="T1982" s="15">
        <f t="shared" si="153"/>
        <v>42463.167384259257</v>
      </c>
      <c r="U1982" t="str">
        <f t="shared" si="154"/>
        <v>2016</v>
      </c>
    </row>
    <row r="1983" spans="1:21" ht="45" x14ac:dyDescent="0.2">
      <c r="A1983" s="6">
        <f t="shared" si="150"/>
        <v>5.0799999999999998E-2</v>
      </c>
      <c r="B1983">
        <v>1981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8">
        <f t="shared" si="151"/>
        <v>31.75</v>
      </c>
      <c r="Q1983" s="10" t="s">
        <v>8337</v>
      </c>
      <c r="R1983" t="s">
        <v>8349</v>
      </c>
      <c r="S1983" s="14" t="str">
        <f t="shared" si="152"/>
        <v>June</v>
      </c>
      <c r="T1983" s="15">
        <f t="shared" si="153"/>
        <v>41829.391956018517</v>
      </c>
      <c r="U1983" t="str">
        <f t="shared" si="154"/>
        <v>2014</v>
      </c>
    </row>
    <row r="1984" spans="1:21" ht="30" x14ac:dyDescent="0.2">
      <c r="A1984" s="6">
        <f t="shared" si="150"/>
        <v>0</v>
      </c>
      <c r="B1984">
        <v>1982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8" t="e">
        <f t="shared" si="151"/>
        <v>#DIV/0!</v>
      </c>
      <c r="Q1984" s="10" t="s">
        <v>8337</v>
      </c>
      <c r="R1984" t="s">
        <v>8349</v>
      </c>
      <c r="S1984" s="14" t="str">
        <f t="shared" si="152"/>
        <v>November</v>
      </c>
      <c r="T1984" s="15">
        <f t="shared" si="153"/>
        <v>42708.294988425921</v>
      </c>
      <c r="U1984" t="str">
        <f t="shared" si="154"/>
        <v>2016</v>
      </c>
    </row>
    <row r="1985" spans="1:21" ht="45" x14ac:dyDescent="0.2">
      <c r="A1985" s="6">
        <f t="shared" si="150"/>
        <v>4.2999999999999997E-2</v>
      </c>
      <c r="B1985">
        <v>1983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8">
        <f t="shared" si="151"/>
        <v>88.6875</v>
      </c>
      <c r="Q1985" s="10" t="s">
        <v>8337</v>
      </c>
      <c r="R1985" t="s">
        <v>8349</v>
      </c>
      <c r="S1985" s="14" t="str">
        <f t="shared" si="152"/>
        <v>August</v>
      </c>
      <c r="T1985" s="15">
        <f t="shared" si="153"/>
        <v>42614.958333333336</v>
      </c>
      <c r="U1985" t="str">
        <f t="shared" si="154"/>
        <v>2016</v>
      </c>
    </row>
    <row r="1986" spans="1:21" ht="60" x14ac:dyDescent="0.2">
      <c r="A1986" s="6">
        <f t="shared" si="150"/>
        <v>0.21146666666666666</v>
      </c>
      <c r="B1986">
        <v>1984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8">
        <f t="shared" si="151"/>
        <v>453.14285714285717</v>
      </c>
      <c r="Q1986" s="10" t="s">
        <v>8337</v>
      </c>
      <c r="R1986" t="s">
        <v>8349</v>
      </c>
      <c r="S1986" s="14" t="str">
        <f t="shared" si="152"/>
        <v>October</v>
      </c>
      <c r="T1986" s="15">
        <f t="shared" si="153"/>
        <v>41973.498622685183</v>
      </c>
      <c r="U1986" t="str">
        <f t="shared" si="154"/>
        <v>2014</v>
      </c>
    </row>
    <row r="1987" spans="1:21" ht="45" x14ac:dyDescent="0.2">
      <c r="A1987" s="6">
        <f t="shared" ref="A1987:A2050" si="155">(F1987/E1987)</f>
        <v>3.1875000000000001E-2</v>
      </c>
      <c r="B1987">
        <v>1985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8">
        <f t="shared" ref="P1987:P2050" si="156">F1987/M1987</f>
        <v>12.75</v>
      </c>
      <c r="Q1987" s="10" t="s">
        <v>8337</v>
      </c>
      <c r="R1987" t="s">
        <v>8349</v>
      </c>
      <c r="S1987" s="14" t="str">
        <f t="shared" ref="S1987:S2050" si="157">TEXT((((K1987/60)/60)/24)+DATE(1970,1,1)+(-8/24),"MMMM")</f>
        <v>July</v>
      </c>
      <c r="T1987" s="15">
        <f t="shared" ref="T1987:T2050" si="158">(((J1987/60)/60/24)+DATE(1970,1,1)+(-8/24))</f>
        <v>42584.624999999993</v>
      </c>
      <c r="U1987" t="str">
        <f t="shared" ref="U1987:U2050" si="159">TEXT((((K1987/60)/60)/24)+DATE(1970,1,1)+(-8/24),"YYYY")</f>
        <v>2016</v>
      </c>
    </row>
    <row r="1988" spans="1:21" ht="45" x14ac:dyDescent="0.2">
      <c r="A1988" s="6">
        <f t="shared" si="155"/>
        <v>5.0000000000000001E-4</v>
      </c>
      <c r="B1988">
        <v>1986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8">
        <f t="shared" si="156"/>
        <v>1</v>
      </c>
      <c r="Q1988" s="10" t="s">
        <v>8337</v>
      </c>
      <c r="R1988" t="s">
        <v>8349</v>
      </c>
      <c r="S1988" s="14" t="str">
        <f t="shared" si="157"/>
        <v>February</v>
      </c>
      <c r="T1988" s="15">
        <f t="shared" si="158"/>
        <v>42443.058831018519</v>
      </c>
      <c r="U1988" t="str">
        <f t="shared" si="159"/>
        <v>2016</v>
      </c>
    </row>
    <row r="1989" spans="1:21" ht="30" x14ac:dyDescent="0.2">
      <c r="A1989" s="6">
        <f t="shared" si="155"/>
        <v>0.42472727272727273</v>
      </c>
      <c r="B1989">
        <v>1987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8">
        <f t="shared" si="156"/>
        <v>83.428571428571431</v>
      </c>
      <c r="Q1989" s="10" t="s">
        <v>8337</v>
      </c>
      <c r="R1989" t="s">
        <v>8349</v>
      </c>
      <c r="S1989" s="14" t="str">
        <f t="shared" si="157"/>
        <v>January</v>
      </c>
      <c r="T1989" s="15">
        <f t="shared" si="158"/>
        <v>42064.306435185186</v>
      </c>
      <c r="U1989" t="str">
        <f t="shared" si="159"/>
        <v>2015</v>
      </c>
    </row>
    <row r="1990" spans="1:21" x14ac:dyDescent="0.2">
      <c r="A1990" s="6">
        <f t="shared" si="155"/>
        <v>4.1666666666666666E-3</v>
      </c>
      <c r="B1990">
        <v>1988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8">
        <f t="shared" si="156"/>
        <v>25</v>
      </c>
      <c r="Q1990" s="10" t="s">
        <v>8337</v>
      </c>
      <c r="R1990" t="s">
        <v>8349</v>
      </c>
      <c r="S1990" s="14" t="str">
        <f t="shared" si="157"/>
        <v>July</v>
      </c>
      <c r="T1990" s="15">
        <f t="shared" si="158"/>
        <v>42236.429884259262</v>
      </c>
      <c r="U1990" t="str">
        <f t="shared" si="159"/>
        <v>2015</v>
      </c>
    </row>
    <row r="1991" spans="1:21" ht="45" x14ac:dyDescent="0.2">
      <c r="A1991" s="6">
        <f t="shared" si="155"/>
        <v>0.01</v>
      </c>
      <c r="B1991">
        <v>1989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8">
        <f t="shared" si="156"/>
        <v>50</v>
      </c>
      <c r="Q1991" s="10" t="s">
        <v>8337</v>
      </c>
      <c r="R1991" t="s">
        <v>8349</v>
      </c>
      <c r="S1991" s="14" t="str">
        <f t="shared" si="157"/>
        <v>November</v>
      </c>
      <c r="T1991" s="15">
        <f t="shared" si="158"/>
        <v>42715.347314814811</v>
      </c>
      <c r="U1991" t="str">
        <f t="shared" si="159"/>
        <v>2016</v>
      </c>
    </row>
    <row r="1992" spans="1:21" ht="45" x14ac:dyDescent="0.2">
      <c r="A1992" s="6">
        <f t="shared" si="155"/>
        <v>0.16966666666666666</v>
      </c>
      <c r="B1992">
        <v>1990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8">
        <f t="shared" si="156"/>
        <v>101.8</v>
      </c>
      <c r="Q1992" s="10" t="s">
        <v>8337</v>
      </c>
      <c r="R1992" t="s">
        <v>8349</v>
      </c>
      <c r="S1992" s="14" t="str">
        <f t="shared" si="157"/>
        <v>January</v>
      </c>
      <c r="T1992" s="15">
        <f t="shared" si="158"/>
        <v>42412.862638888888</v>
      </c>
      <c r="U1992" t="str">
        <f t="shared" si="159"/>
        <v>2016</v>
      </c>
    </row>
    <row r="1993" spans="1:21" ht="30" x14ac:dyDescent="0.2">
      <c r="A1993" s="6">
        <f t="shared" si="155"/>
        <v>7.0000000000000007E-2</v>
      </c>
      <c r="B1993">
        <v>1991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8">
        <f t="shared" si="156"/>
        <v>46.666666666666664</v>
      </c>
      <c r="Q1993" s="10" t="s">
        <v>8337</v>
      </c>
      <c r="R1993" t="s">
        <v>8349</v>
      </c>
      <c r="S1993" s="14" t="str">
        <f t="shared" si="157"/>
        <v>June</v>
      </c>
      <c r="T1993" s="15">
        <f t="shared" si="158"/>
        <v>42188.560023148144</v>
      </c>
      <c r="U1993" t="str">
        <f t="shared" si="159"/>
        <v>2015</v>
      </c>
    </row>
    <row r="1994" spans="1:21" ht="30" x14ac:dyDescent="0.2">
      <c r="A1994" s="6">
        <f t="shared" si="155"/>
        <v>1.3333333333333333E-3</v>
      </c>
      <c r="B1994">
        <v>1992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8">
        <f t="shared" si="156"/>
        <v>1</v>
      </c>
      <c r="Q1994" s="10" t="s">
        <v>8337</v>
      </c>
      <c r="R1994" t="s">
        <v>8349</v>
      </c>
      <c r="S1994" s="14" t="str">
        <f t="shared" si="157"/>
        <v>January</v>
      </c>
      <c r="T1994" s="15">
        <f t="shared" si="158"/>
        <v>42052.810081018521</v>
      </c>
      <c r="U1994" t="str">
        <f t="shared" si="159"/>
        <v>2015</v>
      </c>
    </row>
    <row r="1995" spans="1:21" ht="45" x14ac:dyDescent="0.2">
      <c r="A1995" s="6">
        <f t="shared" si="155"/>
        <v>0</v>
      </c>
      <c r="B1995">
        <v>1993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8" t="e">
        <f t="shared" si="156"/>
        <v>#DIV/0!</v>
      </c>
      <c r="Q1995" s="10" t="s">
        <v>8337</v>
      </c>
      <c r="R1995" t="s">
        <v>8349</v>
      </c>
      <c r="S1995" s="14" t="str">
        <f t="shared" si="157"/>
        <v>November</v>
      </c>
      <c r="T1995" s="15">
        <f t="shared" si="158"/>
        <v>42359.255057870374</v>
      </c>
      <c r="U1995" t="str">
        <f t="shared" si="159"/>
        <v>2015</v>
      </c>
    </row>
    <row r="1996" spans="1:21" ht="45" x14ac:dyDescent="0.2">
      <c r="A1996" s="6">
        <f t="shared" si="155"/>
        <v>0</v>
      </c>
      <c r="B1996">
        <v>1994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8" t="e">
        <f t="shared" si="156"/>
        <v>#DIV/0!</v>
      </c>
      <c r="Q1996" s="10" t="s">
        <v>8337</v>
      </c>
      <c r="R1996" t="s">
        <v>8349</v>
      </c>
      <c r="S1996" s="14" t="str">
        <f t="shared" si="157"/>
        <v>October</v>
      </c>
      <c r="T1996" s="15">
        <f t="shared" si="158"/>
        <v>42710.714606481481</v>
      </c>
      <c r="U1996" t="str">
        <f t="shared" si="159"/>
        <v>2016</v>
      </c>
    </row>
    <row r="1997" spans="1:21" ht="45" x14ac:dyDescent="0.2">
      <c r="A1997" s="6">
        <f t="shared" si="155"/>
        <v>7.8E-2</v>
      </c>
      <c r="B1997">
        <v>1995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8">
        <f t="shared" si="156"/>
        <v>26</v>
      </c>
      <c r="Q1997" s="10" t="s">
        <v>8337</v>
      </c>
      <c r="R1997" t="s">
        <v>8349</v>
      </c>
      <c r="S1997" s="14" t="str">
        <f t="shared" si="157"/>
        <v>June</v>
      </c>
      <c r="T1997" s="15">
        <f t="shared" si="158"/>
        <v>42201.568703703706</v>
      </c>
      <c r="U1997" t="str">
        <f t="shared" si="159"/>
        <v>2015</v>
      </c>
    </row>
    <row r="1998" spans="1:21" ht="45" x14ac:dyDescent="0.2">
      <c r="A1998" s="6">
        <f t="shared" si="155"/>
        <v>0</v>
      </c>
      <c r="B1998">
        <v>1996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8" t="e">
        <f t="shared" si="156"/>
        <v>#DIV/0!</v>
      </c>
      <c r="Q1998" s="10" t="s">
        <v>8337</v>
      </c>
      <c r="R1998" t="s">
        <v>8349</v>
      </c>
      <c r="S1998" s="14" t="str">
        <f t="shared" si="157"/>
        <v>June</v>
      </c>
      <c r="T1998" s="15">
        <f t="shared" si="158"/>
        <v>41830.486238425925</v>
      </c>
      <c r="U1998" t="str">
        <f t="shared" si="159"/>
        <v>2014</v>
      </c>
    </row>
    <row r="1999" spans="1:21" ht="45" x14ac:dyDescent="0.2">
      <c r="A1999" s="6">
        <f t="shared" si="155"/>
        <v>0</v>
      </c>
      <c r="B1999">
        <v>1997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8" t="e">
        <f t="shared" si="156"/>
        <v>#DIV/0!</v>
      </c>
      <c r="Q1999" s="10" t="s">
        <v>8337</v>
      </c>
      <c r="R1999" t="s">
        <v>8349</v>
      </c>
      <c r="S1999" s="14" t="str">
        <f t="shared" si="157"/>
        <v>July</v>
      </c>
      <c r="T1999" s="15">
        <f t="shared" si="158"/>
        <v>41877.597361111111</v>
      </c>
      <c r="U1999" t="str">
        <f t="shared" si="159"/>
        <v>2014</v>
      </c>
    </row>
    <row r="2000" spans="1:21" ht="45" x14ac:dyDescent="0.2">
      <c r="A2000" s="6">
        <f t="shared" si="155"/>
        <v>0.26200000000000001</v>
      </c>
      <c r="B2000">
        <v>1998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8">
        <f t="shared" si="156"/>
        <v>218.33333333333334</v>
      </c>
      <c r="Q2000" s="10" t="s">
        <v>8337</v>
      </c>
      <c r="R2000" t="s">
        <v>8349</v>
      </c>
      <c r="S2000" s="14" t="str">
        <f t="shared" si="157"/>
        <v>June</v>
      </c>
      <c r="T2000" s="15">
        <f t="shared" si="158"/>
        <v>41851.785162037035</v>
      </c>
      <c r="U2000" t="str">
        <f t="shared" si="159"/>
        <v>2014</v>
      </c>
    </row>
    <row r="2001" spans="1:21" ht="30" x14ac:dyDescent="0.2">
      <c r="A2001" s="6">
        <f t="shared" si="155"/>
        <v>7.6129032258064515E-3</v>
      </c>
      <c r="B2001">
        <v>1999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8">
        <f t="shared" si="156"/>
        <v>33.714285714285715</v>
      </c>
      <c r="Q2001" s="10" t="s">
        <v>8337</v>
      </c>
      <c r="R2001" t="s">
        <v>8349</v>
      </c>
      <c r="S2001" s="14" t="str">
        <f t="shared" si="157"/>
        <v>October</v>
      </c>
      <c r="T2001" s="15">
        <f t="shared" si="158"/>
        <v>41956.191064814811</v>
      </c>
      <c r="U2001" t="str">
        <f t="shared" si="159"/>
        <v>2014</v>
      </c>
    </row>
    <row r="2002" spans="1:21" ht="45" x14ac:dyDescent="0.2">
      <c r="A2002" s="6">
        <f t="shared" si="155"/>
        <v>0.125</v>
      </c>
      <c r="B2002">
        <v>2000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8">
        <f t="shared" si="156"/>
        <v>25</v>
      </c>
      <c r="Q2002" s="10" t="s">
        <v>8337</v>
      </c>
      <c r="R2002" t="s">
        <v>8349</v>
      </c>
      <c r="S2002" s="14" t="str">
        <f t="shared" si="157"/>
        <v>December</v>
      </c>
      <c r="T2002" s="15">
        <f t="shared" si="158"/>
        <v>42375.618206018517</v>
      </c>
      <c r="U2002" t="str">
        <f t="shared" si="159"/>
        <v>2015</v>
      </c>
    </row>
    <row r="2003" spans="1:21" ht="30" x14ac:dyDescent="0.2">
      <c r="A2003" s="6">
        <f t="shared" si="155"/>
        <v>3.8212909090909091</v>
      </c>
      <c r="B2003">
        <v>2001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8">
        <f t="shared" si="156"/>
        <v>128.38790470372632</v>
      </c>
      <c r="Q2003" s="10" t="s">
        <v>8318</v>
      </c>
      <c r="R2003" t="s">
        <v>8348</v>
      </c>
      <c r="S2003" s="14" t="str">
        <f t="shared" si="157"/>
        <v>May</v>
      </c>
      <c r="T2003" s="15">
        <f t="shared" si="158"/>
        <v>42167.499999999993</v>
      </c>
      <c r="U2003" t="str">
        <f t="shared" si="159"/>
        <v>2015</v>
      </c>
    </row>
    <row r="2004" spans="1:21" ht="45" x14ac:dyDescent="0.2">
      <c r="A2004" s="6">
        <f t="shared" si="155"/>
        <v>2.1679422000000002</v>
      </c>
      <c r="B2004">
        <v>2002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8">
        <f t="shared" si="156"/>
        <v>78.834261818181815</v>
      </c>
      <c r="Q2004" s="10" t="s">
        <v>8318</v>
      </c>
      <c r="R2004" t="s">
        <v>8348</v>
      </c>
      <c r="S2004" s="14" t="str">
        <f t="shared" si="157"/>
        <v>December</v>
      </c>
      <c r="T2004" s="15">
        <f t="shared" si="158"/>
        <v>42758.378969907404</v>
      </c>
      <c r="U2004" t="str">
        <f t="shared" si="159"/>
        <v>2016</v>
      </c>
    </row>
    <row r="2005" spans="1:21" ht="45" x14ac:dyDescent="0.2">
      <c r="A2005" s="6">
        <f t="shared" si="155"/>
        <v>3.12</v>
      </c>
      <c r="B2005">
        <v>2003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8">
        <f t="shared" si="156"/>
        <v>91.764705882352942</v>
      </c>
      <c r="Q2005" s="10" t="s">
        <v>8318</v>
      </c>
      <c r="R2005" t="s">
        <v>8348</v>
      </c>
      <c r="S2005" s="14" t="str">
        <f t="shared" si="157"/>
        <v>June</v>
      </c>
      <c r="T2005" s="15">
        <f t="shared" si="158"/>
        <v>40361.625</v>
      </c>
      <c r="U2005" t="str">
        <f t="shared" si="159"/>
        <v>2010</v>
      </c>
    </row>
    <row r="2006" spans="1:21" ht="45" x14ac:dyDescent="0.2">
      <c r="A2006" s="6">
        <f t="shared" si="155"/>
        <v>2.3442048</v>
      </c>
      <c r="B2006">
        <v>2004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8">
        <f t="shared" si="156"/>
        <v>331.10237288135596</v>
      </c>
      <c r="Q2006" s="10" t="s">
        <v>8318</v>
      </c>
      <c r="R2006" t="s">
        <v>8348</v>
      </c>
      <c r="S2006" s="14" t="str">
        <f t="shared" si="157"/>
        <v>June</v>
      </c>
      <c r="T2006" s="15">
        <f t="shared" si="158"/>
        <v>41830.271562499998</v>
      </c>
      <c r="U2006" t="str">
        <f t="shared" si="159"/>
        <v>2014</v>
      </c>
    </row>
    <row r="2007" spans="1:21" ht="45" x14ac:dyDescent="0.2">
      <c r="A2007" s="6">
        <f t="shared" si="155"/>
        <v>1.236801</v>
      </c>
      <c r="B2007">
        <v>2005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8">
        <f t="shared" si="156"/>
        <v>194.26193717277485</v>
      </c>
      <c r="Q2007" s="10" t="s">
        <v>8318</v>
      </c>
      <c r="R2007" t="s">
        <v>8348</v>
      </c>
      <c r="S2007" s="14" t="str">
        <f t="shared" si="157"/>
        <v>September</v>
      </c>
      <c r="T2007" s="15">
        <f t="shared" si="158"/>
        <v>41562.832638888889</v>
      </c>
      <c r="U2007" t="str">
        <f t="shared" si="159"/>
        <v>2013</v>
      </c>
    </row>
    <row r="2008" spans="1:21" ht="45" x14ac:dyDescent="0.2">
      <c r="A2008" s="6">
        <f t="shared" si="155"/>
        <v>2.4784000000000002</v>
      </c>
      <c r="B2008">
        <v>2006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8">
        <f t="shared" si="156"/>
        <v>408.97689768976898</v>
      </c>
      <c r="Q2008" s="10" t="s">
        <v>8318</v>
      </c>
      <c r="R2008" t="s">
        <v>8348</v>
      </c>
      <c r="S2008" s="14" t="str">
        <f t="shared" si="157"/>
        <v>October</v>
      </c>
      <c r="T2008" s="15">
        <f t="shared" si="158"/>
        <v>41976.208854166667</v>
      </c>
      <c r="U2008" t="str">
        <f t="shared" si="159"/>
        <v>2014</v>
      </c>
    </row>
    <row r="2009" spans="1:21" ht="45" x14ac:dyDescent="0.2">
      <c r="A2009" s="6">
        <f t="shared" si="155"/>
        <v>1.157092</v>
      </c>
      <c r="B2009">
        <v>2007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8">
        <f t="shared" si="156"/>
        <v>84.459270072992695</v>
      </c>
      <c r="Q2009" s="10" t="s">
        <v>8318</v>
      </c>
      <c r="R2009" t="s">
        <v>8348</v>
      </c>
      <c r="S2009" s="14" t="str">
        <f t="shared" si="157"/>
        <v>June</v>
      </c>
      <c r="T2009" s="15">
        <f t="shared" si="158"/>
        <v>40413.833333333328</v>
      </c>
      <c r="U2009" t="str">
        <f t="shared" si="159"/>
        <v>2010</v>
      </c>
    </row>
    <row r="2010" spans="1:21" ht="45" x14ac:dyDescent="0.2">
      <c r="A2010" s="6">
        <f t="shared" si="155"/>
        <v>1.1707484768810599</v>
      </c>
      <c r="B2010">
        <v>2008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8">
        <f t="shared" si="156"/>
        <v>44.853658536585364</v>
      </c>
      <c r="Q2010" s="10" t="s">
        <v>8318</v>
      </c>
      <c r="R2010" t="s">
        <v>8348</v>
      </c>
      <c r="S2010" s="14" t="str">
        <f t="shared" si="157"/>
        <v>August</v>
      </c>
      <c r="T2010" s="15">
        <f t="shared" si="158"/>
        <v>40805.271087962959</v>
      </c>
      <c r="U2010" t="str">
        <f t="shared" si="159"/>
        <v>2011</v>
      </c>
    </row>
    <row r="2011" spans="1:21" ht="45" x14ac:dyDescent="0.2">
      <c r="A2011" s="6">
        <f t="shared" si="155"/>
        <v>3.05158</v>
      </c>
      <c r="B2011">
        <v>2009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8">
        <f t="shared" si="156"/>
        <v>383.3643216080402</v>
      </c>
      <c r="Q2011" s="10" t="s">
        <v>8318</v>
      </c>
      <c r="R2011" t="s">
        <v>8348</v>
      </c>
      <c r="S2011" s="14" t="str">
        <f t="shared" si="157"/>
        <v>October</v>
      </c>
      <c r="T2011" s="15">
        <f t="shared" si="158"/>
        <v>42697.031747685185</v>
      </c>
      <c r="U2011" t="str">
        <f t="shared" si="159"/>
        <v>2016</v>
      </c>
    </row>
    <row r="2012" spans="1:21" ht="30" x14ac:dyDescent="0.2">
      <c r="A2012" s="6">
        <f t="shared" si="155"/>
        <v>3.2005299999999997</v>
      </c>
      <c r="B2012">
        <v>2010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8">
        <f t="shared" si="156"/>
        <v>55.276856649395505</v>
      </c>
      <c r="Q2012" s="10" t="s">
        <v>8318</v>
      </c>
      <c r="R2012" t="s">
        <v>8348</v>
      </c>
      <c r="S2012" s="14" t="str">
        <f t="shared" si="157"/>
        <v>July</v>
      </c>
      <c r="T2012" s="15">
        <f t="shared" si="158"/>
        <v>42600.663090277776</v>
      </c>
      <c r="U2012" t="str">
        <f t="shared" si="159"/>
        <v>2016</v>
      </c>
    </row>
    <row r="2013" spans="1:21" ht="45" x14ac:dyDescent="0.2">
      <c r="A2013" s="6">
        <f t="shared" si="155"/>
        <v>8.1956399999999991</v>
      </c>
      <c r="B2013">
        <v>2011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8">
        <f t="shared" si="156"/>
        <v>422.02059732234807</v>
      </c>
      <c r="Q2013" s="10" t="s">
        <v>8318</v>
      </c>
      <c r="R2013" t="s">
        <v>8348</v>
      </c>
      <c r="S2013" s="14" t="str">
        <f t="shared" si="157"/>
        <v>December</v>
      </c>
      <c r="T2013" s="15">
        <f t="shared" si="158"/>
        <v>42380.624999999993</v>
      </c>
      <c r="U2013" t="str">
        <f t="shared" si="159"/>
        <v>2015</v>
      </c>
    </row>
    <row r="2014" spans="1:21" ht="45" x14ac:dyDescent="0.2">
      <c r="A2014" s="6">
        <f t="shared" si="155"/>
        <v>2.3490000000000002</v>
      </c>
      <c r="B2014">
        <v>2012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8">
        <f t="shared" si="156"/>
        <v>64.180327868852459</v>
      </c>
      <c r="Q2014" s="10" t="s">
        <v>8318</v>
      </c>
      <c r="R2014" t="s">
        <v>8348</v>
      </c>
      <c r="S2014" s="14" t="str">
        <f t="shared" si="157"/>
        <v>January</v>
      </c>
      <c r="T2014" s="15">
        <f t="shared" si="158"/>
        <v>42040.488900462959</v>
      </c>
      <c r="U2014" t="str">
        <f t="shared" si="159"/>
        <v>2015</v>
      </c>
    </row>
    <row r="2015" spans="1:21" ht="45" x14ac:dyDescent="0.2">
      <c r="A2015" s="6">
        <f t="shared" si="155"/>
        <v>4.9491375</v>
      </c>
      <c r="B2015">
        <v>2013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8">
        <f t="shared" si="156"/>
        <v>173.57781674704077</v>
      </c>
      <c r="Q2015" s="10" t="s">
        <v>8318</v>
      </c>
      <c r="R2015" t="s">
        <v>8348</v>
      </c>
      <c r="S2015" s="14" t="str">
        <f t="shared" si="157"/>
        <v>May</v>
      </c>
      <c r="T2015" s="15">
        <f t="shared" si="158"/>
        <v>42559.627476851849</v>
      </c>
      <c r="U2015" t="str">
        <f t="shared" si="159"/>
        <v>2016</v>
      </c>
    </row>
    <row r="2016" spans="1:21" ht="45" x14ac:dyDescent="0.2">
      <c r="A2016" s="6">
        <f t="shared" si="155"/>
        <v>78.137822333333332</v>
      </c>
      <c r="B2016">
        <v>2014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8">
        <f t="shared" si="156"/>
        <v>88.601680840609291</v>
      </c>
      <c r="Q2016" s="10" t="s">
        <v>8318</v>
      </c>
      <c r="R2016" t="s">
        <v>8348</v>
      </c>
      <c r="S2016" s="14" t="str">
        <f t="shared" si="157"/>
        <v>February</v>
      </c>
      <c r="T2016" s="15">
        <f t="shared" si="158"/>
        <v>41357.839571759258</v>
      </c>
      <c r="U2016" t="str">
        <f t="shared" si="159"/>
        <v>2013</v>
      </c>
    </row>
    <row r="2017" spans="1:21" ht="45" x14ac:dyDescent="0.2">
      <c r="A2017" s="6">
        <f t="shared" si="155"/>
        <v>1.1300013888888889</v>
      </c>
      <c r="B2017">
        <v>2015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8">
        <f t="shared" si="156"/>
        <v>50.222283950617282</v>
      </c>
      <c r="Q2017" s="10" t="s">
        <v>8318</v>
      </c>
      <c r="R2017" t="s">
        <v>8348</v>
      </c>
      <c r="S2017" s="14" t="str">
        <f t="shared" si="157"/>
        <v>August</v>
      </c>
      <c r="T2017" s="15">
        <f t="shared" si="158"/>
        <v>40795.543553240735</v>
      </c>
      <c r="U2017" t="str">
        <f t="shared" si="159"/>
        <v>2011</v>
      </c>
    </row>
    <row r="2018" spans="1:21" ht="30" x14ac:dyDescent="0.2">
      <c r="A2018" s="6">
        <f t="shared" si="155"/>
        <v>9.2154220000000002</v>
      </c>
      <c r="B2018">
        <v>2016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8">
        <f t="shared" si="156"/>
        <v>192.38876826722338</v>
      </c>
      <c r="Q2018" s="10" t="s">
        <v>8318</v>
      </c>
      <c r="R2018" t="s">
        <v>8348</v>
      </c>
      <c r="S2018" s="14" t="str">
        <f t="shared" si="157"/>
        <v>February</v>
      </c>
      <c r="T2018" s="15">
        <f t="shared" si="158"/>
        <v>41342.547442129624</v>
      </c>
      <c r="U2018" t="str">
        <f t="shared" si="159"/>
        <v>2013</v>
      </c>
    </row>
    <row r="2019" spans="1:21" ht="45" x14ac:dyDescent="0.2">
      <c r="A2019" s="6">
        <f t="shared" si="155"/>
        <v>1.2510239999999999</v>
      </c>
      <c r="B2019">
        <v>2017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8">
        <f t="shared" si="156"/>
        <v>73.416901408450698</v>
      </c>
      <c r="Q2019" s="10" t="s">
        <v>8318</v>
      </c>
      <c r="R2019" t="s">
        <v>8348</v>
      </c>
      <c r="S2019" s="14" t="str">
        <f t="shared" si="157"/>
        <v>February</v>
      </c>
      <c r="T2019" s="15">
        <f t="shared" si="158"/>
        <v>40991.833333333328</v>
      </c>
      <c r="U2019" t="str">
        <f t="shared" si="159"/>
        <v>2012</v>
      </c>
    </row>
    <row r="2020" spans="1:21" ht="45" x14ac:dyDescent="0.2">
      <c r="A2020" s="6">
        <f t="shared" si="155"/>
        <v>1.0224343076923077</v>
      </c>
      <c r="B2020">
        <v>2018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8">
        <f t="shared" si="156"/>
        <v>147.68495555555555</v>
      </c>
      <c r="Q2020" s="10" t="s">
        <v>8318</v>
      </c>
      <c r="R2020" t="s">
        <v>8348</v>
      </c>
      <c r="S2020" s="14" t="str">
        <f t="shared" si="157"/>
        <v>July</v>
      </c>
      <c r="T2020" s="15">
        <f t="shared" si="158"/>
        <v>42229.032511574071</v>
      </c>
      <c r="U2020" t="str">
        <f t="shared" si="159"/>
        <v>2015</v>
      </c>
    </row>
    <row r="2021" spans="1:21" ht="45" x14ac:dyDescent="0.2">
      <c r="A2021" s="6">
        <f t="shared" si="155"/>
        <v>4.8490975000000001</v>
      </c>
      <c r="B2021">
        <v>2019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8">
        <f t="shared" si="156"/>
        <v>108.96848314606741</v>
      </c>
      <c r="Q2021" s="10" t="s">
        <v>8318</v>
      </c>
      <c r="R2021" t="s">
        <v>8348</v>
      </c>
      <c r="S2021" s="14" t="str">
        <f t="shared" si="157"/>
        <v>August</v>
      </c>
      <c r="T2021" s="15">
        <f t="shared" si="158"/>
        <v>42635.375243055554</v>
      </c>
      <c r="U2021" t="str">
        <f t="shared" si="159"/>
        <v>2016</v>
      </c>
    </row>
    <row r="2022" spans="1:21" ht="45" x14ac:dyDescent="0.2">
      <c r="A2022" s="6">
        <f t="shared" si="155"/>
        <v>1.9233333333333333</v>
      </c>
      <c r="B2022">
        <v>2020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8">
        <f t="shared" si="156"/>
        <v>23.647540983606557</v>
      </c>
      <c r="Q2022" s="10" t="s">
        <v>8318</v>
      </c>
      <c r="R2022" t="s">
        <v>8348</v>
      </c>
      <c r="S2022" s="14" t="str">
        <f t="shared" si="157"/>
        <v>April</v>
      </c>
      <c r="T2022" s="15">
        <f t="shared" si="158"/>
        <v>41773.627777777772</v>
      </c>
      <c r="U2022" t="str">
        <f t="shared" si="159"/>
        <v>2014</v>
      </c>
    </row>
    <row r="2023" spans="1:21" ht="45" x14ac:dyDescent="0.2">
      <c r="A2023" s="6">
        <f t="shared" si="155"/>
        <v>2.8109999999999999</v>
      </c>
      <c r="B2023">
        <v>2021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8">
        <f t="shared" si="156"/>
        <v>147.94736842105263</v>
      </c>
      <c r="Q2023" s="10" t="s">
        <v>8318</v>
      </c>
      <c r="R2023" t="s">
        <v>8348</v>
      </c>
      <c r="S2023" s="14" t="str">
        <f t="shared" si="157"/>
        <v>August</v>
      </c>
      <c r="T2023" s="15">
        <f t="shared" si="158"/>
        <v>41905.737233796295</v>
      </c>
      <c r="U2023" t="str">
        <f t="shared" si="159"/>
        <v>2014</v>
      </c>
    </row>
    <row r="2024" spans="1:21" ht="45" x14ac:dyDescent="0.2">
      <c r="A2024" s="6">
        <f t="shared" si="155"/>
        <v>1.2513700000000001</v>
      </c>
      <c r="B2024">
        <v>2022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8">
        <f t="shared" si="156"/>
        <v>385.03692307692307</v>
      </c>
      <c r="Q2024" s="10" t="s">
        <v>8318</v>
      </c>
      <c r="R2024" t="s">
        <v>8348</v>
      </c>
      <c r="S2024" s="14" t="str">
        <f t="shared" si="157"/>
        <v>May</v>
      </c>
      <c r="T2024" s="15">
        <f t="shared" si="158"/>
        <v>42532.23578703704</v>
      </c>
      <c r="U2024" t="str">
        <f t="shared" si="159"/>
        <v>2016</v>
      </c>
    </row>
    <row r="2025" spans="1:21" ht="45" x14ac:dyDescent="0.2">
      <c r="A2025" s="6">
        <f t="shared" si="155"/>
        <v>1.61459</v>
      </c>
      <c r="B2025">
        <v>2023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8">
        <f t="shared" si="156"/>
        <v>457.39093484419266</v>
      </c>
      <c r="Q2025" s="10" t="s">
        <v>8318</v>
      </c>
      <c r="R2025" t="s">
        <v>8348</v>
      </c>
      <c r="S2025" s="14" t="str">
        <f t="shared" si="157"/>
        <v>May</v>
      </c>
      <c r="T2025" s="15">
        <f t="shared" si="158"/>
        <v>42166.087418981479</v>
      </c>
      <c r="U2025" t="str">
        <f t="shared" si="159"/>
        <v>2015</v>
      </c>
    </row>
    <row r="2026" spans="1:21" ht="45" x14ac:dyDescent="0.2">
      <c r="A2026" s="6">
        <f t="shared" si="155"/>
        <v>5.8535000000000004</v>
      </c>
      <c r="B2026">
        <v>2024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8">
        <f t="shared" si="156"/>
        <v>222.99047619047619</v>
      </c>
      <c r="Q2026" s="10" t="s">
        <v>8318</v>
      </c>
      <c r="R2026" t="s">
        <v>8348</v>
      </c>
      <c r="S2026" s="14" t="str">
        <f t="shared" si="157"/>
        <v>July</v>
      </c>
      <c r="T2026" s="15">
        <f t="shared" si="158"/>
        <v>41133.791666666664</v>
      </c>
      <c r="U2026" t="str">
        <f t="shared" si="159"/>
        <v>2012</v>
      </c>
    </row>
    <row r="2027" spans="1:21" ht="45" x14ac:dyDescent="0.2">
      <c r="A2027" s="6">
        <f t="shared" si="155"/>
        <v>2.0114999999999998</v>
      </c>
      <c r="B2027">
        <v>2025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8">
        <f t="shared" si="156"/>
        <v>220.74074074074073</v>
      </c>
      <c r="Q2027" s="10" t="s">
        <v>8318</v>
      </c>
      <c r="R2027" t="s">
        <v>8348</v>
      </c>
      <c r="S2027" s="14" t="str">
        <f t="shared" si="157"/>
        <v>May</v>
      </c>
      <c r="T2027" s="15">
        <f t="shared" si="158"/>
        <v>42165.851226851846</v>
      </c>
      <c r="U2027" t="str">
        <f t="shared" si="159"/>
        <v>2015</v>
      </c>
    </row>
    <row r="2028" spans="1:21" ht="30" x14ac:dyDescent="0.2">
      <c r="A2028" s="6">
        <f t="shared" si="155"/>
        <v>1.3348307999999998</v>
      </c>
      <c r="B2028">
        <v>2026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8">
        <f t="shared" si="156"/>
        <v>73.503898678414089</v>
      </c>
      <c r="Q2028" s="10" t="s">
        <v>8318</v>
      </c>
      <c r="R2028" t="s">
        <v>8348</v>
      </c>
      <c r="S2028" s="14" t="str">
        <f t="shared" si="157"/>
        <v>March</v>
      </c>
      <c r="T2028" s="15">
        <f t="shared" si="158"/>
        <v>41749.832638888889</v>
      </c>
      <c r="U2028" t="str">
        <f t="shared" si="159"/>
        <v>2014</v>
      </c>
    </row>
    <row r="2029" spans="1:21" ht="45" x14ac:dyDescent="0.2">
      <c r="A2029" s="6">
        <f t="shared" si="155"/>
        <v>1.2024900000000001</v>
      </c>
      <c r="B2029">
        <v>2027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8">
        <f t="shared" si="156"/>
        <v>223.09647495361781</v>
      </c>
      <c r="Q2029" s="10" t="s">
        <v>8318</v>
      </c>
      <c r="R2029" t="s">
        <v>8348</v>
      </c>
      <c r="S2029" s="14" t="str">
        <f t="shared" si="157"/>
        <v>February</v>
      </c>
      <c r="T2029" s="15">
        <f t="shared" si="158"/>
        <v>42093.438877314817</v>
      </c>
      <c r="U2029" t="str">
        <f t="shared" si="159"/>
        <v>2015</v>
      </c>
    </row>
    <row r="2030" spans="1:21" ht="30" x14ac:dyDescent="0.2">
      <c r="A2030" s="6">
        <f t="shared" si="155"/>
        <v>1.2616666666666667</v>
      </c>
      <c r="B2030">
        <v>2028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8">
        <f t="shared" si="156"/>
        <v>47.911392405063289</v>
      </c>
      <c r="Q2030" s="10" t="s">
        <v>8318</v>
      </c>
      <c r="R2030" t="s">
        <v>8348</v>
      </c>
      <c r="S2030" s="14" t="str">
        <f t="shared" si="157"/>
        <v>February</v>
      </c>
      <c r="T2030" s="15">
        <f t="shared" si="158"/>
        <v>40252.579861111109</v>
      </c>
      <c r="U2030" t="str">
        <f t="shared" si="159"/>
        <v>2010</v>
      </c>
    </row>
    <row r="2031" spans="1:21" ht="30" x14ac:dyDescent="0.2">
      <c r="A2031" s="6">
        <f t="shared" si="155"/>
        <v>3.6120000000000001</v>
      </c>
      <c r="B2031">
        <v>2029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8">
        <f t="shared" si="156"/>
        <v>96.063829787234042</v>
      </c>
      <c r="Q2031" s="10" t="s">
        <v>8318</v>
      </c>
      <c r="R2031" t="s">
        <v>8348</v>
      </c>
      <c r="S2031" s="14" t="str">
        <f t="shared" si="157"/>
        <v>July</v>
      </c>
      <c r="T2031" s="15">
        <f t="shared" si="158"/>
        <v>41877.688437500001</v>
      </c>
      <c r="U2031" t="str">
        <f t="shared" si="159"/>
        <v>2014</v>
      </c>
    </row>
    <row r="2032" spans="1:21" ht="45" x14ac:dyDescent="0.2">
      <c r="A2032" s="6">
        <f t="shared" si="155"/>
        <v>2.26239013671875</v>
      </c>
      <c r="B2032">
        <v>2030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8">
        <f t="shared" si="156"/>
        <v>118.6144</v>
      </c>
      <c r="Q2032" s="10" t="s">
        <v>8318</v>
      </c>
      <c r="R2032" t="s">
        <v>8348</v>
      </c>
      <c r="S2032" s="14" t="str">
        <f t="shared" si="157"/>
        <v>October</v>
      </c>
      <c r="T2032" s="15">
        <f t="shared" si="158"/>
        <v>41242.663148148145</v>
      </c>
      <c r="U2032" t="str">
        <f t="shared" si="159"/>
        <v>2012</v>
      </c>
    </row>
    <row r="2033" spans="1:21" ht="30" x14ac:dyDescent="0.2">
      <c r="A2033" s="6">
        <f t="shared" si="155"/>
        <v>1.2035</v>
      </c>
      <c r="B2033">
        <v>2031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8">
        <f t="shared" si="156"/>
        <v>118.45472440944881</v>
      </c>
      <c r="Q2033" s="10" t="s">
        <v>8318</v>
      </c>
      <c r="R2033" t="s">
        <v>8348</v>
      </c>
      <c r="S2033" s="14" t="str">
        <f t="shared" si="157"/>
        <v>December</v>
      </c>
      <c r="T2033" s="15">
        <f t="shared" si="158"/>
        <v>42012.708333333336</v>
      </c>
      <c r="U2033" t="str">
        <f t="shared" si="159"/>
        <v>2014</v>
      </c>
    </row>
    <row r="2034" spans="1:21" ht="45" x14ac:dyDescent="0.2">
      <c r="A2034" s="6">
        <f t="shared" si="155"/>
        <v>3.0418799999999999</v>
      </c>
      <c r="B2034">
        <v>2032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8">
        <f t="shared" si="156"/>
        <v>143.21468926553672</v>
      </c>
      <c r="Q2034" s="10" t="s">
        <v>8318</v>
      </c>
      <c r="R2034" t="s">
        <v>8348</v>
      </c>
      <c r="S2034" s="14" t="str">
        <f t="shared" si="157"/>
        <v>November</v>
      </c>
      <c r="T2034" s="15">
        <f t="shared" si="158"/>
        <v>42718.874999999993</v>
      </c>
      <c r="U2034" t="str">
        <f t="shared" si="159"/>
        <v>2016</v>
      </c>
    </row>
    <row r="2035" spans="1:21" ht="45" x14ac:dyDescent="0.2">
      <c r="A2035" s="6">
        <f t="shared" si="155"/>
        <v>1.7867599999999999</v>
      </c>
      <c r="B2035">
        <v>2033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8">
        <f t="shared" si="156"/>
        <v>282.71518987341773</v>
      </c>
      <c r="Q2035" s="10" t="s">
        <v>8318</v>
      </c>
      <c r="R2035" t="s">
        <v>8348</v>
      </c>
      <c r="S2035" s="14" t="str">
        <f t="shared" si="157"/>
        <v>March</v>
      </c>
      <c r="T2035" s="15">
        <f t="shared" si="158"/>
        <v>41754.749050925922</v>
      </c>
      <c r="U2035" t="str">
        <f t="shared" si="159"/>
        <v>2014</v>
      </c>
    </row>
    <row r="2036" spans="1:21" ht="45" x14ac:dyDescent="0.2">
      <c r="A2036" s="6">
        <f t="shared" si="155"/>
        <v>3.868199871794872</v>
      </c>
      <c r="B2036">
        <v>2034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8">
        <f t="shared" si="156"/>
        <v>593.93620078740162</v>
      </c>
      <c r="Q2036" s="10" t="s">
        <v>8318</v>
      </c>
      <c r="R2036" t="s">
        <v>8348</v>
      </c>
      <c r="S2036" s="14" t="str">
        <f t="shared" si="157"/>
        <v>March</v>
      </c>
      <c r="T2036" s="15">
        <f t="shared" si="158"/>
        <v>42130.956944444442</v>
      </c>
      <c r="U2036" t="str">
        <f t="shared" si="159"/>
        <v>2015</v>
      </c>
    </row>
    <row r="2037" spans="1:21" ht="45" x14ac:dyDescent="0.2">
      <c r="A2037" s="6">
        <f t="shared" si="155"/>
        <v>2.1103642500000004</v>
      </c>
      <c r="B2037">
        <v>2035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8">
        <f t="shared" si="156"/>
        <v>262.15704968944101</v>
      </c>
      <c r="Q2037" s="10" t="s">
        <v>8318</v>
      </c>
      <c r="R2037" t="s">
        <v>8348</v>
      </c>
      <c r="S2037" s="14" t="str">
        <f t="shared" si="157"/>
        <v>November</v>
      </c>
      <c r="T2037" s="15">
        <f t="shared" si="158"/>
        <v>42356.708333333336</v>
      </c>
      <c r="U2037" t="str">
        <f t="shared" si="159"/>
        <v>2015</v>
      </c>
    </row>
    <row r="2038" spans="1:21" ht="45" x14ac:dyDescent="0.2">
      <c r="A2038" s="6">
        <f t="shared" si="155"/>
        <v>1.3166833333333334</v>
      </c>
      <c r="B2038">
        <v>2036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8">
        <f t="shared" si="156"/>
        <v>46.580778301886795</v>
      </c>
      <c r="Q2038" s="10" t="s">
        <v>8318</v>
      </c>
      <c r="R2038" t="s">
        <v>8348</v>
      </c>
      <c r="S2038" s="14" t="str">
        <f t="shared" si="157"/>
        <v>April</v>
      </c>
      <c r="T2038" s="15">
        <f t="shared" si="158"/>
        <v>41768.531469907408</v>
      </c>
      <c r="U2038" t="str">
        <f t="shared" si="159"/>
        <v>2014</v>
      </c>
    </row>
    <row r="2039" spans="1:21" ht="45" x14ac:dyDescent="0.2">
      <c r="A2039" s="6">
        <f t="shared" si="155"/>
        <v>3.0047639999999998</v>
      </c>
      <c r="B2039">
        <v>2037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8">
        <f t="shared" si="156"/>
        <v>70.041118881118877</v>
      </c>
      <c r="Q2039" s="10" t="s">
        <v>8318</v>
      </c>
      <c r="R2039" t="s">
        <v>8348</v>
      </c>
      <c r="S2039" s="14" t="str">
        <f t="shared" si="157"/>
        <v>October</v>
      </c>
      <c r="T2039" s="15">
        <f t="shared" si="158"/>
        <v>41637.918437499997</v>
      </c>
      <c r="U2039" t="str">
        <f t="shared" si="159"/>
        <v>2013</v>
      </c>
    </row>
    <row r="2040" spans="1:21" ht="45" x14ac:dyDescent="0.2">
      <c r="A2040" s="6">
        <f t="shared" si="155"/>
        <v>4.2051249999999998</v>
      </c>
      <c r="B2040">
        <v>2038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8">
        <f t="shared" si="156"/>
        <v>164.90686274509804</v>
      </c>
      <c r="Q2040" s="10" t="s">
        <v>8318</v>
      </c>
      <c r="R2040" t="s">
        <v>8348</v>
      </c>
      <c r="S2040" s="14" t="str">
        <f t="shared" si="157"/>
        <v>May</v>
      </c>
      <c r="T2040" s="15">
        <f t="shared" si="158"/>
        <v>41456.416666666664</v>
      </c>
      <c r="U2040" t="str">
        <f t="shared" si="159"/>
        <v>2013</v>
      </c>
    </row>
    <row r="2041" spans="1:21" ht="30" x14ac:dyDescent="0.2">
      <c r="A2041" s="6">
        <f t="shared" si="155"/>
        <v>1.362168</v>
      </c>
      <c r="B2041">
        <v>2039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8">
        <f t="shared" si="156"/>
        <v>449.26385224274406</v>
      </c>
      <c r="Q2041" s="10" t="s">
        <v>8318</v>
      </c>
      <c r="R2041" t="s">
        <v>8348</v>
      </c>
      <c r="S2041" s="14" t="str">
        <f t="shared" si="157"/>
        <v>November</v>
      </c>
      <c r="T2041" s="15">
        <f t="shared" si="158"/>
        <v>42704.874305555553</v>
      </c>
      <c r="U2041" t="str">
        <f t="shared" si="159"/>
        <v>2016</v>
      </c>
    </row>
    <row r="2042" spans="1:21" ht="30" x14ac:dyDescent="0.2">
      <c r="A2042" s="6">
        <f t="shared" si="155"/>
        <v>2.4817133333333334</v>
      </c>
      <c r="B2042">
        <v>2040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8">
        <f t="shared" si="156"/>
        <v>27.472841328413285</v>
      </c>
      <c r="Q2042" s="10" t="s">
        <v>8318</v>
      </c>
      <c r="R2042" t="s">
        <v>8348</v>
      </c>
      <c r="S2042" s="14" t="str">
        <f t="shared" si="157"/>
        <v>October</v>
      </c>
      <c r="T2042" s="15">
        <f t="shared" si="158"/>
        <v>41593.635451388887</v>
      </c>
      <c r="U2042" t="str">
        <f t="shared" si="159"/>
        <v>2013</v>
      </c>
    </row>
    <row r="2043" spans="1:21" ht="45" x14ac:dyDescent="0.2">
      <c r="A2043" s="6">
        <f t="shared" si="155"/>
        <v>1.8186315789473684</v>
      </c>
      <c r="B2043">
        <v>2041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8">
        <f t="shared" si="156"/>
        <v>143.97499999999999</v>
      </c>
      <c r="Q2043" s="10" t="s">
        <v>8318</v>
      </c>
      <c r="R2043" t="s">
        <v>8348</v>
      </c>
      <c r="S2043" s="14" t="str">
        <f t="shared" si="157"/>
        <v>October</v>
      </c>
      <c r="T2043" s="15">
        <f t="shared" si="158"/>
        <v>42684.234108796292</v>
      </c>
      <c r="U2043" t="str">
        <f t="shared" si="159"/>
        <v>2016</v>
      </c>
    </row>
    <row r="2044" spans="1:21" ht="45" x14ac:dyDescent="0.2">
      <c r="A2044" s="6">
        <f t="shared" si="155"/>
        <v>1.2353000000000001</v>
      </c>
      <c r="B2044">
        <v>2042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8">
        <f t="shared" si="156"/>
        <v>88.23571428571428</v>
      </c>
      <c r="Q2044" s="10" t="s">
        <v>8318</v>
      </c>
      <c r="R2044" t="s">
        <v>8348</v>
      </c>
      <c r="S2044" s="14" t="str">
        <f t="shared" si="157"/>
        <v>November</v>
      </c>
      <c r="T2044" s="15">
        <f t="shared" si="158"/>
        <v>42391.374699074069</v>
      </c>
      <c r="U2044" t="str">
        <f t="shared" si="159"/>
        <v>2015</v>
      </c>
    </row>
    <row r="2045" spans="1:21" ht="45" x14ac:dyDescent="0.2">
      <c r="A2045" s="6">
        <f t="shared" si="155"/>
        <v>5.0620938628158845</v>
      </c>
      <c r="B2045">
        <v>2043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8">
        <f t="shared" si="156"/>
        <v>36.326424870466319</v>
      </c>
      <c r="Q2045" s="10" t="s">
        <v>8318</v>
      </c>
      <c r="R2045" t="s">
        <v>8348</v>
      </c>
      <c r="S2045" s="14" t="str">
        <f t="shared" si="157"/>
        <v>October</v>
      </c>
      <c r="T2045" s="15">
        <f t="shared" si="158"/>
        <v>42714.874305555553</v>
      </c>
      <c r="U2045" t="str">
        <f t="shared" si="159"/>
        <v>2016</v>
      </c>
    </row>
    <row r="2046" spans="1:21" ht="45" x14ac:dyDescent="0.2">
      <c r="A2046" s="6">
        <f t="shared" si="155"/>
        <v>1.0821333333333334</v>
      </c>
      <c r="B2046">
        <v>2044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8">
        <f t="shared" si="156"/>
        <v>90.177777777777777</v>
      </c>
      <c r="Q2046" s="10" t="s">
        <v>8318</v>
      </c>
      <c r="R2046" t="s">
        <v>8348</v>
      </c>
      <c r="S2046" s="14" t="str">
        <f t="shared" si="157"/>
        <v>May</v>
      </c>
      <c r="T2046" s="15">
        <f t="shared" si="158"/>
        <v>42168.350856481477</v>
      </c>
      <c r="U2046" t="str">
        <f t="shared" si="159"/>
        <v>2015</v>
      </c>
    </row>
    <row r="2047" spans="1:21" ht="45" x14ac:dyDescent="0.2">
      <c r="A2047" s="6">
        <f t="shared" si="155"/>
        <v>8.1918387755102042</v>
      </c>
      <c r="B2047">
        <v>2045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8">
        <f t="shared" si="156"/>
        <v>152.62361216730039</v>
      </c>
      <c r="Q2047" s="10" t="s">
        <v>8318</v>
      </c>
      <c r="R2047" t="s">
        <v>8348</v>
      </c>
      <c r="S2047" s="14" t="str">
        <f t="shared" si="157"/>
        <v>June</v>
      </c>
      <c r="T2047" s="15">
        <f t="shared" si="158"/>
        <v>41098.755173611105</v>
      </c>
      <c r="U2047" t="str">
        <f t="shared" si="159"/>
        <v>2012</v>
      </c>
    </row>
    <row r="2048" spans="1:21" ht="45" x14ac:dyDescent="0.2">
      <c r="A2048" s="6">
        <f t="shared" si="155"/>
        <v>1.2110000000000001</v>
      </c>
      <c r="B2048">
        <v>2046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8">
        <f t="shared" si="156"/>
        <v>55.806451612903224</v>
      </c>
      <c r="Q2048" s="10" t="s">
        <v>8318</v>
      </c>
      <c r="R2048" t="s">
        <v>8348</v>
      </c>
      <c r="S2048" s="14" t="str">
        <f t="shared" si="157"/>
        <v>April</v>
      </c>
      <c r="T2048" s="15">
        <f t="shared" si="158"/>
        <v>41416.838472222218</v>
      </c>
      <c r="U2048" t="str">
        <f t="shared" si="159"/>
        <v>2013</v>
      </c>
    </row>
    <row r="2049" spans="1:21" ht="45" x14ac:dyDescent="0.2">
      <c r="A2049" s="6">
        <f t="shared" si="155"/>
        <v>1.0299897959183673</v>
      </c>
      <c r="B2049">
        <v>2047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8">
        <f t="shared" si="156"/>
        <v>227.85327313769753</v>
      </c>
      <c r="Q2049" s="10" t="s">
        <v>8318</v>
      </c>
      <c r="R2049" t="s">
        <v>8348</v>
      </c>
      <c r="S2049" s="14" t="str">
        <f t="shared" si="157"/>
        <v>March</v>
      </c>
      <c r="T2049" s="15">
        <f t="shared" si="158"/>
        <v>42110.666666666664</v>
      </c>
      <c r="U2049" t="str">
        <f t="shared" si="159"/>
        <v>2015</v>
      </c>
    </row>
    <row r="2050" spans="1:21" ht="45" x14ac:dyDescent="0.2">
      <c r="A2050" s="6">
        <f t="shared" si="155"/>
        <v>1.4833229411764706</v>
      </c>
      <c r="B2050">
        <v>2048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8">
        <f t="shared" si="156"/>
        <v>91.82989803350327</v>
      </c>
      <c r="Q2050" s="10" t="s">
        <v>8318</v>
      </c>
      <c r="R2050" t="s">
        <v>8348</v>
      </c>
      <c r="S2050" s="14" t="str">
        <f t="shared" si="157"/>
        <v>April</v>
      </c>
      <c r="T2050" s="15">
        <f t="shared" si="158"/>
        <v>41417.318182870367</v>
      </c>
      <c r="U2050" t="str">
        <f t="shared" si="159"/>
        <v>2013</v>
      </c>
    </row>
    <row r="2051" spans="1:21" x14ac:dyDescent="0.2">
      <c r="A2051" s="6">
        <f t="shared" ref="A2051:A2114" si="160">(F2051/E2051)</f>
        <v>1.2019070000000001</v>
      </c>
      <c r="B2051">
        <v>2049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8">
        <f t="shared" ref="P2051:P2114" si="161">F2051/M2051</f>
        <v>80.991037735849048</v>
      </c>
      <c r="Q2051" s="10" t="s">
        <v>8318</v>
      </c>
      <c r="R2051" t="s">
        <v>8348</v>
      </c>
      <c r="S2051" s="14" t="str">
        <f t="shared" ref="S2051:S2114" si="162">TEXT((((K2051/60)/60)/24)+DATE(1970,1,1)+(-8/24),"MMMM")</f>
        <v>October</v>
      </c>
      <c r="T2051" s="15">
        <f t="shared" ref="T2051:T2114" si="163">(((J2051/60)/60/24)+DATE(1970,1,1)+(-8/24))</f>
        <v>41610.624305555553</v>
      </c>
      <c r="U2051" t="str">
        <f t="shared" ref="U2051:U2114" si="164">TEXT((((K2051/60)/60)/24)+DATE(1970,1,1)+(-8/24),"YYYY")</f>
        <v>2013</v>
      </c>
    </row>
    <row r="2052" spans="1:21" ht="45" x14ac:dyDescent="0.2">
      <c r="A2052" s="6">
        <f t="shared" si="160"/>
        <v>4.7327000000000004</v>
      </c>
      <c r="B2052">
        <v>2050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8">
        <f t="shared" si="161"/>
        <v>278.39411764705881</v>
      </c>
      <c r="Q2052" s="10" t="s">
        <v>8318</v>
      </c>
      <c r="R2052" t="s">
        <v>8348</v>
      </c>
      <c r="S2052" s="14" t="str">
        <f t="shared" si="162"/>
        <v>April</v>
      </c>
      <c r="T2052" s="15">
        <f t="shared" si="163"/>
        <v>42154.738171296289</v>
      </c>
      <c r="U2052" t="str">
        <f t="shared" si="164"/>
        <v>2015</v>
      </c>
    </row>
    <row r="2053" spans="1:21" ht="45" x14ac:dyDescent="0.2">
      <c r="A2053" s="6">
        <f t="shared" si="160"/>
        <v>1.303625</v>
      </c>
      <c r="B2053">
        <v>2051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8">
        <f t="shared" si="161"/>
        <v>43.095041322314053</v>
      </c>
      <c r="Q2053" s="10" t="s">
        <v>8318</v>
      </c>
      <c r="R2053" t="s">
        <v>8348</v>
      </c>
      <c r="S2053" s="14" t="str">
        <f t="shared" si="162"/>
        <v>November</v>
      </c>
      <c r="T2053" s="15">
        <f t="shared" si="163"/>
        <v>41633.689085648148</v>
      </c>
      <c r="U2053" t="str">
        <f t="shared" si="164"/>
        <v>2013</v>
      </c>
    </row>
    <row r="2054" spans="1:21" ht="45" x14ac:dyDescent="0.2">
      <c r="A2054" s="6">
        <f t="shared" si="160"/>
        <v>3.5304799999999998</v>
      </c>
      <c r="B2054">
        <v>2052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8">
        <f t="shared" si="161"/>
        <v>326.29205175600737</v>
      </c>
      <c r="Q2054" s="10" t="s">
        <v>8318</v>
      </c>
      <c r="R2054" t="s">
        <v>8348</v>
      </c>
      <c r="S2054" s="14" t="str">
        <f t="shared" si="162"/>
        <v>January</v>
      </c>
      <c r="T2054" s="15">
        <f t="shared" si="163"/>
        <v>42419.750613425924</v>
      </c>
      <c r="U2054" t="str">
        <f t="shared" si="164"/>
        <v>2016</v>
      </c>
    </row>
    <row r="2055" spans="1:21" ht="45" x14ac:dyDescent="0.2">
      <c r="A2055" s="6">
        <f t="shared" si="160"/>
        <v>1.0102</v>
      </c>
      <c r="B2055">
        <v>2053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8">
        <f t="shared" si="161"/>
        <v>41.743801652892564</v>
      </c>
      <c r="Q2055" s="10" t="s">
        <v>8318</v>
      </c>
      <c r="R2055" t="s">
        <v>8348</v>
      </c>
      <c r="S2055" s="14" t="str">
        <f t="shared" si="162"/>
        <v>October</v>
      </c>
      <c r="T2055" s="15">
        <f t="shared" si="163"/>
        <v>42333.325821759259</v>
      </c>
      <c r="U2055" t="str">
        <f t="shared" si="164"/>
        <v>2015</v>
      </c>
    </row>
    <row r="2056" spans="1:21" ht="45" x14ac:dyDescent="0.2">
      <c r="A2056" s="6">
        <f t="shared" si="160"/>
        <v>1.1359142857142857</v>
      </c>
      <c r="B2056">
        <v>2054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8">
        <f t="shared" si="161"/>
        <v>64.020933977455712</v>
      </c>
      <c r="Q2056" s="10" t="s">
        <v>8318</v>
      </c>
      <c r="R2056" t="s">
        <v>8348</v>
      </c>
      <c r="S2056" s="14" t="str">
        <f t="shared" si="162"/>
        <v>April</v>
      </c>
      <c r="T2056" s="15">
        <f t="shared" si="163"/>
        <v>41761.187615740739</v>
      </c>
      <c r="U2056" t="str">
        <f t="shared" si="164"/>
        <v>2014</v>
      </c>
    </row>
    <row r="2057" spans="1:21" ht="45" x14ac:dyDescent="0.2">
      <c r="A2057" s="6">
        <f t="shared" si="160"/>
        <v>1.6741666666666666</v>
      </c>
      <c r="B2057">
        <v>2055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8">
        <f t="shared" si="161"/>
        <v>99.455445544554451</v>
      </c>
      <c r="Q2057" s="10" t="s">
        <v>8318</v>
      </c>
      <c r="R2057" t="s">
        <v>8348</v>
      </c>
      <c r="S2057" s="14" t="str">
        <f t="shared" si="162"/>
        <v>November</v>
      </c>
      <c r="T2057" s="15">
        <f t="shared" si="163"/>
        <v>41975.833333333336</v>
      </c>
      <c r="U2057" t="str">
        <f t="shared" si="164"/>
        <v>2014</v>
      </c>
    </row>
    <row r="2058" spans="1:21" ht="45" x14ac:dyDescent="0.2">
      <c r="A2058" s="6">
        <f t="shared" si="160"/>
        <v>1.5345200000000001</v>
      </c>
      <c r="B2058">
        <v>2056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8">
        <f t="shared" si="161"/>
        <v>138.49458483754512</v>
      </c>
      <c r="Q2058" s="10" t="s">
        <v>8318</v>
      </c>
      <c r="R2058" t="s">
        <v>8348</v>
      </c>
      <c r="S2058" s="14" t="str">
        <f t="shared" si="162"/>
        <v>March</v>
      </c>
      <c r="T2058" s="15">
        <f t="shared" si="163"/>
        <v>41381.427569444444</v>
      </c>
      <c r="U2058" t="str">
        <f t="shared" si="164"/>
        <v>2013</v>
      </c>
    </row>
    <row r="2059" spans="1:21" ht="45" x14ac:dyDescent="0.2">
      <c r="A2059" s="6">
        <f t="shared" si="160"/>
        <v>2.022322</v>
      </c>
      <c r="B2059">
        <v>2057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8">
        <f t="shared" si="161"/>
        <v>45.547792792792798</v>
      </c>
      <c r="Q2059" s="10" t="s">
        <v>8318</v>
      </c>
      <c r="R2059" t="s">
        <v>8348</v>
      </c>
      <c r="S2059" s="14" t="str">
        <f t="shared" si="162"/>
        <v>January</v>
      </c>
      <c r="T2059" s="15">
        <f t="shared" si="163"/>
        <v>42426.161249999997</v>
      </c>
      <c r="U2059" t="str">
        <f t="shared" si="164"/>
        <v>2016</v>
      </c>
    </row>
    <row r="2060" spans="1:21" ht="30" x14ac:dyDescent="0.2">
      <c r="A2060" s="6">
        <f t="shared" si="160"/>
        <v>1.6828125</v>
      </c>
      <c r="B2060">
        <v>2058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8">
        <f t="shared" si="161"/>
        <v>10.507317073170732</v>
      </c>
      <c r="Q2060" s="10" t="s">
        <v>8318</v>
      </c>
      <c r="R2060" t="s">
        <v>8348</v>
      </c>
      <c r="S2060" s="14" t="str">
        <f t="shared" si="162"/>
        <v>January</v>
      </c>
      <c r="T2060" s="15">
        <f t="shared" si="163"/>
        <v>42065.499999999993</v>
      </c>
      <c r="U2060" t="str">
        <f t="shared" si="164"/>
        <v>2015</v>
      </c>
    </row>
    <row r="2061" spans="1:21" ht="45" x14ac:dyDescent="0.2">
      <c r="A2061" s="6">
        <f t="shared" si="160"/>
        <v>1.4345666666666668</v>
      </c>
      <c r="B2061">
        <v>2059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8">
        <f t="shared" si="161"/>
        <v>114.76533333333333</v>
      </c>
      <c r="Q2061" s="10" t="s">
        <v>8318</v>
      </c>
      <c r="R2061" t="s">
        <v>8348</v>
      </c>
      <c r="S2061" s="14" t="str">
        <f t="shared" si="162"/>
        <v>December</v>
      </c>
      <c r="T2061" s="15">
        <f t="shared" si="163"/>
        <v>42400.582638888889</v>
      </c>
      <c r="U2061" t="str">
        <f t="shared" si="164"/>
        <v>2015</v>
      </c>
    </row>
    <row r="2062" spans="1:21" ht="45" x14ac:dyDescent="0.2">
      <c r="A2062" s="6">
        <f t="shared" si="160"/>
        <v>1.964</v>
      </c>
      <c r="B2062">
        <v>2060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8">
        <f t="shared" si="161"/>
        <v>35.997067448680355</v>
      </c>
      <c r="Q2062" s="10" t="s">
        <v>8318</v>
      </c>
      <c r="R2062" t="s">
        <v>8348</v>
      </c>
      <c r="S2062" s="14" t="str">
        <f t="shared" si="162"/>
        <v>May</v>
      </c>
      <c r="T2062" s="15">
        <f t="shared" si="163"/>
        <v>41843.309606481482</v>
      </c>
      <c r="U2062" t="str">
        <f t="shared" si="164"/>
        <v>2014</v>
      </c>
    </row>
    <row r="2063" spans="1:21" ht="45" x14ac:dyDescent="0.2">
      <c r="A2063" s="6">
        <f t="shared" si="160"/>
        <v>1.0791999999999999</v>
      </c>
      <c r="B2063">
        <v>2061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8">
        <f t="shared" si="161"/>
        <v>154.17142857142858</v>
      </c>
      <c r="Q2063" s="10" t="s">
        <v>8318</v>
      </c>
      <c r="R2063" t="s">
        <v>8348</v>
      </c>
      <c r="S2063" s="14" t="str">
        <f t="shared" si="162"/>
        <v>December</v>
      </c>
      <c r="T2063" s="15">
        <f t="shared" si="163"/>
        <v>42735.431180555555</v>
      </c>
      <c r="U2063" t="str">
        <f t="shared" si="164"/>
        <v>2016</v>
      </c>
    </row>
    <row r="2064" spans="1:21" ht="45" x14ac:dyDescent="0.2">
      <c r="A2064" s="6">
        <f t="shared" si="160"/>
        <v>1.14977</v>
      </c>
      <c r="B2064">
        <v>2062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8">
        <f t="shared" si="161"/>
        <v>566.38916256157631</v>
      </c>
      <c r="Q2064" s="10" t="s">
        <v>8318</v>
      </c>
      <c r="R2064" t="s">
        <v>8348</v>
      </c>
      <c r="S2064" s="14" t="str">
        <f t="shared" si="162"/>
        <v>February</v>
      </c>
      <c r="T2064" s="15">
        <f t="shared" si="163"/>
        <v>42453.0080787037</v>
      </c>
      <c r="U2064" t="str">
        <f t="shared" si="164"/>
        <v>2016</v>
      </c>
    </row>
    <row r="2065" spans="1:21" ht="30" x14ac:dyDescent="0.2">
      <c r="A2065" s="6">
        <f t="shared" si="160"/>
        <v>1.4804999999999999</v>
      </c>
      <c r="B2065">
        <v>2063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8">
        <f t="shared" si="161"/>
        <v>120.85714285714286</v>
      </c>
      <c r="Q2065" s="10" t="s">
        <v>8318</v>
      </c>
      <c r="R2065" t="s">
        <v>8348</v>
      </c>
      <c r="S2065" s="14" t="str">
        <f t="shared" si="162"/>
        <v>April</v>
      </c>
      <c r="T2065" s="15">
        <f t="shared" si="163"/>
        <v>42505.399317129624</v>
      </c>
      <c r="U2065" t="str">
        <f t="shared" si="164"/>
        <v>2016</v>
      </c>
    </row>
    <row r="2066" spans="1:21" ht="45" x14ac:dyDescent="0.2">
      <c r="A2066" s="6">
        <f t="shared" si="160"/>
        <v>1.9116676082790633</v>
      </c>
      <c r="B2066">
        <v>2064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8">
        <f t="shared" si="161"/>
        <v>86.163845492085343</v>
      </c>
      <c r="Q2066" s="10" t="s">
        <v>8318</v>
      </c>
      <c r="R2066" t="s">
        <v>8348</v>
      </c>
      <c r="S2066" s="14" t="str">
        <f t="shared" si="162"/>
        <v>April</v>
      </c>
      <c r="T2066" s="15">
        <f t="shared" si="163"/>
        <v>41425.166666666664</v>
      </c>
      <c r="U2066" t="str">
        <f t="shared" si="164"/>
        <v>2013</v>
      </c>
    </row>
    <row r="2067" spans="1:21" ht="45" x14ac:dyDescent="0.2">
      <c r="A2067" s="6">
        <f t="shared" si="160"/>
        <v>1.99215125</v>
      </c>
      <c r="B2067">
        <v>2065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8">
        <f t="shared" si="161"/>
        <v>51.212114395886893</v>
      </c>
      <c r="Q2067" s="10" t="s">
        <v>8318</v>
      </c>
      <c r="R2067" t="s">
        <v>8348</v>
      </c>
      <c r="S2067" s="14" t="str">
        <f t="shared" si="162"/>
        <v>November</v>
      </c>
      <c r="T2067" s="15">
        <f t="shared" si="163"/>
        <v>41633.000335648147</v>
      </c>
      <c r="U2067" t="str">
        <f t="shared" si="164"/>
        <v>2013</v>
      </c>
    </row>
    <row r="2068" spans="1:21" ht="45" x14ac:dyDescent="0.2">
      <c r="A2068" s="6">
        <f t="shared" si="160"/>
        <v>2.1859999999999999</v>
      </c>
      <c r="B2068">
        <v>2066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8">
        <f t="shared" si="161"/>
        <v>67.261538461538464</v>
      </c>
      <c r="Q2068" s="10" t="s">
        <v>8318</v>
      </c>
      <c r="R2068" t="s">
        <v>8348</v>
      </c>
      <c r="S2068" s="14" t="str">
        <f t="shared" si="162"/>
        <v>July</v>
      </c>
      <c r="T2068" s="15">
        <f t="shared" si="163"/>
        <v>41874.438460648147</v>
      </c>
      <c r="U2068" t="str">
        <f t="shared" si="164"/>
        <v>2014</v>
      </c>
    </row>
    <row r="2069" spans="1:21" ht="30" x14ac:dyDescent="0.2">
      <c r="A2069" s="6">
        <f t="shared" si="160"/>
        <v>1.2686868686868686</v>
      </c>
      <c r="B2069">
        <v>2067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8">
        <f t="shared" si="161"/>
        <v>62.8</v>
      </c>
      <c r="Q2069" s="10" t="s">
        <v>8318</v>
      </c>
      <c r="R2069" t="s">
        <v>8348</v>
      </c>
      <c r="S2069" s="14" t="str">
        <f t="shared" si="162"/>
        <v>April</v>
      </c>
      <c r="T2069" s="15">
        <f t="shared" si="163"/>
        <v>42148.520555555551</v>
      </c>
      <c r="U2069" t="str">
        <f t="shared" si="164"/>
        <v>2015</v>
      </c>
    </row>
    <row r="2070" spans="1:21" ht="45" x14ac:dyDescent="0.2">
      <c r="A2070" s="6">
        <f t="shared" si="160"/>
        <v>1.0522388</v>
      </c>
      <c r="B2070">
        <v>2068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8">
        <f t="shared" si="161"/>
        <v>346.13118421052633</v>
      </c>
      <c r="Q2070" s="10" t="s">
        <v>8318</v>
      </c>
      <c r="R2070" t="s">
        <v>8348</v>
      </c>
      <c r="S2070" s="14" t="str">
        <f t="shared" si="162"/>
        <v>September</v>
      </c>
      <c r="T2070" s="15">
        <f t="shared" si="163"/>
        <v>42663.508275462962</v>
      </c>
      <c r="U2070" t="str">
        <f t="shared" si="164"/>
        <v>2016</v>
      </c>
    </row>
    <row r="2071" spans="1:21" ht="45" x14ac:dyDescent="0.2">
      <c r="A2071" s="6">
        <f t="shared" si="160"/>
        <v>1.2840666000000001</v>
      </c>
      <c r="B2071">
        <v>2069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8">
        <f t="shared" si="161"/>
        <v>244.11912547528519</v>
      </c>
      <c r="Q2071" s="10" t="s">
        <v>8318</v>
      </c>
      <c r="R2071" t="s">
        <v>8348</v>
      </c>
      <c r="S2071" s="14" t="str">
        <f t="shared" si="162"/>
        <v>December</v>
      </c>
      <c r="T2071" s="15">
        <f t="shared" si="163"/>
        <v>42371.638784722221</v>
      </c>
      <c r="U2071" t="str">
        <f t="shared" si="164"/>
        <v>2015</v>
      </c>
    </row>
    <row r="2072" spans="1:21" ht="45" x14ac:dyDescent="0.2">
      <c r="A2072" s="6">
        <f t="shared" si="160"/>
        <v>3.1732719999999999</v>
      </c>
      <c r="B2072">
        <v>2070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8">
        <f t="shared" si="161"/>
        <v>259.25424836601309</v>
      </c>
      <c r="Q2072" s="10" t="s">
        <v>8318</v>
      </c>
      <c r="R2072" t="s">
        <v>8348</v>
      </c>
      <c r="S2072" s="14" t="str">
        <f t="shared" si="162"/>
        <v>May</v>
      </c>
      <c r="T2072" s="15">
        <f t="shared" si="163"/>
        <v>42549.323182870365</v>
      </c>
      <c r="U2072" t="str">
        <f t="shared" si="164"/>
        <v>2016</v>
      </c>
    </row>
    <row r="2073" spans="1:21" ht="45" x14ac:dyDescent="0.2">
      <c r="A2073" s="6">
        <f t="shared" si="160"/>
        <v>2.8073000000000001</v>
      </c>
      <c r="B2073">
        <v>2071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8">
        <f t="shared" si="161"/>
        <v>201.96402877697841</v>
      </c>
      <c r="Q2073" s="10" t="s">
        <v>8318</v>
      </c>
      <c r="R2073" t="s">
        <v>8348</v>
      </c>
      <c r="S2073" s="14" t="str">
        <f t="shared" si="162"/>
        <v>August</v>
      </c>
      <c r="T2073" s="15">
        <f t="shared" si="163"/>
        <v>42644.945416666662</v>
      </c>
      <c r="U2073" t="str">
        <f t="shared" si="164"/>
        <v>2016</v>
      </c>
    </row>
    <row r="2074" spans="1:21" ht="45" x14ac:dyDescent="0.2">
      <c r="A2074" s="6">
        <f t="shared" si="160"/>
        <v>1.1073146853146854</v>
      </c>
      <c r="B2074">
        <v>2072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8">
        <f t="shared" si="161"/>
        <v>226.20857142857142</v>
      </c>
      <c r="Q2074" s="10" t="s">
        <v>8318</v>
      </c>
      <c r="R2074" t="s">
        <v>8348</v>
      </c>
      <c r="S2074" s="14" t="str">
        <f t="shared" si="162"/>
        <v>April</v>
      </c>
      <c r="T2074" s="15">
        <f t="shared" si="163"/>
        <v>42497.248055555552</v>
      </c>
      <c r="U2074" t="str">
        <f t="shared" si="164"/>
        <v>2016</v>
      </c>
    </row>
    <row r="2075" spans="1:21" ht="45" x14ac:dyDescent="0.2">
      <c r="A2075" s="6">
        <f t="shared" si="160"/>
        <v>1.5260429999999998</v>
      </c>
      <c r="B2075">
        <v>2073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8">
        <f t="shared" si="161"/>
        <v>324.69</v>
      </c>
      <c r="Q2075" s="10" t="s">
        <v>8318</v>
      </c>
      <c r="R2075" t="s">
        <v>8348</v>
      </c>
      <c r="S2075" s="14" t="str">
        <f t="shared" si="162"/>
        <v>March</v>
      </c>
      <c r="T2075" s="15">
        <f t="shared" si="163"/>
        <v>42132.334699074076</v>
      </c>
      <c r="U2075" t="str">
        <f t="shared" si="164"/>
        <v>2015</v>
      </c>
    </row>
    <row r="2076" spans="1:21" ht="30" x14ac:dyDescent="0.2">
      <c r="A2076" s="6">
        <f t="shared" si="160"/>
        <v>1.0249999999999999</v>
      </c>
      <c r="B2076">
        <v>2074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8">
        <f t="shared" si="161"/>
        <v>205</v>
      </c>
      <c r="Q2076" s="10" t="s">
        <v>8318</v>
      </c>
      <c r="R2076" t="s">
        <v>8348</v>
      </c>
      <c r="S2076" s="14" t="str">
        <f t="shared" si="162"/>
        <v>April</v>
      </c>
      <c r="T2076" s="15">
        <f t="shared" si="163"/>
        <v>42496.492847222216</v>
      </c>
      <c r="U2076" t="str">
        <f t="shared" si="164"/>
        <v>2016</v>
      </c>
    </row>
    <row r="2077" spans="1:21" ht="45" x14ac:dyDescent="0.2">
      <c r="A2077" s="6">
        <f t="shared" si="160"/>
        <v>16.783738373837384</v>
      </c>
      <c r="B2077">
        <v>2075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8">
        <f t="shared" si="161"/>
        <v>20.465926829268295</v>
      </c>
      <c r="Q2077" s="10" t="s">
        <v>8318</v>
      </c>
      <c r="R2077" t="s">
        <v>8348</v>
      </c>
      <c r="S2077" s="14" t="str">
        <f t="shared" si="162"/>
        <v>June</v>
      </c>
      <c r="T2077" s="15">
        <f t="shared" si="163"/>
        <v>41480.348240740735</v>
      </c>
      <c r="U2077" t="str">
        <f t="shared" si="164"/>
        <v>2013</v>
      </c>
    </row>
    <row r="2078" spans="1:21" ht="30" x14ac:dyDescent="0.2">
      <c r="A2078" s="6">
        <f t="shared" si="160"/>
        <v>5.4334915642458101</v>
      </c>
      <c r="B2078">
        <v>2076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8">
        <f t="shared" si="161"/>
        <v>116.35303146309367</v>
      </c>
      <c r="Q2078" s="10" t="s">
        <v>8318</v>
      </c>
      <c r="R2078" t="s">
        <v>8348</v>
      </c>
      <c r="S2078" s="14" t="str">
        <f t="shared" si="162"/>
        <v>June</v>
      </c>
      <c r="T2078" s="15">
        <f t="shared" si="163"/>
        <v>41843.547326388885</v>
      </c>
      <c r="U2078" t="str">
        <f t="shared" si="164"/>
        <v>2014</v>
      </c>
    </row>
    <row r="2079" spans="1:21" ht="45" x14ac:dyDescent="0.2">
      <c r="A2079" s="6">
        <f t="shared" si="160"/>
        <v>1.1550800000000001</v>
      </c>
      <c r="B2079">
        <v>2077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8">
        <f t="shared" si="161"/>
        <v>307.20212765957444</v>
      </c>
      <c r="Q2079" s="10" t="s">
        <v>8318</v>
      </c>
      <c r="R2079" t="s">
        <v>8348</v>
      </c>
      <c r="S2079" s="14" t="str">
        <f t="shared" si="162"/>
        <v>April</v>
      </c>
      <c r="T2079" s="15">
        <f t="shared" si="163"/>
        <v>42160.541666666664</v>
      </c>
      <c r="U2079" t="str">
        <f t="shared" si="164"/>
        <v>2015</v>
      </c>
    </row>
    <row r="2080" spans="1:21" ht="45" x14ac:dyDescent="0.2">
      <c r="A2080" s="6">
        <f t="shared" si="160"/>
        <v>1.3120499999999999</v>
      </c>
      <c r="B2080">
        <v>2078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8">
        <f t="shared" si="161"/>
        <v>546.6875</v>
      </c>
      <c r="Q2080" s="10" t="s">
        <v>8318</v>
      </c>
      <c r="R2080" t="s">
        <v>8348</v>
      </c>
      <c r="S2080" s="14" t="str">
        <f t="shared" si="162"/>
        <v>November</v>
      </c>
      <c r="T2080" s="15">
        <f t="shared" si="163"/>
        <v>42722.438159722216</v>
      </c>
      <c r="U2080" t="str">
        <f t="shared" si="164"/>
        <v>2016</v>
      </c>
    </row>
    <row r="2081" spans="1:21" ht="45" x14ac:dyDescent="0.2">
      <c r="A2081" s="6">
        <f t="shared" si="160"/>
        <v>2.8816999999999999</v>
      </c>
      <c r="B2081">
        <v>2079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8">
        <f t="shared" si="161"/>
        <v>47.474464579901152</v>
      </c>
      <c r="Q2081" s="10" t="s">
        <v>8318</v>
      </c>
      <c r="R2081" t="s">
        <v>8348</v>
      </c>
      <c r="S2081" s="14" t="str">
        <f t="shared" si="162"/>
        <v>May</v>
      </c>
      <c r="T2081" s="15">
        <f t="shared" si="163"/>
        <v>42180.458333333336</v>
      </c>
      <c r="U2081" t="str">
        <f t="shared" si="164"/>
        <v>2015</v>
      </c>
    </row>
    <row r="2082" spans="1:21" ht="45" x14ac:dyDescent="0.2">
      <c r="A2082" s="6">
        <f t="shared" si="160"/>
        <v>5.0780000000000003</v>
      </c>
      <c r="B2082">
        <v>2080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8">
        <f t="shared" si="161"/>
        <v>101.56</v>
      </c>
      <c r="Q2082" s="10" t="s">
        <v>8318</v>
      </c>
      <c r="R2082" t="s">
        <v>8348</v>
      </c>
      <c r="S2082" s="14" t="str">
        <f t="shared" si="162"/>
        <v>October</v>
      </c>
      <c r="T2082" s="15">
        <f t="shared" si="163"/>
        <v>42319.665509259255</v>
      </c>
      <c r="U2082" t="str">
        <f t="shared" si="164"/>
        <v>2015</v>
      </c>
    </row>
    <row r="2083" spans="1:21" ht="45" x14ac:dyDescent="0.2">
      <c r="A2083" s="6">
        <f t="shared" si="160"/>
        <v>1.1457142857142857</v>
      </c>
      <c r="B2083">
        <v>2081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8">
        <f t="shared" si="161"/>
        <v>72.909090909090907</v>
      </c>
      <c r="Q2083" s="10" t="s">
        <v>8324</v>
      </c>
      <c r="R2083" t="s">
        <v>8328</v>
      </c>
      <c r="S2083" s="14" t="str">
        <f t="shared" si="162"/>
        <v>April</v>
      </c>
      <c r="T2083" s="15">
        <f t="shared" si="163"/>
        <v>41044.874305555553</v>
      </c>
      <c r="U2083" t="str">
        <f t="shared" si="164"/>
        <v>2012</v>
      </c>
    </row>
    <row r="2084" spans="1:21" ht="45" x14ac:dyDescent="0.2">
      <c r="A2084" s="6">
        <f t="shared" si="160"/>
        <v>1.1073333333333333</v>
      </c>
      <c r="B2084">
        <v>2082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8">
        <f t="shared" si="161"/>
        <v>43.710526315789473</v>
      </c>
      <c r="Q2084" s="10" t="s">
        <v>8324</v>
      </c>
      <c r="R2084" t="s">
        <v>8328</v>
      </c>
      <c r="S2084" s="14" t="str">
        <f t="shared" si="162"/>
        <v>September</v>
      </c>
      <c r="T2084" s="15">
        <f t="shared" si="163"/>
        <v>40870.828657407401</v>
      </c>
      <c r="U2084" t="str">
        <f t="shared" si="164"/>
        <v>2011</v>
      </c>
    </row>
    <row r="2085" spans="1:21" ht="45" x14ac:dyDescent="0.2">
      <c r="A2085" s="6">
        <f t="shared" si="160"/>
        <v>1.1333333333333333</v>
      </c>
      <c r="B2085">
        <v>2083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8">
        <f t="shared" si="161"/>
        <v>34</v>
      </c>
      <c r="Q2085" s="10" t="s">
        <v>8324</v>
      </c>
      <c r="R2085" t="s">
        <v>8328</v>
      </c>
      <c r="S2085" s="14" t="str">
        <f t="shared" si="162"/>
        <v>May</v>
      </c>
      <c r="T2085" s="15">
        <f t="shared" si="163"/>
        <v>41064.388831018514</v>
      </c>
      <c r="U2085" t="str">
        <f t="shared" si="164"/>
        <v>2012</v>
      </c>
    </row>
    <row r="2086" spans="1:21" ht="45" x14ac:dyDescent="0.2">
      <c r="A2086" s="6">
        <f t="shared" si="160"/>
        <v>1.0833333333333333</v>
      </c>
      <c r="B2086">
        <v>2084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8">
        <f t="shared" si="161"/>
        <v>70.652173913043484</v>
      </c>
      <c r="Q2086" s="10" t="s">
        <v>8324</v>
      </c>
      <c r="R2086" t="s">
        <v>8328</v>
      </c>
      <c r="S2086" s="14" t="str">
        <f t="shared" si="162"/>
        <v>April</v>
      </c>
      <c r="T2086" s="15">
        <f t="shared" si="163"/>
        <v>41762.957638888889</v>
      </c>
      <c r="U2086" t="str">
        <f t="shared" si="164"/>
        <v>2014</v>
      </c>
    </row>
    <row r="2087" spans="1:21" ht="45" x14ac:dyDescent="0.2">
      <c r="A2087" s="6">
        <f t="shared" si="160"/>
        <v>1.2353333333333334</v>
      </c>
      <c r="B2087">
        <v>2085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8">
        <f t="shared" si="161"/>
        <v>89.301204819277103</v>
      </c>
      <c r="Q2087" s="10" t="s">
        <v>8324</v>
      </c>
      <c r="R2087" t="s">
        <v>8328</v>
      </c>
      <c r="S2087" s="14" t="str">
        <f t="shared" si="162"/>
        <v>June</v>
      </c>
      <c r="T2087" s="15">
        <f t="shared" si="163"/>
        <v>41105.502164351848</v>
      </c>
      <c r="U2087" t="str">
        <f t="shared" si="164"/>
        <v>2012</v>
      </c>
    </row>
    <row r="2088" spans="1:21" ht="45" x14ac:dyDescent="0.2">
      <c r="A2088" s="6">
        <f t="shared" si="160"/>
        <v>1.0069999999999999</v>
      </c>
      <c r="B2088">
        <v>2086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8">
        <f t="shared" si="161"/>
        <v>115.08571428571429</v>
      </c>
      <c r="Q2088" s="10" t="s">
        <v>8324</v>
      </c>
      <c r="R2088" t="s">
        <v>8328</v>
      </c>
      <c r="S2088" s="14" t="str">
        <f t="shared" si="162"/>
        <v>November</v>
      </c>
      <c r="T2088" s="15">
        <f t="shared" si="163"/>
        <v>40890.874305555553</v>
      </c>
      <c r="U2088" t="str">
        <f t="shared" si="164"/>
        <v>2011</v>
      </c>
    </row>
    <row r="2089" spans="1:21" ht="45" x14ac:dyDescent="0.2">
      <c r="A2089" s="6">
        <f t="shared" si="160"/>
        <v>1.0353333333333334</v>
      </c>
      <c r="B2089">
        <v>2087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8">
        <f t="shared" si="161"/>
        <v>62.12</v>
      </c>
      <c r="Q2089" s="10" t="s">
        <v>8324</v>
      </c>
      <c r="R2089" t="s">
        <v>8328</v>
      </c>
      <c r="S2089" s="14" t="str">
        <f t="shared" si="162"/>
        <v>August</v>
      </c>
      <c r="T2089" s="15">
        <f t="shared" si="163"/>
        <v>40793.871041666665</v>
      </c>
      <c r="U2089" t="str">
        <f t="shared" si="164"/>
        <v>2011</v>
      </c>
    </row>
    <row r="2090" spans="1:21" ht="45" x14ac:dyDescent="0.2">
      <c r="A2090" s="6">
        <f t="shared" si="160"/>
        <v>1.1551066666666667</v>
      </c>
      <c r="B2090">
        <v>2088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8">
        <f t="shared" si="161"/>
        <v>46.204266666666669</v>
      </c>
      <c r="Q2090" s="10" t="s">
        <v>8324</v>
      </c>
      <c r="R2090" t="s">
        <v>8328</v>
      </c>
      <c r="S2090" s="14" t="str">
        <f t="shared" si="162"/>
        <v>August</v>
      </c>
      <c r="T2090" s="15">
        <f t="shared" si="163"/>
        <v>40431.832638888889</v>
      </c>
      <c r="U2090" t="str">
        <f t="shared" si="164"/>
        <v>2010</v>
      </c>
    </row>
    <row r="2091" spans="1:21" ht="30" x14ac:dyDescent="0.2">
      <c r="A2091" s="6">
        <f t="shared" si="160"/>
        <v>1.2040040000000001</v>
      </c>
      <c r="B2091">
        <v>2089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8">
        <f t="shared" si="161"/>
        <v>48.54854838709678</v>
      </c>
      <c r="Q2091" s="10" t="s">
        <v>8324</v>
      </c>
      <c r="R2091" t="s">
        <v>8328</v>
      </c>
      <c r="S2091" s="14" t="str">
        <f t="shared" si="162"/>
        <v>June</v>
      </c>
      <c r="T2091" s="15">
        <f t="shared" si="163"/>
        <v>41487.742986111109</v>
      </c>
      <c r="U2091" t="str">
        <f t="shared" si="164"/>
        <v>2013</v>
      </c>
    </row>
    <row r="2092" spans="1:21" ht="45" x14ac:dyDescent="0.2">
      <c r="A2092" s="6">
        <f t="shared" si="160"/>
        <v>1.1504037499999999</v>
      </c>
      <c r="B2092">
        <v>2090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8">
        <f t="shared" si="161"/>
        <v>57.520187499999999</v>
      </c>
      <c r="Q2092" s="10" t="s">
        <v>8324</v>
      </c>
      <c r="R2092" t="s">
        <v>8328</v>
      </c>
      <c r="S2092" s="14" t="str">
        <f t="shared" si="162"/>
        <v>January</v>
      </c>
      <c r="T2092" s="15">
        <f t="shared" si="163"/>
        <v>41329.048090277778</v>
      </c>
      <c r="U2092" t="str">
        <f t="shared" si="164"/>
        <v>2013</v>
      </c>
    </row>
    <row r="2093" spans="1:21" ht="45" x14ac:dyDescent="0.2">
      <c r="A2093" s="6">
        <f t="shared" si="160"/>
        <v>1.2046777777777777</v>
      </c>
      <c r="B2093">
        <v>2091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8">
        <f t="shared" si="161"/>
        <v>88.147154471544724</v>
      </c>
      <c r="Q2093" s="10" t="s">
        <v>8324</v>
      </c>
      <c r="R2093" t="s">
        <v>8328</v>
      </c>
      <c r="S2093" s="14" t="str">
        <f t="shared" si="162"/>
        <v>January</v>
      </c>
      <c r="T2093" s="15">
        <f t="shared" si="163"/>
        <v>40603.5</v>
      </c>
      <c r="U2093" t="str">
        <f t="shared" si="164"/>
        <v>2011</v>
      </c>
    </row>
    <row r="2094" spans="1:21" ht="45" x14ac:dyDescent="0.2">
      <c r="A2094" s="6">
        <f t="shared" si="160"/>
        <v>1.0128333333333333</v>
      </c>
      <c r="B2094">
        <v>2092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8">
        <f t="shared" si="161"/>
        <v>110.49090909090908</v>
      </c>
      <c r="Q2094" s="10" t="s">
        <v>8324</v>
      </c>
      <c r="R2094" t="s">
        <v>8328</v>
      </c>
      <c r="S2094" s="14" t="str">
        <f t="shared" si="162"/>
        <v>August</v>
      </c>
      <c r="T2094" s="15">
        <f t="shared" si="163"/>
        <v>40823.374212962961</v>
      </c>
      <c r="U2094" t="str">
        <f t="shared" si="164"/>
        <v>2011</v>
      </c>
    </row>
    <row r="2095" spans="1:21" ht="45" x14ac:dyDescent="0.2">
      <c r="A2095" s="6">
        <f t="shared" si="160"/>
        <v>1.0246666666666666</v>
      </c>
      <c r="B2095">
        <v>2093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8">
        <f t="shared" si="161"/>
        <v>66.826086956521735</v>
      </c>
      <c r="Q2095" s="10" t="s">
        <v>8324</v>
      </c>
      <c r="R2095" t="s">
        <v>8328</v>
      </c>
      <c r="S2095" s="14" t="str">
        <f t="shared" si="162"/>
        <v>October</v>
      </c>
      <c r="T2095" s="15">
        <f t="shared" si="163"/>
        <v>41265.56287037037</v>
      </c>
      <c r="U2095" t="str">
        <f t="shared" si="164"/>
        <v>2012</v>
      </c>
    </row>
    <row r="2096" spans="1:21" ht="45" x14ac:dyDescent="0.2">
      <c r="A2096" s="6">
        <f t="shared" si="160"/>
        <v>1.2054285714285715</v>
      </c>
      <c r="B2096">
        <v>2094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8">
        <f t="shared" si="161"/>
        <v>58.597222222222221</v>
      </c>
      <c r="Q2096" s="10" t="s">
        <v>8324</v>
      </c>
      <c r="R2096" t="s">
        <v>8328</v>
      </c>
      <c r="S2096" s="14" t="str">
        <f t="shared" si="162"/>
        <v>January</v>
      </c>
      <c r="T2096" s="15">
        <f t="shared" si="163"/>
        <v>40972.791666666664</v>
      </c>
      <c r="U2096" t="str">
        <f t="shared" si="164"/>
        <v>2012</v>
      </c>
    </row>
    <row r="2097" spans="1:21" ht="45" x14ac:dyDescent="0.2">
      <c r="A2097" s="6">
        <f t="shared" si="160"/>
        <v>1</v>
      </c>
      <c r="B2097">
        <v>2095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8">
        <f t="shared" si="161"/>
        <v>113.63636363636364</v>
      </c>
      <c r="Q2097" s="10" t="s">
        <v>8324</v>
      </c>
      <c r="R2097" t="s">
        <v>8328</v>
      </c>
      <c r="S2097" s="14" t="str">
        <f t="shared" si="162"/>
        <v>August</v>
      </c>
      <c r="T2097" s="15">
        <f t="shared" si="163"/>
        <v>40818.400150462956</v>
      </c>
      <c r="U2097" t="str">
        <f t="shared" si="164"/>
        <v>2011</v>
      </c>
    </row>
    <row r="2098" spans="1:21" ht="45" x14ac:dyDescent="0.2">
      <c r="A2098" s="6">
        <f t="shared" si="160"/>
        <v>1.0166666666666666</v>
      </c>
      <c r="B2098">
        <v>2096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8">
        <f t="shared" si="161"/>
        <v>43.571428571428569</v>
      </c>
      <c r="Q2098" s="10" t="s">
        <v>8324</v>
      </c>
      <c r="R2098" t="s">
        <v>8328</v>
      </c>
      <c r="S2098" s="14" t="str">
        <f t="shared" si="162"/>
        <v>October</v>
      </c>
      <c r="T2098" s="15">
        <f t="shared" si="163"/>
        <v>41207.832638888889</v>
      </c>
      <c r="U2098" t="str">
        <f t="shared" si="164"/>
        <v>2012</v>
      </c>
    </row>
    <row r="2099" spans="1:21" ht="45" x14ac:dyDescent="0.2">
      <c r="A2099" s="6">
        <f t="shared" si="160"/>
        <v>1</v>
      </c>
      <c r="B2099">
        <v>2097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8">
        <f t="shared" si="161"/>
        <v>78.94736842105263</v>
      </c>
      <c r="Q2099" s="10" t="s">
        <v>8324</v>
      </c>
      <c r="R2099" t="s">
        <v>8328</v>
      </c>
      <c r="S2099" s="14" t="str">
        <f t="shared" si="162"/>
        <v>October</v>
      </c>
      <c r="T2099" s="15">
        <f t="shared" si="163"/>
        <v>40878.293229166666</v>
      </c>
      <c r="U2099" t="str">
        <f t="shared" si="164"/>
        <v>2011</v>
      </c>
    </row>
    <row r="2100" spans="1:21" ht="45" x14ac:dyDescent="0.2">
      <c r="A2100" s="6">
        <f t="shared" si="160"/>
        <v>1.0033333333333334</v>
      </c>
      <c r="B2100">
        <v>2098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8">
        <f t="shared" si="161"/>
        <v>188.125</v>
      </c>
      <c r="Q2100" s="10" t="s">
        <v>8324</v>
      </c>
      <c r="R2100" t="s">
        <v>8328</v>
      </c>
      <c r="S2100" s="14" t="str">
        <f t="shared" si="162"/>
        <v>February</v>
      </c>
      <c r="T2100" s="15">
        <f t="shared" si="163"/>
        <v>40975.780497685184</v>
      </c>
      <c r="U2100" t="str">
        <f t="shared" si="164"/>
        <v>2012</v>
      </c>
    </row>
    <row r="2101" spans="1:21" x14ac:dyDescent="0.2">
      <c r="A2101" s="6">
        <f t="shared" si="160"/>
        <v>1.3236666666666668</v>
      </c>
      <c r="B2101">
        <v>2099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8">
        <f t="shared" si="161"/>
        <v>63.031746031746032</v>
      </c>
      <c r="Q2101" s="10" t="s">
        <v>8324</v>
      </c>
      <c r="R2101" t="s">
        <v>8328</v>
      </c>
      <c r="S2101" s="14" t="str">
        <f t="shared" si="162"/>
        <v>June</v>
      </c>
      <c r="T2101" s="15">
        <f t="shared" si="163"/>
        <v>42186.819444444445</v>
      </c>
      <c r="U2101" t="str">
        <f t="shared" si="164"/>
        <v>2015</v>
      </c>
    </row>
    <row r="2102" spans="1:21" ht="45" x14ac:dyDescent="0.2">
      <c r="A2102" s="6">
        <f t="shared" si="160"/>
        <v>1.3666666666666667</v>
      </c>
      <c r="B2102">
        <v>2100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8">
        <f t="shared" si="161"/>
        <v>30.37037037037037</v>
      </c>
      <c r="Q2102" s="10" t="s">
        <v>8324</v>
      </c>
      <c r="R2102" t="s">
        <v>8328</v>
      </c>
      <c r="S2102" s="14" t="str">
        <f t="shared" si="162"/>
        <v>June</v>
      </c>
      <c r="T2102" s="15">
        <f t="shared" si="163"/>
        <v>41089.832638888889</v>
      </c>
      <c r="U2102" t="str">
        <f t="shared" si="164"/>
        <v>2012</v>
      </c>
    </row>
    <row r="2103" spans="1:21" ht="45" x14ac:dyDescent="0.2">
      <c r="A2103" s="6">
        <f t="shared" si="160"/>
        <v>1.1325000000000001</v>
      </c>
      <c r="B2103">
        <v>2101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8">
        <f t="shared" si="161"/>
        <v>51.477272727272727</v>
      </c>
      <c r="Q2103" s="10" t="s">
        <v>8324</v>
      </c>
      <c r="R2103" t="s">
        <v>8328</v>
      </c>
      <c r="S2103" s="14" t="str">
        <f t="shared" si="162"/>
        <v>December</v>
      </c>
      <c r="T2103" s="15">
        <f t="shared" si="163"/>
        <v>40951.816134259258</v>
      </c>
      <c r="U2103" t="str">
        <f t="shared" si="164"/>
        <v>2011</v>
      </c>
    </row>
    <row r="2104" spans="1:21" ht="45" x14ac:dyDescent="0.2">
      <c r="A2104" s="6">
        <f t="shared" si="160"/>
        <v>1.36</v>
      </c>
      <c r="B2104">
        <v>2102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8">
        <f t="shared" si="161"/>
        <v>35.789473684210527</v>
      </c>
      <c r="Q2104" s="10" t="s">
        <v>8324</v>
      </c>
      <c r="R2104" t="s">
        <v>8328</v>
      </c>
      <c r="S2104" s="14" t="str">
        <f t="shared" si="162"/>
        <v>April</v>
      </c>
      <c r="T2104" s="15">
        <f t="shared" si="163"/>
        <v>40668.535277777773</v>
      </c>
      <c r="U2104" t="str">
        <f t="shared" si="164"/>
        <v>2011</v>
      </c>
    </row>
    <row r="2105" spans="1:21" ht="30" x14ac:dyDescent="0.2">
      <c r="A2105" s="6">
        <f t="shared" si="160"/>
        <v>1.4612318374694613</v>
      </c>
      <c r="B2105">
        <v>2103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8">
        <f t="shared" si="161"/>
        <v>98.817391304347822</v>
      </c>
      <c r="Q2105" s="10" t="s">
        <v>8324</v>
      </c>
      <c r="R2105" t="s">
        <v>8328</v>
      </c>
      <c r="S2105" s="14" t="str">
        <f t="shared" si="162"/>
        <v>October</v>
      </c>
      <c r="T2105" s="15">
        <f t="shared" si="163"/>
        <v>41222.463275462964</v>
      </c>
      <c r="U2105" t="str">
        <f t="shared" si="164"/>
        <v>2012</v>
      </c>
    </row>
    <row r="2106" spans="1:21" ht="45" x14ac:dyDescent="0.2">
      <c r="A2106" s="6">
        <f t="shared" si="160"/>
        <v>1.2949999999999999</v>
      </c>
      <c r="B2106">
        <v>2104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8">
        <f t="shared" si="161"/>
        <v>28</v>
      </c>
      <c r="Q2106" s="10" t="s">
        <v>8324</v>
      </c>
      <c r="R2106" t="s">
        <v>8328</v>
      </c>
      <c r="S2106" s="14" t="str">
        <f t="shared" si="162"/>
        <v>April</v>
      </c>
      <c r="T2106" s="15">
        <f t="shared" si="163"/>
        <v>41424.666666666664</v>
      </c>
      <c r="U2106" t="str">
        <f t="shared" si="164"/>
        <v>2013</v>
      </c>
    </row>
    <row r="2107" spans="1:21" ht="30" x14ac:dyDescent="0.2">
      <c r="A2107" s="6">
        <f t="shared" si="160"/>
        <v>2.54</v>
      </c>
      <c r="B2107">
        <v>2105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8">
        <f t="shared" si="161"/>
        <v>51.313131313131315</v>
      </c>
      <c r="Q2107" s="10" t="s">
        <v>8324</v>
      </c>
      <c r="R2107" t="s">
        <v>8328</v>
      </c>
      <c r="S2107" s="14" t="str">
        <f t="shared" si="162"/>
        <v>November</v>
      </c>
      <c r="T2107" s="15">
        <f t="shared" si="163"/>
        <v>41963.833333333336</v>
      </c>
      <c r="U2107" t="str">
        <f t="shared" si="164"/>
        <v>2014</v>
      </c>
    </row>
    <row r="2108" spans="1:21" ht="45" x14ac:dyDescent="0.2">
      <c r="A2108" s="6">
        <f t="shared" si="160"/>
        <v>1.0704545454545455</v>
      </c>
      <c r="B2108">
        <v>2106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8">
        <f t="shared" si="161"/>
        <v>53.522727272727273</v>
      </c>
      <c r="Q2108" s="10" t="s">
        <v>8324</v>
      </c>
      <c r="R2108" t="s">
        <v>8328</v>
      </c>
      <c r="S2108" s="14" t="str">
        <f t="shared" si="162"/>
        <v>December</v>
      </c>
      <c r="T2108" s="15">
        <f t="shared" si="163"/>
        <v>41299.881643518514</v>
      </c>
      <c r="U2108" t="str">
        <f t="shared" si="164"/>
        <v>2012</v>
      </c>
    </row>
    <row r="2109" spans="1:21" ht="45" x14ac:dyDescent="0.2">
      <c r="A2109" s="6">
        <f t="shared" si="160"/>
        <v>1.0773299999999999</v>
      </c>
      <c r="B2109">
        <v>2107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8">
        <f t="shared" si="161"/>
        <v>37.149310344827583</v>
      </c>
      <c r="Q2109" s="10" t="s">
        <v>8324</v>
      </c>
      <c r="R2109" t="s">
        <v>8328</v>
      </c>
      <c r="S2109" s="14" t="str">
        <f t="shared" si="162"/>
        <v>October</v>
      </c>
      <c r="T2109" s="15">
        <f t="shared" si="163"/>
        <v>41955.418900462959</v>
      </c>
      <c r="U2109" t="str">
        <f t="shared" si="164"/>
        <v>2014</v>
      </c>
    </row>
    <row r="2110" spans="1:21" ht="45" x14ac:dyDescent="0.2">
      <c r="A2110" s="6">
        <f t="shared" si="160"/>
        <v>1.0731250000000001</v>
      </c>
      <c r="B2110">
        <v>2108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8">
        <f t="shared" si="161"/>
        <v>89.895287958115176</v>
      </c>
      <c r="Q2110" s="10" t="s">
        <v>8324</v>
      </c>
      <c r="R2110" t="s">
        <v>8328</v>
      </c>
      <c r="S2110" s="14" t="str">
        <f t="shared" si="162"/>
        <v>August</v>
      </c>
      <c r="T2110" s="15">
        <f t="shared" si="163"/>
        <v>41161.829861111109</v>
      </c>
      <c r="U2110" t="str">
        <f t="shared" si="164"/>
        <v>2012</v>
      </c>
    </row>
    <row r="2111" spans="1:21" ht="30" x14ac:dyDescent="0.2">
      <c r="A2111" s="6">
        <f t="shared" si="160"/>
        <v>1.06525</v>
      </c>
      <c r="B2111">
        <v>2109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8">
        <f t="shared" si="161"/>
        <v>106.52500000000001</v>
      </c>
      <c r="Q2111" s="10" t="s">
        <v>8324</v>
      </c>
      <c r="R2111" t="s">
        <v>8328</v>
      </c>
      <c r="S2111" s="14" t="str">
        <f t="shared" si="162"/>
        <v>June</v>
      </c>
      <c r="T2111" s="15">
        <f t="shared" si="163"/>
        <v>42190.375196759262</v>
      </c>
      <c r="U2111" t="str">
        <f t="shared" si="164"/>
        <v>2015</v>
      </c>
    </row>
    <row r="2112" spans="1:21" ht="30" x14ac:dyDescent="0.2">
      <c r="A2112" s="6">
        <f t="shared" si="160"/>
        <v>1.0035000000000001</v>
      </c>
      <c r="B2112">
        <v>2110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8">
        <f t="shared" si="161"/>
        <v>52.815789473684212</v>
      </c>
      <c r="Q2112" s="10" t="s">
        <v>8324</v>
      </c>
      <c r="R2112" t="s">
        <v>8328</v>
      </c>
      <c r="S2112" s="14" t="str">
        <f t="shared" si="162"/>
        <v>April</v>
      </c>
      <c r="T2112" s="15">
        <f t="shared" si="163"/>
        <v>41786.874305555553</v>
      </c>
      <c r="U2112" t="str">
        <f t="shared" si="164"/>
        <v>2014</v>
      </c>
    </row>
    <row r="2113" spans="1:21" ht="45" x14ac:dyDescent="0.2">
      <c r="A2113" s="6">
        <f t="shared" si="160"/>
        <v>1.0649999999999999</v>
      </c>
      <c r="B2113">
        <v>2111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8">
        <f t="shared" si="161"/>
        <v>54.615384615384613</v>
      </c>
      <c r="Q2113" s="10" t="s">
        <v>8324</v>
      </c>
      <c r="R2113" t="s">
        <v>8328</v>
      </c>
      <c r="S2113" s="14" t="str">
        <f t="shared" si="162"/>
        <v>June</v>
      </c>
      <c r="T2113" s="15">
        <f t="shared" si="163"/>
        <v>40769.708333333328</v>
      </c>
      <c r="U2113" t="str">
        <f t="shared" si="164"/>
        <v>2011</v>
      </c>
    </row>
    <row r="2114" spans="1:21" ht="45" x14ac:dyDescent="0.2">
      <c r="A2114" s="6">
        <f t="shared" si="160"/>
        <v>1</v>
      </c>
      <c r="B2114">
        <v>2112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8">
        <f t="shared" si="161"/>
        <v>27.272727272727273</v>
      </c>
      <c r="Q2114" s="10" t="s">
        <v>8324</v>
      </c>
      <c r="R2114" t="s">
        <v>8328</v>
      </c>
      <c r="S2114" s="14" t="str">
        <f t="shared" si="162"/>
        <v>April</v>
      </c>
      <c r="T2114" s="15">
        <f t="shared" si="163"/>
        <v>41379.594826388886</v>
      </c>
      <c r="U2114" t="str">
        <f t="shared" si="164"/>
        <v>2013</v>
      </c>
    </row>
    <row r="2115" spans="1:21" ht="30" x14ac:dyDescent="0.2">
      <c r="A2115" s="6">
        <f t="shared" ref="A2115:A2178" si="165">(F2115/E2115)</f>
        <v>1.0485714285714285</v>
      </c>
      <c r="B2115">
        <v>2113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8">
        <f t="shared" ref="P2115:P2178" si="166">F2115/M2115</f>
        <v>68.598130841121488</v>
      </c>
      <c r="Q2115" s="10" t="s">
        <v>8324</v>
      </c>
      <c r="R2115" t="s">
        <v>8328</v>
      </c>
      <c r="S2115" s="14" t="str">
        <f t="shared" ref="S2115:S2178" si="167">TEXT((((K2115/60)/60)/24)+DATE(1970,1,1)+(-8/24),"MMMM")</f>
        <v>August</v>
      </c>
      <c r="T2115" s="15">
        <f t="shared" ref="T2115:T2178" si="168">(((J2115/60)/60/24)+DATE(1970,1,1)+(-8/24))</f>
        <v>41905.532129629624</v>
      </c>
      <c r="U2115" t="str">
        <f t="shared" ref="U2115:U2178" si="169">TEXT((((K2115/60)/60)/24)+DATE(1970,1,1)+(-8/24),"YYYY")</f>
        <v>2014</v>
      </c>
    </row>
    <row r="2116" spans="1:21" ht="45" x14ac:dyDescent="0.2">
      <c r="A2116" s="6">
        <f t="shared" si="165"/>
        <v>1.0469999999999999</v>
      </c>
      <c r="B2116">
        <v>2114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8">
        <f t="shared" si="166"/>
        <v>35.612244897959187</v>
      </c>
      <c r="Q2116" s="10" t="s">
        <v>8324</v>
      </c>
      <c r="R2116" t="s">
        <v>8328</v>
      </c>
      <c r="S2116" s="14" t="str">
        <f t="shared" si="167"/>
        <v>October</v>
      </c>
      <c r="T2116" s="15">
        <f t="shared" si="168"/>
        <v>40520.874305555553</v>
      </c>
      <c r="U2116" t="str">
        <f t="shared" si="169"/>
        <v>2010</v>
      </c>
    </row>
    <row r="2117" spans="1:21" ht="45" x14ac:dyDescent="0.2">
      <c r="A2117" s="6">
        <f t="shared" si="165"/>
        <v>2.2566666666666668</v>
      </c>
      <c r="B2117">
        <v>2115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8">
        <f t="shared" si="166"/>
        <v>94.027777777777771</v>
      </c>
      <c r="Q2117" s="10" t="s">
        <v>8324</v>
      </c>
      <c r="R2117" t="s">
        <v>8328</v>
      </c>
      <c r="S2117" s="14" t="str">
        <f t="shared" si="167"/>
        <v>January</v>
      </c>
      <c r="T2117" s="15">
        <f t="shared" si="168"/>
        <v>40593.747696759259</v>
      </c>
      <c r="U2117" t="str">
        <f t="shared" si="169"/>
        <v>2011</v>
      </c>
    </row>
    <row r="2118" spans="1:21" ht="45" x14ac:dyDescent="0.2">
      <c r="A2118" s="6">
        <f t="shared" si="165"/>
        <v>1.0090416666666666</v>
      </c>
      <c r="B2118">
        <v>2116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8">
        <f t="shared" si="166"/>
        <v>526.45652173913038</v>
      </c>
      <c r="Q2118" s="10" t="s">
        <v>8324</v>
      </c>
      <c r="R2118" t="s">
        <v>8328</v>
      </c>
      <c r="S2118" s="14" t="str">
        <f t="shared" si="167"/>
        <v>August</v>
      </c>
      <c r="T2118" s="15">
        <f t="shared" si="168"/>
        <v>41184.444479166668</v>
      </c>
      <c r="U2118" t="str">
        <f t="shared" si="169"/>
        <v>2012</v>
      </c>
    </row>
    <row r="2119" spans="1:21" ht="45" x14ac:dyDescent="0.2">
      <c r="A2119" s="6">
        <f t="shared" si="165"/>
        <v>1.4775</v>
      </c>
      <c r="B2119">
        <v>2117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8">
        <f t="shared" si="166"/>
        <v>50.657142857142858</v>
      </c>
      <c r="Q2119" s="10" t="s">
        <v>8324</v>
      </c>
      <c r="R2119" t="s">
        <v>8328</v>
      </c>
      <c r="S2119" s="14" t="str">
        <f t="shared" si="167"/>
        <v>October</v>
      </c>
      <c r="T2119" s="15">
        <f t="shared" si="168"/>
        <v>42303.874305555553</v>
      </c>
      <c r="U2119" t="str">
        <f t="shared" si="169"/>
        <v>2015</v>
      </c>
    </row>
    <row r="2120" spans="1:21" ht="30" x14ac:dyDescent="0.2">
      <c r="A2120" s="6">
        <f t="shared" si="165"/>
        <v>1.3461099999999999</v>
      </c>
      <c r="B2120">
        <v>2118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8">
        <f t="shared" si="166"/>
        <v>79.182941176470578</v>
      </c>
      <c r="Q2120" s="10" t="s">
        <v>8324</v>
      </c>
      <c r="R2120" t="s">
        <v>8328</v>
      </c>
      <c r="S2120" s="14" t="str">
        <f t="shared" si="167"/>
        <v>June</v>
      </c>
      <c r="T2120" s="15">
        <f t="shared" si="168"/>
        <v>40748.506203703699</v>
      </c>
      <c r="U2120" t="str">
        <f t="shared" si="169"/>
        <v>2011</v>
      </c>
    </row>
    <row r="2121" spans="1:21" ht="45" x14ac:dyDescent="0.2">
      <c r="A2121" s="6">
        <f t="shared" si="165"/>
        <v>1.0075000000000001</v>
      </c>
      <c r="B2121">
        <v>2119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8">
        <f t="shared" si="166"/>
        <v>91.590909090909093</v>
      </c>
      <c r="Q2121" s="10" t="s">
        <v>8324</v>
      </c>
      <c r="R2121" t="s">
        <v>8328</v>
      </c>
      <c r="S2121" s="14" t="str">
        <f t="shared" si="167"/>
        <v>July</v>
      </c>
      <c r="T2121" s="15">
        <f t="shared" si="168"/>
        <v>41136.796817129631</v>
      </c>
      <c r="U2121" t="str">
        <f t="shared" si="169"/>
        <v>2012</v>
      </c>
    </row>
    <row r="2122" spans="1:21" ht="45" x14ac:dyDescent="0.2">
      <c r="A2122" s="6">
        <f t="shared" si="165"/>
        <v>1.00880375</v>
      </c>
      <c r="B2122">
        <v>2120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8">
        <f t="shared" si="166"/>
        <v>116.96275362318841</v>
      </c>
      <c r="Q2122" s="10" t="s">
        <v>8324</v>
      </c>
      <c r="R2122" t="s">
        <v>8328</v>
      </c>
      <c r="S2122" s="14" t="str">
        <f t="shared" si="167"/>
        <v>November</v>
      </c>
      <c r="T2122" s="15">
        <f t="shared" si="168"/>
        <v>41640.631203703699</v>
      </c>
      <c r="U2122" t="str">
        <f t="shared" si="169"/>
        <v>2013</v>
      </c>
    </row>
    <row r="2123" spans="1:21" ht="30" x14ac:dyDescent="0.2">
      <c r="A2123" s="6">
        <f t="shared" si="165"/>
        <v>5.6800000000000002E-3</v>
      </c>
      <c r="B2123">
        <v>2121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8">
        <f t="shared" si="166"/>
        <v>28.4</v>
      </c>
      <c r="Q2123" s="10" t="s">
        <v>8332</v>
      </c>
      <c r="R2123" t="s">
        <v>8333</v>
      </c>
      <c r="S2123" s="14" t="str">
        <f t="shared" si="167"/>
        <v>December</v>
      </c>
      <c r="T2123" s="15">
        <f t="shared" si="168"/>
        <v>42746.409120370365</v>
      </c>
      <c r="U2123" t="str">
        <f t="shared" si="169"/>
        <v>2016</v>
      </c>
    </row>
    <row r="2124" spans="1:21" ht="30" x14ac:dyDescent="0.2">
      <c r="A2124" s="6">
        <f t="shared" si="165"/>
        <v>3.875E-3</v>
      </c>
      <c r="B2124">
        <v>2122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8">
        <f t="shared" si="166"/>
        <v>103.33333333333333</v>
      </c>
      <c r="Q2124" s="10" t="s">
        <v>8332</v>
      </c>
      <c r="R2124" t="s">
        <v>8333</v>
      </c>
      <c r="S2124" s="14" t="str">
        <f t="shared" si="167"/>
        <v>December</v>
      </c>
      <c r="T2124" s="15">
        <f t="shared" si="168"/>
        <v>42741.967233796291</v>
      </c>
      <c r="U2124" t="str">
        <f t="shared" si="169"/>
        <v>2016</v>
      </c>
    </row>
    <row r="2125" spans="1:21" ht="60" x14ac:dyDescent="0.2">
      <c r="A2125" s="6">
        <f t="shared" si="165"/>
        <v>0.1</v>
      </c>
      <c r="B2125">
        <v>2123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8">
        <f t="shared" si="166"/>
        <v>10</v>
      </c>
      <c r="Q2125" s="10" t="s">
        <v>8332</v>
      </c>
      <c r="R2125" t="s">
        <v>8333</v>
      </c>
      <c r="S2125" s="14" t="str">
        <f t="shared" si="167"/>
        <v>January</v>
      </c>
      <c r="T2125" s="15">
        <f t="shared" si="168"/>
        <v>40251.957638888889</v>
      </c>
      <c r="U2125" t="str">
        <f t="shared" si="169"/>
        <v>2010</v>
      </c>
    </row>
    <row r="2126" spans="1:21" ht="45" x14ac:dyDescent="0.2">
      <c r="A2126" s="6">
        <f t="shared" si="165"/>
        <v>0.10454545454545454</v>
      </c>
      <c r="B2126">
        <v>2124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8">
        <f t="shared" si="166"/>
        <v>23</v>
      </c>
      <c r="Q2126" s="10" t="s">
        <v>8332</v>
      </c>
      <c r="R2126" t="s">
        <v>8333</v>
      </c>
      <c r="S2126" s="14" t="str">
        <f t="shared" si="167"/>
        <v>October</v>
      </c>
      <c r="T2126" s="15">
        <f t="shared" si="168"/>
        <v>40511.875</v>
      </c>
      <c r="U2126" t="str">
        <f t="shared" si="169"/>
        <v>2010</v>
      </c>
    </row>
    <row r="2127" spans="1:21" ht="45" x14ac:dyDescent="0.2">
      <c r="A2127" s="6">
        <f t="shared" si="165"/>
        <v>1.4200000000000001E-2</v>
      </c>
      <c r="B2127">
        <v>2125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8">
        <f t="shared" si="166"/>
        <v>31.555555555555557</v>
      </c>
      <c r="Q2127" s="10" t="s">
        <v>8332</v>
      </c>
      <c r="R2127" t="s">
        <v>8333</v>
      </c>
      <c r="S2127" s="14" t="str">
        <f t="shared" si="167"/>
        <v>July</v>
      </c>
      <c r="T2127" s="15">
        <f t="shared" si="168"/>
        <v>42220.690196759257</v>
      </c>
      <c r="U2127" t="str">
        <f t="shared" si="169"/>
        <v>2015</v>
      </c>
    </row>
    <row r="2128" spans="1:21" ht="45" x14ac:dyDescent="0.2">
      <c r="A2128" s="6">
        <f t="shared" si="165"/>
        <v>5.0000000000000001E-4</v>
      </c>
      <c r="B2128">
        <v>2126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8">
        <f t="shared" si="166"/>
        <v>5</v>
      </c>
      <c r="Q2128" s="10" t="s">
        <v>8332</v>
      </c>
      <c r="R2128" t="s">
        <v>8333</v>
      </c>
      <c r="S2128" s="14" t="str">
        <f t="shared" si="167"/>
        <v>November</v>
      </c>
      <c r="T2128" s="15">
        <f t="shared" si="168"/>
        <v>41981.63989583333</v>
      </c>
      <c r="U2128" t="str">
        <f t="shared" si="169"/>
        <v>2014</v>
      </c>
    </row>
    <row r="2129" spans="1:21" x14ac:dyDescent="0.2">
      <c r="A2129" s="6">
        <f t="shared" si="165"/>
        <v>0.28842857142857142</v>
      </c>
      <c r="B2129">
        <v>2127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8">
        <f t="shared" si="166"/>
        <v>34.220338983050844</v>
      </c>
      <c r="Q2129" s="10" t="s">
        <v>8332</v>
      </c>
      <c r="R2129" t="s">
        <v>8333</v>
      </c>
      <c r="S2129" s="14" t="str">
        <f t="shared" si="167"/>
        <v>February</v>
      </c>
      <c r="T2129" s="15">
        <f t="shared" si="168"/>
        <v>42075.130358796298</v>
      </c>
      <c r="U2129" t="str">
        <f t="shared" si="169"/>
        <v>2015</v>
      </c>
    </row>
    <row r="2130" spans="1:21" ht="45" x14ac:dyDescent="0.2">
      <c r="A2130" s="6">
        <f t="shared" si="165"/>
        <v>1.6666666666666668E-3</v>
      </c>
      <c r="B2130">
        <v>2128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8">
        <f t="shared" si="166"/>
        <v>25</v>
      </c>
      <c r="Q2130" s="10" t="s">
        <v>8332</v>
      </c>
      <c r="R2130" t="s">
        <v>8333</v>
      </c>
      <c r="S2130" s="14" t="str">
        <f t="shared" si="167"/>
        <v>July</v>
      </c>
      <c r="T2130" s="15">
        <f t="shared" si="168"/>
        <v>41903.439456018517</v>
      </c>
      <c r="U2130" t="str">
        <f t="shared" si="169"/>
        <v>2014</v>
      </c>
    </row>
    <row r="2131" spans="1:21" ht="45" x14ac:dyDescent="0.2">
      <c r="A2131" s="6">
        <f t="shared" si="165"/>
        <v>0.11799999999999999</v>
      </c>
      <c r="B2131">
        <v>2129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8">
        <f t="shared" si="166"/>
        <v>19.666666666666668</v>
      </c>
      <c r="Q2131" s="10" t="s">
        <v>8332</v>
      </c>
      <c r="R2131" t="s">
        <v>8333</v>
      </c>
      <c r="S2131" s="14" t="str">
        <f t="shared" si="167"/>
        <v>February</v>
      </c>
      <c r="T2131" s="15">
        <f t="shared" si="168"/>
        <v>42438.690972222219</v>
      </c>
      <c r="U2131" t="str">
        <f t="shared" si="169"/>
        <v>2016</v>
      </c>
    </row>
    <row r="2132" spans="1:21" ht="30" x14ac:dyDescent="0.2">
      <c r="A2132" s="6">
        <f t="shared" si="165"/>
        <v>2.0238095238095236E-3</v>
      </c>
      <c r="B2132">
        <v>2130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8">
        <f t="shared" si="166"/>
        <v>21.25</v>
      </c>
      <c r="Q2132" s="10" t="s">
        <v>8332</v>
      </c>
      <c r="R2132" t="s">
        <v>8333</v>
      </c>
      <c r="S2132" s="14" t="str">
        <f t="shared" si="167"/>
        <v>July</v>
      </c>
      <c r="T2132" s="15">
        <f t="shared" si="168"/>
        <v>41866.75304398148</v>
      </c>
      <c r="U2132" t="str">
        <f t="shared" si="169"/>
        <v>2014</v>
      </c>
    </row>
    <row r="2133" spans="1:21" ht="45" x14ac:dyDescent="0.2">
      <c r="A2133" s="6">
        <f t="shared" si="165"/>
        <v>0.05</v>
      </c>
      <c r="B2133">
        <v>2131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8">
        <f t="shared" si="166"/>
        <v>8.3333333333333339</v>
      </c>
      <c r="Q2133" s="10" t="s">
        <v>8332</v>
      </c>
      <c r="R2133" t="s">
        <v>8333</v>
      </c>
      <c r="S2133" s="14" t="str">
        <f t="shared" si="167"/>
        <v>June</v>
      </c>
      <c r="T2133" s="15">
        <f t="shared" si="168"/>
        <v>42196.873738425922</v>
      </c>
      <c r="U2133" t="str">
        <f t="shared" si="169"/>
        <v>2015</v>
      </c>
    </row>
    <row r="2134" spans="1:21" ht="45" x14ac:dyDescent="0.2">
      <c r="A2134" s="6">
        <f t="shared" si="165"/>
        <v>2.1129899999999997E-2</v>
      </c>
      <c r="B2134">
        <v>2132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8">
        <f t="shared" si="166"/>
        <v>21.34333333333333</v>
      </c>
      <c r="Q2134" s="10" t="s">
        <v>8332</v>
      </c>
      <c r="R2134" t="s">
        <v>8333</v>
      </c>
      <c r="S2134" s="14" t="str">
        <f t="shared" si="167"/>
        <v>January</v>
      </c>
      <c r="T2134" s="15">
        <f t="shared" si="168"/>
        <v>41673.15384259259</v>
      </c>
      <c r="U2134" t="str">
        <f t="shared" si="169"/>
        <v>2014</v>
      </c>
    </row>
    <row r="2135" spans="1:21" ht="45" x14ac:dyDescent="0.2">
      <c r="A2135" s="6">
        <f t="shared" si="165"/>
        <v>1.6E-2</v>
      </c>
      <c r="B2135">
        <v>2133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8">
        <f t="shared" si="166"/>
        <v>5.333333333333333</v>
      </c>
      <c r="Q2135" s="10" t="s">
        <v>8332</v>
      </c>
      <c r="R2135" t="s">
        <v>8333</v>
      </c>
      <c r="S2135" s="14" t="str">
        <f t="shared" si="167"/>
        <v>March</v>
      </c>
      <c r="T2135" s="15">
        <f t="shared" si="168"/>
        <v>40656.957638888889</v>
      </c>
      <c r="U2135" t="str">
        <f t="shared" si="169"/>
        <v>2011</v>
      </c>
    </row>
    <row r="2136" spans="1:21" ht="45" x14ac:dyDescent="0.2">
      <c r="A2136" s="6">
        <f t="shared" si="165"/>
        <v>1.7333333333333333E-2</v>
      </c>
      <c r="B2136">
        <v>2134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8">
        <f t="shared" si="166"/>
        <v>34.666666666666664</v>
      </c>
      <c r="Q2136" s="10" t="s">
        <v>8332</v>
      </c>
      <c r="R2136" t="s">
        <v>8333</v>
      </c>
      <c r="S2136" s="14" t="str">
        <f t="shared" si="167"/>
        <v>March</v>
      </c>
      <c r="T2136" s="15">
        <f t="shared" si="168"/>
        <v>41391.553136574068</v>
      </c>
      <c r="U2136" t="str">
        <f t="shared" si="169"/>
        <v>2013</v>
      </c>
    </row>
    <row r="2137" spans="1:21" ht="45" x14ac:dyDescent="0.2">
      <c r="A2137" s="6">
        <f t="shared" si="165"/>
        <v>9.5600000000000004E-2</v>
      </c>
      <c r="B2137">
        <v>2135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8">
        <f t="shared" si="166"/>
        <v>21.727272727272727</v>
      </c>
      <c r="Q2137" s="10" t="s">
        <v>8332</v>
      </c>
      <c r="R2137" t="s">
        <v>8333</v>
      </c>
      <c r="S2137" s="14" t="str">
        <f t="shared" si="167"/>
        <v>September</v>
      </c>
      <c r="T2137" s="15">
        <f t="shared" si="168"/>
        <v>41186.630011574067</v>
      </c>
      <c r="U2137" t="str">
        <f t="shared" si="169"/>
        <v>2012</v>
      </c>
    </row>
    <row r="2138" spans="1:21" ht="45" x14ac:dyDescent="0.2">
      <c r="A2138" s="6">
        <f t="shared" si="165"/>
        <v>5.9612499999999998E-4</v>
      </c>
      <c r="B2138">
        <v>2136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8">
        <f t="shared" si="166"/>
        <v>11.922499999999999</v>
      </c>
      <c r="Q2138" s="10" t="s">
        <v>8332</v>
      </c>
      <c r="R2138" t="s">
        <v>8333</v>
      </c>
      <c r="S2138" s="14" t="str">
        <f t="shared" si="167"/>
        <v>September</v>
      </c>
      <c r="T2138" s="15">
        <f t="shared" si="168"/>
        <v>41566.175763888888</v>
      </c>
      <c r="U2138" t="str">
        <f t="shared" si="169"/>
        <v>2013</v>
      </c>
    </row>
    <row r="2139" spans="1:21" ht="45" x14ac:dyDescent="0.2">
      <c r="A2139" s="6">
        <f t="shared" si="165"/>
        <v>0.28405999999999998</v>
      </c>
      <c r="B2139">
        <v>2137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8">
        <f t="shared" si="166"/>
        <v>26.59737827715356</v>
      </c>
      <c r="Q2139" s="10" t="s">
        <v>8332</v>
      </c>
      <c r="R2139" t="s">
        <v>8333</v>
      </c>
      <c r="S2139" s="14" t="str">
        <f t="shared" si="167"/>
        <v>November</v>
      </c>
      <c r="T2139" s="15">
        <f t="shared" si="168"/>
        <v>41978.437835648147</v>
      </c>
      <c r="U2139" t="str">
        <f t="shared" si="169"/>
        <v>2014</v>
      </c>
    </row>
    <row r="2140" spans="1:21" ht="30" x14ac:dyDescent="0.2">
      <c r="A2140" s="6">
        <f t="shared" si="165"/>
        <v>0.128</v>
      </c>
      <c r="B2140">
        <v>2138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8">
        <f t="shared" si="166"/>
        <v>10.666666666666666</v>
      </c>
      <c r="Q2140" s="10" t="s">
        <v>8332</v>
      </c>
      <c r="R2140" t="s">
        <v>8333</v>
      </c>
      <c r="S2140" s="14" t="str">
        <f t="shared" si="167"/>
        <v>October</v>
      </c>
      <c r="T2140" s="15">
        <f t="shared" si="168"/>
        <v>41586.721516203703</v>
      </c>
      <c r="U2140" t="str">
        <f t="shared" si="169"/>
        <v>2013</v>
      </c>
    </row>
    <row r="2141" spans="1:21" ht="45" x14ac:dyDescent="0.2">
      <c r="A2141" s="6">
        <f t="shared" si="165"/>
        <v>5.4199999999999998E-2</v>
      </c>
      <c r="B2141">
        <v>2139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8">
        <f t="shared" si="166"/>
        <v>29.035714285714285</v>
      </c>
      <c r="Q2141" s="10" t="s">
        <v>8332</v>
      </c>
      <c r="R2141" t="s">
        <v>8333</v>
      </c>
      <c r="S2141" s="14" t="str">
        <f t="shared" si="167"/>
        <v>October</v>
      </c>
      <c r="T2141" s="15">
        <f t="shared" si="168"/>
        <v>42677.416759259257</v>
      </c>
      <c r="U2141" t="str">
        <f t="shared" si="169"/>
        <v>2016</v>
      </c>
    </row>
    <row r="2142" spans="1:21" ht="45" x14ac:dyDescent="0.2">
      <c r="A2142" s="6">
        <f t="shared" si="165"/>
        <v>1.1199999999999999E-3</v>
      </c>
      <c r="B2142">
        <v>2140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8">
        <f t="shared" si="166"/>
        <v>50.909090909090907</v>
      </c>
      <c r="Q2142" s="10" t="s">
        <v>8332</v>
      </c>
      <c r="R2142" t="s">
        <v>8333</v>
      </c>
      <c r="S2142" s="14" t="str">
        <f t="shared" si="167"/>
        <v>December</v>
      </c>
      <c r="T2142" s="15">
        <f t="shared" si="168"/>
        <v>41285.500277777777</v>
      </c>
      <c r="U2142" t="str">
        <f t="shared" si="169"/>
        <v>2012</v>
      </c>
    </row>
    <row r="2143" spans="1:21" ht="45" x14ac:dyDescent="0.2">
      <c r="A2143" s="6">
        <f t="shared" si="165"/>
        <v>0</v>
      </c>
      <c r="B2143">
        <v>2141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8" t="e">
        <f t="shared" si="166"/>
        <v>#DIV/0!</v>
      </c>
      <c r="Q2143" s="10" t="s">
        <v>8332</v>
      </c>
      <c r="R2143" t="s">
        <v>8333</v>
      </c>
      <c r="S2143" s="14" t="str">
        <f t="shared" si="167"/>
        <v>October</v>
      </c>
      <c r="T2143" s="15">
        <f t="shared" si="168"/>
        <v>41956.943969907406</v>
      </c>
      <c r="U2143" t="str">
        <f t="shared" si="169"/>
        <v>2014</v>
      </c>
    </row>
    <row r="2144" spans="1:21" ht="45" x14ac:dyDescent="0.2">
      <c r="A2144" s="6">
        <f t="shared" si="165"/>
        <v>5.7238095238095241E-2</v>
      </c>
      <c r="B2144">
        <v>2142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8">
        <f t="shared" si="166"/>
        <v>50.083333333333336</v>
      </c>
      <c r="Q2144" s="10" t="s">
        <v>8332</v>
      </c>
      <c r="R2144" t="s">
        <v>8333</v>
      </c>
      <c r="S2144" s="14" t="str">
        <f t="shared" si="167"/>
        <v>December</v>
      </c>
      <c r="T2144" s="15">
        <f t="shared" si="168"/>
        <v>42368.368171296293</v>
      </c>
      <c r="U2144" t="str">
        <f t="shared" si="169"/>
        <v>2015</v>
      </c>
    </row>
    <row r="2145" spans="1:21" ht="45" x14ac:dyDescent="0.2">
      <c r="A2145" s="6">
        <f t="shared" si="165"/>
        <v>0.1125</v>
      </c>
      <c r="B2145">
        <v>2143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8">
        <f t="shared" si="166"/>
        <v>45</v>
      </c>
      <c r="Q2145" s="10" t="s">
        <v>8332</v>
      </c>
      <c r="R2145" t="s">
        <v>8333</v>
      </c>
      <c r="S2145" s="14" t="str">
        <f t="shared" si="167"/>
        <v>June</v>
      </c>
      <c r="T2145" s="15">
        <f t="shared" si="168"/>
        <v>40380.458333333328</v>
      </c>
      <c r="U2145" t="str">
        <f t="shared" si="169"/>
        <v>2010</v>
      </c>
    </row>
    <row r="2146" spans="1:21" ht="30" x14ac:dyDescent="0.2">
      <c r="A2146" s="6">
        <f t="shared" si="165"/>
        <v>1.7098591549295775E-2</v>
      </c>
      <c r="B2146">
        <v>2144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8">
        <f t="shared" si="166"/>
        <v>25.291666666666668</v>
      </c>
      <c r="Q2146" s="10" t="s">
        <v>8332</v>
      </c>
      <c r="R2146" t="s">
        <v>8333</v>
      </c>
      <c r="S2146" s="14" t="str">
        <f t="shared" si="167"/>
        <v>August</v>
      </c>
      <c r="T2146" s="15">
        <f t="shared" si="168"/>
        <v>41531.213425925926</v>
      </c>
      <c r="U2146" t="str">
        <f t="shared" si="169"/>
        <v>2013</v>
      </c>
    </row>
    <row r="2147" spans="1:21" ht="45" x14ac:dyDescent="0.2">
      <c r="A2147" s="6">
        <f t="shared" si="165"/>
        <v>0.30433333333333334</v>
      </c>
      <c r="B2147">
        <v>2145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8">
        <f t="shared" si="166"/>
        <v>51.292134831460672</v>
      </c>
      <c r="Q2147" s="10" t="s">
        <v>8332</v>
      </c>
      <c r="R2147" t="s">
        <v>8333</v>
      </c>
      <c r="S2147" s="14" t="str">
        <f t="shared" si="167"/>
        <v>October</v>
      </c>
      <c r="T2147" s="15">
        <f t="shared" si="168"/>
        <v>41604.945763888885</v>
      </c>
      <c r="U2147" t="str">
        <f t="shared" si="169"/>
        <v>2013</v>
      </c>
    </row>
    <row r="2148" spans="1:21" ht="45" x14ac:dyDescent="0.2">
      <c r="A2148" s="6">
        <f t="shared" si="165"/>
        <v>2.0000000000000001E-4</v>
      </c>
      <c r="B2148">
        <v>2146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8">
        <f t="shared" si="166"/>
        <v>1</v>
      </c>
      <c r="Q2148" s="10" t="s">
        <v>8332</v>
      </c>
      <c r="R2148" t="s">
        <v>8333</v>
      </c>
      <c r="S2148" s="14" t="str">
        <f t="shared" si="167"/>
        <v>January</v>
      </c>
      <c r="T2148" s="15">
        <f t="shared" si="168"/>
        <v>42411.346180555549</v>
      </c>
      <c r="U2148" t="str">
        <f t="shared" si="169"/>
        <v>2016</v>
      </c>
    </row>
    <row r="2149" spans="1:21" x14ac:dyDescent="0.2">
      <c r="A2149" s="6">
        <f t="shared" si="165"/>
        <v>6.9641025641025639E-3</v>
      </c>
      <c r="B2149">
        <v>2147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8">
        <f t="shared" si="166"/>
        <v>49.381818181818183</v>
      </c>
      <c r="Q2149" s="10" t="s">
        <v>8332</v>
      </c>
      <c r="R2149" t="s">
        <v>8333</v>
      </c>
      <c r="S2149" s="14" t="str">
        <f t="shared" si="167"/>
        <v>October</v>
      </c>
      <c r="T2149" s="15">
        <f t="shared" si="168"/>
        <v>41959.004027777781</v>
      </c>
      <c r="U2149" t="str">
        <f t="shared" si="169"/>
        <v>2014</v>
      </c>
    </row>
    <row r="2150" spans="1:21" ht="45" x14ac:dyDescent="0.2">
      <c r="A2150" s="6">
        <f t="shared" si="165"/>
        <v>0.02</v>
      </c>
      <c r="B2150">
        <v>2148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8">
        <f t="shared" si="166"/>
        <v>1</v>
      </c>
      <c r="Q2150" s="10" t="s">
        <v>8332</v>
      </c>
      <c r="R2150" t="s">
        <v>8333</v>
      </c>
      <c r="S2150" s="14" t="str">
        <f t="shared" si="167"/>
        <v>March</v>
      </c>
      <c r="T2150" s="15">
        <f t="shared" si="168"/>
        <v>42096.358587962961</v>
      </c>
      <c r="U2150" t="str">
        <f t="shared" si="169"/>
        <v>2015</v>
      </c>
    </row>
    <row r="2151" spans="1:21" ht="45" x14ac:dyDescent="0.2">
      <c r="A2151" s="6">
        <f t="shared" si="165"/>
        <v>0</v>
      </c>
      <c r="B2151">
        <v>2149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8" t="e">
        <f t="shared" si="166"/>
        <v>#DIV/0!</v>
      </c>
      <c r="Q2151" s="10" t="s">
        <v>8332</v>
      </c>
      <c r="R2151" t="s">
        <v>8333</v>
      </c>
      <c r="S2151" s="14" t="str">
        <f t="shared" si="167"/>
        <v>June</v>
      </c>
      <c r="T2151" s="15">
        <f t="shared" si="168"/>
        <v>40389.666666666664</v>
      </c>
      <c r="U2151" t="str">
        <f t="shared" si="169"/>
        <v>2010</v>
      </c>
    </row>
    <row r="2152" spans="1:21" x14ac:dyDescent="0.2">
      <c r="A2152" s="6">
        <f t="shared" si="165"/>
        <v>8.0999999999999996E-3</v>
      </c>
      <c r="B2152">
        <v>2150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8">
        <f t="shared" si="166"/>
        <v>101.25</v>
      </c>
      <c r="Q2152" s="10" t="s">
        <v>8332</v>
      </c>
      <c r="R2152" t="s">
        <v>8333</v>
      </c>
      <c r="S2152" s="14" t="str">
        <f t="shared" si="167"/>
        <v>June</v>
      </c>
      <c r="T2152" s="15">
        <f t="shared" si="168"/>
        <v>42563.951377314814</v>
      </c>
      <c r="U2152" t="str">
        <f t="shared" si="169"/>
        <v>2016</v>
      </c>
    </row>
    <row r="2153" spans="1:21" ht="45" x14ac:dyDescent="0.2">
      <c r="A2153" s="6">
        <f t="shared" si="165"/>
        <v>2.6222222222222224E-3</v>
      </c>
      <c r="B2153">
        <v>2151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8">
        <f t="shared" si="166"/>
        <v>19.666666666666668</v>
      </c>
      <c r="Q2153" s="10" t="s">
        <v>8332</v>
      </c>
      <c r="R2153" t="s">
        <v>8333</v>
      </c>
      <c r="S2153" s="14" t="str">
        <f t="shared" si="167"/>
        <v>May</v>
      </c>
      <c r="T2153" s="15">
        <f t="shared" si="168"/>
        <v>42550.514050925929</v>
      </c>
      <c r="U2153" t="str">
        <f t="shared" si="169"/>
        <v>2016</v>
      </c>
    </row>
    <row r="2154" spans="1:21" ht="45" x14ac:dyDescent="0.2">
      <c r="A2154" s="6">
        <f t="shared" si="165"/>
        <v>1.6666666666666668E-3</v>
      </c>
      <c r="B2154">
        <v>2152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8">
        <f t="shared" si="166"/>
        <v>12.5</v>
      </c>
      <c r="Q2154" s="10" t="s">
        <v>8332</v>
      </c>
      <c r="R2154" t="s">
        <v>8333</v>
      </c>
      <c r="S2154" s="14" t="str">
        <f t="shared" si="167"/>
        <v>February</v>
      </c>
      <c r="T2154" s="15">
        <f t="shared" si="168"/>
        <v>41713.457280092589</v>
      </c>
      <c r="U2154" t="str">
        <f t="shared" si="169"/>
        <v>2014</v>
      </c>
    </row>
    <row r="2155" spans="1:21" ht="45" x14ac:dyDescent="0.2">
      <c r="A2155" s="6">
        <f t="shared" si="165"/>
        <v>9.1244548809124457E-5</v>
      </c>
      <c r="B2155">
        <v>2153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8">
        <f t="shared" si="166"/>
        <v>8.5</v>
      </c>
      <c r="Q2155" s="10" t="s">
        <v>8332</v>
      </c>
      <c r="R2155" t="s">
        <v>8333</v>
      </c>
      <c r="S2155" s="14" t="str">
        <f t="shared" si="167"/>
        <v>December</v>
      </c>
      <c r="T2155" s="15">
        <f t="shared" si="168"/>
        <v>42013.999305555553</v>
      </c>
      <c r="U2155" t="str">
        <f t="shared" si="169"/>
        <v>2014</v>
      </c>
    </row>
    <row r="2156" spans="1:21" ht="30" x14ac:dyDescent="0.2">
      <c r="A2156" s="6">
        <f t="shared" si="165"/>
        <v>8.0000000000000002E-3</v>
      </c>
      <c r="B2156">
        <v>2154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8">
        <f t="shared" si="166"/>
        <v>1</v>
      </c>
      <c r="Q2156" s="10" t="s">
        <v>8332</v>
      </c>
      <c r="R2156" t="s">
        <v>8333</v>
      </c>
      <c r="S2156" s="14" t="str">
        <f t="shared" si="167"/>
        <v>January</v>
      </c>
      <c r="T2156" s="15">
        <f t="shared" si="168"/>
        <v>41667.29892361111</v>
      </c>
      <c r="U2156" t="str">
        <f t="shared" si="169"/>
        <v>2014</v>
      </c>
    </row>
    <row r="2157" spans="1:21" ht="45" x14ac:dyDescent="0.2">
      <c r="A2157" s="6">
        <f t="shared" si="165"/>
        <v>2.3E-2</v>
      </c>
      <c r="B2157">
        <v>2155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8">
        <f t="shared" si="166"/>
        <v>23</v>
      </c>
      <c r="Q2157" s="10" t="s">
        <v>8332</v>
      </c>
      <c r="R2157" t="s">
        <v>8333</v>
      </c>
      <c r="S2157" s="14" t="str">
        <f t="shared" si="167"/>
        <v>March</v>
      </c>
      <c r="T2157" s="15">
        <f t="shared" si="168"/>
        <v>42460.372511574074</v>
      </c>
      <c r="U2157" t="str">
        <f t="shared" si="169"/>
        <v>2016</v>
      </c>
    </row>
    <row r="2158" spans="1:21" ht="30" x14ac:dyDescent="0.2">
      <c r="A2158" s="6">
        <f t="shared" si="165"/>
        <v>2.6660714285714284E-2</v>
      </c>
      <c r="B2158">
        <v>2156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8">
        <f t="shared" si="166"/>
        <v>17.987951807228917</v>
      </c>
      <c r="Q2158" s="10" t="s">
        <v>8332</v>
      </c>
      <c r="R2158" t="s">
        <v>8333</v>
      </c>
      <c r="S2158" s="14" t="str">
        <f t="shared" si="167"/>
        <v>August</v>
      </c>
      <c r="T2158" s="15">
        <f t="shared" si="168"/>
        <v>41533.520902777775</v>
      </c>
      <c r="U2158" t="str">
        <f t="shared" si="169"/>
        <v>2013</v>
      </c>
    </row>
    <row r="2159" spans="1:21" ht="30" x14ac:dyDescent="0.2">
      <c r="A2159" s="6">
        <f t="shared" si="165"/>
        <v>0.28192</v>
      </c>
      <c r="B2159">
        <v>2157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8">
        <f t="shared" si="166"/>
        <v>370.94736842105266</v>
      </c>
      <c r="Q2159" s="10" t="s">
        <v>8332</v>
      </c>
      <c r="R2159" t="s">
        <v>8333</v>
      </c>
      <c r="S2159" s="14" t="str">
        <f t="shared" si="167"/>
        <v>November</v>
      </c>
      <c r="T2159" s="15">
        <f t="shared" si="168"/>
        <v>42726.999305555553</v>
      </c>
      <c r="U2159" t="str">
        <f t="shared" si="169"/>
        <v>2016</v>
      </c>
    </row>
    <row r="2160" spans="1:21" ht="45" x14ac:dyDescent="0.2">
      <c r="A2160" s="6">
        <f t="shared" si="165"/>
        <v>6.5900366666666668E-2</v>
      </c>
      <c r="B2160">
        <v>2158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8">
        <f t="shared" si="166"/>
        <v>63.569485530546629</v>
      </c>
      <c r="Q2160" s="10" t="s">
        <v>8332</v>
      </c>
      <c r="R2160" t="s">
        <v>8333</v>
      </c>
      <c r="S2160" s="14" t="str">
        <f t="shared" si="167"/>
        <v>December</v>
      </c>
      <c r="T2160" s="15">
        <f t="shared" si="168"/>
        <v>41309.520532407405</v>
      </c>
      <c r="U2160" t="str">
        <f t="shared" si="169"/>
        <v>2012</v>
      </c>
    </row>
    <row r="2161" spans="1:21" ht="60" x14ac:dyDescent="0.2">
      <c r="A2161" s="6">
        <f t="shared" si="165"/>
        <v>7.2222222222222219E-3</v>
      </c>
      <c r="B2161">
        <v>2159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8">
        <f t="shared" si="166"/>
        <v>13</v>
      </c>
      <c r="Q2161" s="10" t="s">
        <v>8332</v>
      </c>
      <c r="R2161" t="s">
        <v>8333</v>
      </c>
      <c r="S2161" s="14" t="str">
        <f t="shared" si="167"/>
        <v>June</v>
      </c>
      <c r="T2161" s="15">
        <f t="shared" si="168"/>
        <v>40740.397847222215</v>
      </c>
      <c r="U2161" t="str">
        <f t="shared" si="169"/>
        <v>2011</v>
      </c>
    </row>
    <row r="2162" spans="1:21" ht="45" x14ac:dyDescent="0.2">
      <c r="A2162" s="6">
        <f t="shared" si="165"/>
        <v>8.5000000000000006E-3</v>
      </c>
      <c r="B2162">
        <v>2160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8">
        <f t="shared" si="166"/>
        <v>5.3125</v>
      </c>
      <c r="Q2162" s="10" t="s">
        <v>8332</v>
      </c>
      <c r="R2162" t="s">
        <v>8333</v>
      </c>
      <c r="S2162" s="14" t="str">
        <f t="shared" si="167"/>
        <v>April</v>
      </c>
      <c r="T2162" s="15">
        <f t="shared" si="168"/>
        <v>41048.378530092588</v>
      </c>
      <c r="U2162" t="str">
        <f t="shared" si="169"/>
        <v>2012</v>
      </c>
    </row>
    <row r="2163" spans="1:21" ht="30" x14ac:dyDescent="0.2">
      <c r="A2163" s="6">
        <f t="shared" si="165"/>
        <v>1.1575</v>
      </c>
      <c r="B2163">
        <v>2161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8">
        <f t="shared" si="166"/>
        <v>35.615384615384613</v>
      </c>
      <c r="Q2163" s="10" t="s">
        <v>8324</v>
      </c>
      <c r="R2163" t="s">
        <v>8325</v>
      </c>
      <c r="S2163" s="14" t="str">
        <f t="shared" si="167"/>
        <v>August</v>
      </c>
      <c r="T2163" s="15">
        <f t="shared" si="168"/>
        <v>42270.519201388881</v>
      </c>
      <c r="U2163" t="str">
        <f t="shared" si="169"/>
        <v>2015</v>
      </c>
    </row>
    <row r="2164" spans="1:21" ht="45" x14ac:dyDescent="0.2">
      <c r="A2164" s="6">
        <f t="shared" si="165"/>
        <v>1.1226666666666667</v>
      </c>
      <c r="B2164">
        <v>2162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8">
        <f t="shared" si="166"/>
        <v>87.103448275862064</v>
      </c>
      <c r="Q2164" s="10" t="s">
        <v>8324</v>
      </c>
      <c r="R2164" t="s">
        <v>8325</v>
      </c>
      <c r="S2164" s="14" t="str">
        <f t="shared" si="167"/>
        <v>June</v>
      </c>
      <c r="T2164" s="15">
        <f t="shared" si="168"/>
        <v>41844.432766203703</v>
      </c>
      <c r="U2164" t="str">
        <f t="shared" si="169"/>
        <v>2014</v>
      </c>
    </row>
    <row r="2165" spans="1:21" ht="45" x14ac:dyDescent="0.2">
      <c r="A2165" s="6">
        <f t="shared" si="165"/>
        <v>1.3220000000000001</v>
      </c>
      <c r="B2165">
        <v>2163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8">
        <f t="shared" si="166"/>
        <v>75.11363636363636</v>
      </c>
      <c r="Q2165" s="10" t="s">
        <v>8324</v>
      </c>
      <c r="R2165" t="s">
        <v>8325</v>
      </c>
      <c r="S2165" s="14" t="str">
        <f t="shared" si="167"/>
        <v>April</v>
      </c>
      <c r="T2165" s="15">
        <f t="shared" si="168"/>
        <v>42162.826388888883</v>
      </c>
      <c r="U2165" t="str">
        <f t="shared" si="169"/>
        <v>2015</v>
      </c>
    </row>
    <row r="2166" spans="1:21" ht="30" x14ac:dyDescent="0.2">
      <c r="A2166" s="6">
        <f t="shared" si="165"/>
        <v>1.0263636363636364</v>
      </c>
      <c r="B2166">
        <v>2164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8">
        <f t="shared" si="166"/>
        <v>68.01204819277109</v>
      </c>
      <c r="Q2166" s="10" t="s">
        <v>8324</v>
      </c>
      <c r="R2166" t="s">
        <v>8325</v>
      </c>
      <c r="S2166" s="14" t="str">
        <f t="shared" si="167"/>
        <v>May</v>
      </c>
      <c r="T2166" s="15">
        <f t="shared" si="168"/>
        <v>42545.832638888889</v>
      </c>
      <c r="U2166" t="str">
        <f t="shared" si="169"/>
        <v>2016</v>
      </c>
    </row>
    <row r="2167" spans="1:21" ht="45" x14ac:dyDescent="0.2">
      <c r="A2167" s="6">
        <f t="shared" si="165"/>
        <v>1.3864000000000001</v>
      </c>
      <c r="B2167">
        <v>2165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8">
        <f t="shared" si="166"/>
        <v>29.623931623931625</v>
      </c>
      <c r="Q2167" s="10" t="s">
        <v>8324</v>
      </c>
      <c r="R2167" t="s">
        <v>8325</v>
      </c>
      <c r="S2167" s="14" t="str">
        <f t="shared" si="167"/>
        <v>March</v>
      </c>
      <c r="T2167" s="15">
        <f t="shared" si="168"/>
        <v>42468.292071759257</v>
      </c>
      <c r="U2167" t="str">
        <f t="shared" si="169"/>
        <v>2016</v>
      </c>
    </row>
    <row r="2168" spans="1:21" ht="45" x14ac:dyDescent="0.2">
      <c r="A2168" s="6">
        <f t="shared" si="165"/>
        <v>1.466</v>
      </c>
      <c r="B2168">
        <v>2166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8">
        <f t="shared" si="166"/>
        <v>91.625</v>
      </c>
      <c r="Q2168" s="10" t="s">
        <v>8324</v>
      </c>
      <c r="R2168" t="s">
        <v>8325</v>
      </c>
      <c r="S2168" s="14" t="str">
        <f t="shared" si="167"/>
        <v>October</v>
      </c>
      <c r="T2168" s="15">
        <f t="shared" si="168"/>
        <v>41978.546504629623</v>
      </c>
      <c r="U2168" t="str">
        <f t="shared" si="169"/>
        <v>2014</v>
      </c>
    </row>
    <row r="2169" spans="1:21" ht="30" x14ac:dyDescent="0.2">
      <c r="A2169" s="6">
        <f t="shared" si="165"/>
        <v>1.2</v>
      </c>
      <c r="B2169">
        <v>2167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8">
        <f t="shared" si="166"/>
        <v>22.5</v>
      </c>
      <c r="Q2169" s="10" t="s">
        <v>8324</v>
      </c>
      <c r="R2169" t="s">
        <v>8325</v>
      </c>
      <c r="S2169" s="14" t="str">
        <f t="shared" si="167"/>
        <v>August</v>
      </c>
      <c r="T2169" s="15">
        <f t="shared" si="168"/>
        <v>41166.733067129629</v>
      </c>
      <c r="U2169" t="str">
        <f t="shared" si="169"/>
        <v>2012</v>
      </c>
    </row>
    <row r="2170" spans="1:21" ht="30" x14ac:dyDescent="0.2">
      <c r="A2170" s="6">
        <f t="shared" si="165"/>
        <v>1.215816111111111</v>
      </c>
      <c r="B2170">
        <v>2168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8">
        <f t="shared" si="166"/>
        <v>64.366735294117646</v>
      </c>
      <c r="Q2170" s="10" t="s">
        <v>8324</v>
      </c>
      <c r="R2170" t="s">
        <v>8325</v>
      </c>
      <c r="S2170" s="14" t="str">
        <f t="shared" si="167"/>
        <v>January</v>
      </c>
      <c r="T2170" s="15">
        <f t="shared" si="168"/>
        <v>42775.874999999993</v>
      </c>
      <c r="U2170" t="str">
        <f t="shared" si="169"/>
        <v>2017</v>
      </c>
    </row>
    <row r="2171" spans="1:21" ht="45" x14ac:dyDescent="0.2">
      <c r="A2171" s="6">
        <f t="shared" si="165"/>
        <v>1</v>
      </c>
      <c r="B2171">
        <v>2169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8">
        <f t="shared" si="166"/>
        <v>21.857142857142858</v>
      </c>
      <c r="Q2171" s="10" t="s">
        <v>8324</v>
      </c>
      <c r="R2171" t="s">
        <v>8325</v>
      </c>
      <c r="S2171" s="14" t="str">
        <f t="shared" si="167"/>
        <v>February</v>
      </c>
      <c r="T2171" s="15">
        <f t="shared" si="168"/>
        <v>42796.367488425924</v>
      </c>
      <c r="U2171" t="str">
        <f t="shared" si="169"/>
        <v>2017</v>
      </c>
    </row>
    <row r="2172" spans="1:21" ht="45" x14ac:dyDescent="0.2">
      <c r="A2172" s="6">
        <f t="shared" si="165"/>
        <v>1.8085714285714285</v>
      </c>
      <c r="B2172">
        <v>2170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8">
        <f t="shared" si="166"/>
        <v>33.315789473684212</v>
      </c>
      <c r="Q2172" s="10" t="s">
        <v>8324</v>
      </c>
      <c r="R2172" t="s">
        <v>8325</v>
      </c>
      <c r="S2172" s="14" t="str">
        <f t="shared" si="167"/>
        <v>July</v>
      </c>
      <c r="T2172" s="15">
        <f t="shared" si="168"/>
        <v>42238.416921296295</v>
      </c>
      <c r="U2172" t="str">
        <f t="shared" si="169"/>
        <v>2015</v>
      </c>
    </row>
    <row r="2173" spans="1:21" ht="45" x14ac:dyDescent="0.2">
      <c r="A2173" s="6">
        <f t="shared" si="165"/>
        <v>1.0607500000000001</v>
      </c>
      <c r="B2173">
        <v>2171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8">
        <f t="shared" si="166"/>
        <v>90.276595744680847</v>
      </c>
      <c r="Q2173" s="10" t="s">
        <v>8324</v>
      </c>
      <c r="R2173" t="s">
        <v>8325</v>
      </c>
      <c r="S2173" s="14" t="str">
        <f t="shared" si="167"/>
        <v>May</v>
      </c>
      <c r="T2173" s="15">
        <f t="shared" si="168"/>
        <v>42176.874999999993</v>
      </c>
      <c r="U2173" t="str">
        <f t="shared" si="169"/>
        <v>2015</v>
      </c>
    </row>
    <row r="2174" spans="1:21" ht="45" x14ac:dyDescent="0.2">
      <c r="A2174" s="6">
        <f t="shared" si="165"/>
        <v>1</v>
      </c>
      <c r="B2174">
        <v>2172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8">
        <f t="shared" si="166"/>
        <v>76.92307692307692</v>
      </c>
      <c r="Q2174" s="10" t="s">
        <v>8324</v>
      </c>
      <c r="R2174" t="s">
        <v>8325</v>
      </c>
      <c r="S2174" s="14" t="str">
        <f t="shared" si="167"/>
        <v>March</v>
      </c>
      <c r="T2174" s="15">
        <f t="shared" si="168"/>
        <v>42112.246759259251</v>
      </c>
      <c r="U2174" t="str">
        <f t="shared" si="169"/>
        <v>2015</v>
      </c>
    </row>
    <row r="2175" spans="1:21" ht="45" x14ac:dyDescent="0.2">
      <c r="A2175" s="6">
        <f t="shared" si="165"/>
        <v>1.2692857142857144</v>
      </c>
      <c r="B2175">
        <v>2173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8">
        <f t="shared" si="166"/>
        <v>59.233333333333334</v>
      </c>
      <c r="Q2175" s="10" t="s">
        <v>8324</v>
      </c>
      <c r="R2175" t="s">
        <v>8325</v>
      </c>
      <c r="S2175" s="14" t="str">
        <f t="shared" si="167"/>
        <v>August</v>
      </c>
      <c r="T2175" s="15">
        <f t="shared" si="168"/>
        <v>41526.832638888889</v>
      </c>
      <c r="U2175" t="str">
        <f t="shared" si="169"/>
        <v>2013</v>
      </c>
    </row>
    <row r="2176" spans="1:21" ht="45" x14ac:dyDescent="0.2">
      <c r="A2176" s="6">
        <f t="shared" si="165"/>
        <v>1.0297499999999999</v>
      </c>
      <c r="B2176">
        <v>2174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8">
        <f t="shared" si="166"/>
        <v>65.38095238095238</v>
      </c>
      <c r="Q2176" s="10" t="s">
        <v>8324</v>
      </c>
      <c r="R2176" t="s">
        <v>8325</v>
      </c>
      <c r="S2176" s="14" t="str">
        <f t="shared" si="167"/>
        <v>April</v>
      </c>
      <c r="T2176" s="15">
        <f t="shared" si="168"/>
        <v>42495.209571759253</v>
      </c>
      <c r="U2176" t="str">
        <f t="shared" si="169"/>
        <v>2016</v>
      </c>
    </row>
    <row r="2177" spans="1:21" ht="45" x14ac:dyDescent="0.2">
      <c r="A2177" s="6">
        <f t="shared" si="165"/>
        <v>2.5</v>
      </c>
      <c r="B2177">
        <v>2175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8">
        <f t="shared" si="166"/>
        <v>67.307692307692307</v>
      </c>
      <c r="Q2177" s="10" t="s">
        <v>8324</v>
      </c>
      <c r="R2177" t="s">
        <v>8325</v>
      </c>
      <c r="S2177" s="14" t="str">
        <f t="shared" si="167"/>
        <v>July</v>
      </c>
      <c r="T2177" s="15">
        <f t="shared" si="168"/>
        <v>42571.675763888888</v>
      </c>
      <c r="U2177" t="str">
        <f t="shared" si="169"/>
        <v>2016</v>
      </c>
    </row>
    <row r="2178" spans="1:21" ht="45" x14ac:dyDescent="0.2">
      <c r="A2178" s="6">
        <f t="shared" si="165"/>
        <v>1.2602</v>
      </c>
      <c r="B2178">
        <v>2176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8">
        <f t="shared" si="166"/>
        <v>88.74647887323944</v>
      </c>
      <c r="Q2178" s="10" t="s">
        <v>8324</v>
      </c>
      <c r="R2178" t="s">
        <v>8325</v>
      </c>
      <c r="S2178" s="14" t="str">
        <f t="shared" si="167"/>
        <v>April</v>
      </c>
      <c r="T2178" s="15">
        <f t="shared" si="168"/>
        <v>42126.299872685187</v>
      </c>
      <c r="U2178" t="str">
        <f t="shared" si="169"/>
        <v>2015</v>
      </c>
    </row>
    <row r="2179" spans="1:21" ht="45" x14ac:dyDescent="0.2">
      <c r="A2179" s="6">
        <f t="shared" ref="A2179:A2242" si="170">(F2179/E2179)</f>
        <v>1.0012000000000001</v>
      </c>
      <c r="B2179">
        <v>2177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8">
        <f t="shared" ref="P2179:P2242" si="171">F2179/M2179</f>
        <v>65.868421052631575</v>
      </c>
      <c r="Q2179" s="10" t="s">
        <v>8324</v>
      </c>
      <c r="R2179" t="s">
        <v>8325</v>
      </c>
      <c r="S2179" s="14" t="str">
        <f t="shared" ref="S2179:S2242" si="172">TEXT((((K2179/60)/60)/24)+DATE(1970,1,1)+(-8/24),"MMMM")</f>
        <v>May</v>
      </c>
      <c r="T2179" s="15">
        <f t="shared" ref="T2179:T2242" si="173">(((J2179/60)/60/24)+DATE(1970,1,1)+(-8/24))</f>
        <v>42526.917442129627</v>
      </c>
      <c r="U2179" t="str">
        <f t="shared" ref="U2179:U2242" si="174">TEXT((((K2179/60)/60)/24)+DATE(1970,1,1)+(-8/24),"YYYY")</f>
        <v>2016</v>
      </c>
    </row>
    <row r="2180" spans="1:21" ht="45" x14ac:dyDescent="0.2">
      <c r="A2180" s="6">
        <f t="shared" si="170"/>
        <v>1.3864000000000001</v>
      </c>
      <c r="B2180">
        <v>2178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8">
        <f t="shared" si="171"/>
        <v>40.349243306169967</v>
      </c>
      <c r="Q2180" s="10" t="s">
        <v>8324</v>
      </c>
      <c r="R2180" t="s">
        <v>8325</v>
      </c>
      <c r="S2180" s="14" t="str">
        <f t="shared" si="172"/>
        <v>December</v>
      </c>
      <c r="T2180" s="15">
        <f t="shared" si="173"/>
        <v>42753.303206018514</v>
      </c>
      <c r="U2180" t="str">
        <f t="shared" si="174"/>
        <v>2016</v>
      </c>
    </row>
    <row r="2181" spans="1:21" ht="30" x14ac:dyDescent="0.2">
      <c r="A2181" s="6">
        <f t="shared" si="170"/>
        <v>1.6140000000000001</v>
      </c>
      <c r="B2181">
        <v>2179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8">
        <f t="shared" si="171"/>
        <v>76.857142857142861</v>
      </c>
      <c r="Q2181" s="10" t="s">
        <v>8324</v>
      </c>
      <c r="R2181" t="s">
        <v>8325</v>
      </c>
      <c r="S2181" s="14" t="str">
        <f t="shared" si="172"/>
        <v>March</v>
      </c>
      <c r="T2181" s="15">
        <f t="shared" si="173"/>
        <v>42104.837870370371</v>
      </c>
      <c r="U2181" t="str">
        <f t="shared" si="174"/>
        <v>2015</v>
      </c>
    </row>
    <row r="2182" spans="1:21" ht="30" x14ac:dyDescent="0.2">
      <c r="A2182" s="6">
        <f t="shared" si="170"/>
        <v>1.071842</v>
      </c>
      <c r="B2182">
        <v>2180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8">
        <f t="shared" si="171"/>
        <v>68.707820512820518</v>
      </c>
      <c r="Q2182" s="10" t="s">
        <v>8324</v>
      </c>
      <c r="R2182" t="s">
        <v>8325</v>
      </c>
      <c r="S2182" s="14" t="str">
        <f t="shared" si="172"/>
        <v>October</v>
      </c>
      <c r="T2182" s="15">
        <f t="shared" si="173"/>
        <v>42321.378101851849</v>
      </c>
      <c r="U2182" t="str">
        <f t="shared" si="174"/>
        <v>2015</v>
      </c>
    </row>
    <row r="2183" spans="1:21" ht="45" x14ac:dyDescent="0.2">
      <c r="A2183" s="6">
        <f t="shared" si="170"/>
        <v>1.5309999999999999</v>
      </c>
      <c r="B2183">
        <v>2181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8">
        <f t="shared" si="171"/>
        <v>57.773584905660378</v>
      </c>
      <c r="Q2183" s="10" t="s">
        <v>8332</v>
      </c>
      <c r="R2183" t="s">
        <v>8350</v>
      </c>
      <c r="S2183" s="14" t="str">
        <f t="shared" si="172"/>
        <v>February</v>
      </c>
      <c r="T2183" s="15">
        <f t="shared" si="173"/>
        <v>42786.671909722216</v>
      </c>
      <c r="U2183" t="str">
        <f t="shared" si="174"/>
        <v>2017</v>
      </c>
    </row>
    <row r="2184" spans="1:21" ht="30" x14ac:dyDescent="0.2">
      <c r="A2184" s="6">
        <f t="shared" si="170"/>
        <v>5.2416666666666663</v>
      </c>
      <c r="B2184">
        <v>2182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8">
        <f t="shared" si="171"/>
        <v>44.171348314606739</v>
      </c>
      <c r="Q2184" s="10" t="s">
        <v>8332</v>
      </c>
      <c r="R2184" t="s">
        <v>8350</v>
      </c>
      <c r="S2184" s="14" t="str">
        <f t="shared" si="172"/>
        <v>August</v>
      </c>
      <c r="T2184" s="15">
        <f t="shared" si="173"/>
        <v>41914.567418981482</v>
      </c>
      <c r="U2184" t="str">
        <f t="shared" si="174"/>
        <v>2014</v>
      </c>
    </row>
    <row r="2185" spans="1:21" ht="45" x14ac:dyDescent="0.2">
      <c r="A2185" s="6">
        <f t="shared" si="170"/>
        <v>4.8927777777777779</v>
      </c>
      <c r="B2185">
        <v>2183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8">
        <f t="shared" si="171"/>
        <v>31.566308243727597</v>
      </c>
      <c r="Q2185" s="10" t="s">
        <v>8332</v>
      </c>
      <c r="R2185" t="s">
        <v>8350</v>
      </c>
      <c r="S2185" s="14" t="str">
        <f t="shared" si="172"/>
        <v>January</v>
      </c>
      <c r="T2185" s="15">
        <f t="shared" si="173"/>
        <v>42774.874999999993</v>
      </c>
      <c r="U2185" t="str">
        <f t="shared" si="174"/>
        <v>2017</v>
      </c>
    </row>
    <row r="2186" spans="1:21" ht="45" x14ac:dyDescent="0.2">
      <c r="A2186" s="6">
        <f t="shared" si="170"/>
        <v>2.8473999999999999</v>
      </c>
      <c r="B2186">
        <v>2184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8">
        <f t="shared" si="171"/>
        <v>107.04511278195488</v>
      </c>
      <c r="Q2186" s="10" t="s">
        <v>8332</v>
      </c>
      <c r="R2186" t="s">
        <v>8350</v>
      </c>
      <c r="S2186" s="14" t="str">
        <f t="shared" si="172"/>
        <v>January</v>
      </c>
      <c r="T2186" s="15">
        <f t="shared" si="173"/>
        <v>42394.333333333336</v>
      </c>
      <c r="U2186" t="str">
        <f t="shared" si="174"/>
        <v>2016</v>
      </c>
    </row>
    <row r="2187" spans="1:21" ht="45" x14ac:dyDescent="0.2">
      <c r="A2187" s="6">
        <f t="shared" si="170"/>
        <v>18.569700000000001</v>
      </c>
      <c r="B2187">
        <v>2185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8">
        <f t="shared" si="171"/>
        <v>149.03451043338683</v>
      </c>
      <c r="Q2187" s="10" t="s">
        <v>8332</v>
      </c>
      <c r="R2187" t="s">
        <v>8350</v>
      </c>
      <c r="S2187" s="14" t="str">
        <f t="shared" si="172"/>
        <v>February</v>
      </c>
      <c r="T2187" s="15">
        <f t="shared" si="173"/>
        <v>41359.016655092593</v>
      </c>
      <c r="U2187" t="str">
        <f t="shared" si="174"/>
        <v>2013</v>
      </c>
    </row>
    <row r="2188" spans="1:21" ht="30" x14ac:dyDescent="0.2">
      <c r="A2188" s="6">
        <f t="shared" si="170"/>
        <v>1.0967499999999999</v>
      </c>
      <c r="B2188">
        <v>2186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8">
        <f t="shared" si="171"/>
        <v>55.956632653061227</v>
      </c>
      <c r="Q2188" s="10" t="s">
        <v>8332</v>
      </c>
      <c r="R2188" t="s">
        <v>8350</v>
      </c>
      <c r="S2188" s="14" t="str">
        <f t="shared" si="172"/>
        <v>August</v>
      </c>
      <c r="T2188" s="15">
        <f t="shared" si="173"/>
        <v>42619.749999999993</v>
      </c>
      <c r="U2188" t="str">
        <f t="shared" si="174"/>
        <v>2016</v>
      </c>
    </row>
    <row r="2189" spans="1:21" ht="45" x14ac:dyDescent="0.2">
      <c r="A2189" s="6">
        <f t="shared" si="170"/>
        <v>10.146425000000001</v>
      </c>
      <c r="B2189">
        <v>2187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8">
        <f t="shared" si="171"/>
        <v>56.970381807973048</v>
      </c>
      <c r="Q2189" s="10" t="s">
        <v>8332</v>
      </c>
      <c r="R2189" t="s">
        <v>8350</v>
      </c>
      <c r="S2189" s="14" t="str">
        <f t="shared" si="172"/>
        <v>March</v>
      </c>
      <c r="T2189" s="15">
        <f t="shared" si="173"/>
        <v>42096.832638888889</v>
      </c>
      <c r="U2189" t="str">
        <f t="shared" si="174"/>
        <v>2015</v>
      </c>
    </row>
    <row r="2190" spans="1:21" ht="45" x14ac:dyDescent="0.2">
      <c r="A2190" s="6">
        <f t="shared" si="170"/>
        <v>4.1217692027666546</v>
      </c>
      <c r="B2190">
        <v>2188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8">
        <f t="shared" si="171"/>
        <v>44.056420233463037</v>
      </c>
      <c r="Q2190" s="10" t="s">
        <v>8332</v>
      </c>
      <c r="R2190" t="s">
        <v>8350</v>
      </c>
      <c r="S2190" s="14" t="str">
        <f t="shared" si="172"/>
        <v>September</v>
      </c>
      <c r="T2190" s="15">
        <f t="shared" si="173"/>
        <v>42668.374999999993</v>
      </c>
      <c r="U2190" t="str">
        <f t="shared" si="174"/>
        <v>2016</v>
      </c>
    </row>
    <row r="2191" spans="1:21" ht="45" x14ac:dyDescent="0.2">
      <c r="A2191" s="6">
        <f t="shared" si="170"/>
        <v>5.0324999999999998</v>
      </c>
      <c r="B2191">
        <v>2189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8">
        <f t="shared" si="171"/>
        <v>68.625</v>
      </c>
      <c r="Q2191" s="10" t="s">
        <v>8332</v>
      </c>
      <c r="R2191" t="s">
        <v>8350</v>
      </c>
      <c r="S2191" s="14" t="str">
        <f t="shared" si="172"/>
        <v>April</v>
      </c>
      <c r="T2191" s="15">
        <f t="shared" si="173"/>
        <v>42481.583333333336</v>
      </c>
      <c r="U2191" t="str">
        <f t="shared" si="174"/>
        <v>2016</v>
      </c>
    </row>
    <row r="2192" spans="1:21" ht="45" x14ac:dyDescent="0.2">
      <c r="A2192" s="6">
        <f t="shared" si="170"/>
        <v>1.8461052631578947</v>
      </c>
      <c r="B2192">
        <v>2190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8">
        <f t="shared" si="171"/>
        <v>65.318435754189949</v>
      </c>
      <c r="Q2192" s="10" t="s">
        <v>8332</v>
      </c>
      <c r="R2192" t="s">
        <v>8350</v>
      </c>
      <c r="S2192" s="14" t="str">
        <f t="shared" si="172"/>
        <v>February</v>
      </c>
      <c r="T2192" s="15">
        <f t="shared" si="173"/>
        <v>42451.957638888889</v>
      </c>
      <c r="U2192" t="str">
        <f t="shared" si="174"/>
        <v>2016</v>
      </c>
    </row>
    <row r="2193" spans="1:21" ht="45" x14ac:dyDescent="0.2">
      <c r="A2193" s="6">
        <f t="shared" si="170"/>
        <v>1.1973333333333334</v>
      </c>
      <c r="B2193">
        <v>2191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8">
        <f t="shared" si="171"/>
        <v>35.92</v>
      </c>
      <c r="Q2193" s="10" t="s">
        <v>8332</v>
      </c>
      <c r="R2193" t="s">
        <v>8350</v>
      </c>
      <c r="S2193" s="14" t="str">
        <f t="shared" si="172"/>
        <v>February</v>
      </c>
      <c r="T2193" s="15">
        <f t="shared" si="173"/>
        <v>42780.5003125</v>
      </c>
      <c r="U2193" t="str">
        <f t="shared" si="174"/>
        <v>2017</v>
      </c>
    </row>
    <row r="2194" spans="1:21" ht="45" x14ac:dyDescent="0.2">
      <c r="A2194" s="6">
        <f t="shared" si="170"/>
        <v>10.812401666666668</v>
      </c>
      <c r="B2194">
        <v>2192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8">
        <f t="shared" si="171"/>
        <v>40.070667078443485</v>
      </c>
      <c r="Q2194" s="10" t="s">
        <v>8332</v>
      </c>
      <c r="R2194" t="s">
        <v>8350</v>
      </c>
      <c r="S2194" s="14" t="str">
        <f t="shared" si="172"/>
        <v>November</v>
      </c>
      <c r="T2194" s="15">
        <f t="shared" si="173"/>
        <v>42719.624999999993</v>
      </c>
      <c r="U2194" t="str">
        <f t="shared" si="174"/>
        <v>2016</v>
      </c>
    </row>
    <row r="2195" spans="1:21" ht="45" x14ac:dyDescent="0.2">
      <c r="A2195" s="6">
        <f t="shared" si="170"/>
        <v>4.5237333333333334</v>
      </c>
      <c r="B2195">
        <v>2193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8">
        <f t="shared" si="171"/>
        <v>75.647714604236342</v>
      </c>
      <c r="Q2195" s="10" t="s">
        <v>8332</v>
      </c>
      <c r="R2195" t="s">
        <v>8350</v>
      </c>
      <c r="S2195" s="14" t="str">
        <f t="shared" si="172"/>
        <v>October</v>
      </c>
      <c r="T2195" s="15">
        <f t="shared" si="173"/>
        <v>42694.874305555553</v>
      </c>
      <c r="U2195" t="str">
        <f t="shared" si="174"/>
        <v>2016</v>
      </c>
    </row>
    <row r="2196" spans="1:21" ht="45" x14ac:dyDescent="0.2">
      <c r="A2196" s="6">
        <f t="shared" si="170"/>
        <v>5.3737000000000004</v>
      </c>
      <c r="B2196">
        <v>2194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8">
        <f t="shared" si="171"/>
        <v>61.203872437357631</v>
      </c>
      <c r="Q2196" s="10" t="s">
        <v>8332</v>
      </c>
      <c r="R2196" t="s">
        <v>8350</v>
      </c>
      <c r="S2196" s="14" t="str">
        <f t="shared" si="172"/>
        <v>February</v>
      </c>
      <c r="T2196" s="15">
        <f t="shared" si="173"/>
        <v>42455.382986111108</v>
      </c>
      <c r="U2196" t="str">
        <f t="shared" si="174"/>
        <v>2016</v>
      </c>
    </row>
    <row r="2197" spans="1:21" ht="30" x14ac:dyDescent="0.2">
      <c r="A2197" s="6">
        <f t="shared" si="170"/>
        <v>1.2032608695652174</v>
      </c>
      <c r="B2197">
        <v>2195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8">
        <f t="shared" si="171"/>
        <v>48.130434782608695</v>
      </c>
      <c r="Q2197" s="10" t="s">
        <v>8332</v>
      </c>
      <c r="R2197" t="s">
        <v>8350</v>
      </c>
      <c r="S2197" s="14" t="str">
        <f t="shared" si="172"/>
        <v>July</v>
      </c>
      <c r="T2197" s="15">
        <f t="shared" si="173"/>
        <v>42227.438657407409</v>
      </c>
      <c r="U2197" t="str">
        <f t="shared" si="174"/>
        <v>2015</v>
      </c>
    </row>
    <row r="2198" spans="1:21" ht="30" x14ac:dyDescent="0.2">
      <c r="A2198" s="6">
        <f t="shared" si="170"/>
        <v>1.1383571428571428</v>
      </c>
      <c r="B2198">
        <v>2196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8">
        <f t="shared" si="171"/>
        <v>68.106837606837601</v>
      </c>
      <c r="Q2198" s="10" t="s">
        <v>8332</v>
      </c>
      <c r="R2198" t="s">
        <v>8350</v>
      </c>
      <c r="S2198" s="14" t="str">
        <f t="shared" si="172"/>
        <v>November</v>
      </c>
      <c r="T2198" s="15">
        <f t="shared" si="173"/>
        <v>42705.958333333336</v>
      </c>
      <c r="U2198" t="str">
        <f t="shared" si="174"/>
        <v>2016</v>
      </c>
    </row>
    <row r="2199" spans="1:21" ht="45" x14ac:dyDescent="0.2">
      <c r="A2199" s="6">
        <f t="shared" si="170"/>
        <v>9.5103109999999997</v>
      </c>
      <c r="B2199">
        <v>2197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8">
        <f t="shared" si="171"/>
        <v>65.891300230946882</v>
      </c>
      <c r="Q2199" s="10" t="s">
        <v>8332</v>
      </c>
      <c r="R2199" t="s">
        <v>8350</v>
      </c>
      <c r="S2199" s="14" t="str">
        <f t="shared" si="172"/>
        <v>January</v>
      </c>
      <c r="T2199" s="15">
        <f t="shared" si="173"/>
        <v>42063.25068287037</v>
      </c>
      <c r="U2199" t="str">
        <f t="shared" si="174"/>
        <v>2015</v>
      </c>
    </row>
    <row r="2200" spans="1:21" ht="45" x14ac:dyDescent="0.2">
      <c r="A2200" s="6">
        <f t="shared" si="170"/>
        <v>1.3289249999999999</v>
      </c>
      <c r="B2200">
        <v>2198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8">
        <f t="shared" si="171"/>
        <v>81.654377880184327</v>
      </c>
      <c r="Q2200" s="10" t="s">
        <v>8332</v>
      </c>
      <c r="R2200" t="s">
        <v>8350</v>
      </c>
      <c r="S2200" s="14" t="str">
        <f t="shared" si="172"/>
        <v>October</v>
      </c>
      <c r="T2200" s="15">
        <f t="shared" si="173"/>
        <v>42322.222222222219</v>
      </c>
      <c r="U2200" t="str">
        <f t="shared" si="174"/>
        <v>2015</v>
      </c>
    </row>
    <row r="2201" spans="1:21" ht="30" x14ac:dyDescent="0.2">
      <c r="A2201" s="6">
        <f t="shared" si="170"/>
        <v>1.4697777777777778</v>
      </c>
      <c r="B2201">
        <v>2199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8">
        <f t="shared" si="171"/>
        <v>52.701195219123505</v>
      </c>
      <c r="Q2201" s="10" t="s">
        <v>8332</v>
      </c>
      <c r="R2201" t="s">
        <v>8350</v>
      </c>
      <c r="S2201" s="14" t="str">
        <f t="shared" si="172"/>
        <v>September</v>
      </c>
      <c r="T2201" s="15">
        <f t="shared" si="173"/>
        <v>42292.083310185182</v>
      </c>
      <c r="U2201" t="str">
        <f t="shared" si="174"/>
        <v>2015</v>
      </c>
    </row>
    <row r="2202" spans="1:21" ht="45" x14ac:dyDescent="0.2">
      <c r="A2202" s="6">
        <f t="shared" si="170"/>
        <v>5.4215</v>
      </c>
      <c r="B2202">
        <v>2200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8">
        <f t="shared" si="171"/>
        <v>41.228136882129277</v>
      </c>
      <c r="Q2202" s="10" t="s">
        <v>8332</v>
      </c>
      <c r="R2202" t="s">
        <v>8350</v>
      </c>
      <c r="S2202" s="14" t="str">
        <f t="shared" si="172"/>
        <v>June</v>
      </c>
      <c r="T2202" s="15">
        <f t="shared" si="173"/>
        <v>42190.791666666664</v>
      </c>
      <c r="U2202" t="str">
        <f t="shared" si="174"/>
        <v>2015</v>
      </c>
    </row>
    <row r="2203" spans="1:21" ht="45" x14ac:dyDescent="0.2">
      <c r="A2203" s="6">
        <f t="shared" si="170"/>
        <v>3.8271818181818182</v>
      </c>
      <c r="B2203">
        <v>2201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8">
        <f t="shared" si="171"/>
        <v>15.035357142857142</v>
      </c>
      <c r="Q2203" s="10" t="s">
        <v>8324</v>
      </c>
      <c r="R2203" t="s">
        <v>8329</v>
      </c>
      <c r="S2203" s="14" t="str">
        <f t="shared" si="172"/>
        <v>January</v>
      </c>
      <c r="T2203" s="15">
        <f t="shared" si="173"/>
        <v>41290.513483796298</v>
      </c>
      <c r="U2203" t="str">
        <f t="shared" si="174"/>
        <v>2013</v>
      </c>
    </row>
    <row r="2204" spans="1:21" ht="30" x14ac:dyDescent="0.2">
      <c r="A2204" s="6">
        <f t="shared" si="170"/>
        <v>7.0418124999999998</v>
      </c>
      <c r="B2204">
        <v>2202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8">
        <f t="shared" si="171"/>
        <v>39.066920943134534</v>
      </c>
      <c r="Q2204" s="10" t="s">
        <v>8324</v>
      </c>
      <c r="R2204" t="s">
        <v>8329</v>
      </c>
      <c r="S2204" s="14" t="str">
        <f t="shared" si="172"/>
        <v>October</v>
      </c>
      <c r="T2204" s="15">
        <f t="shared" si="173"/>
        <v>41214.515833333331</v>
      </c>
      <c r="U2204" t="str">
        <f t="shared" si="174"/>
        <v>2012</v>
      </c>
    </row>
    <row r="2205" spans="1:21" ht="45" x14ac:dyDescent="0.2">
      <c r="A2205" s="6">
        <f t="shared" si="170"/>
        <v>1.0954999999999999</v>
      </c>
      <c r="B2205">
        <v>2203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8">
        <f t="shared" si="171"/>
        <v>43.82</v>
      </c>
      <c r="Q2205" s="10" t="s">
        <v>8324</v>
      </c>
      <c r="R2205" t="s">
        <v>8329</v>
      </c>
      <c r="S2205" s="14" t="str">
        <f t="shared" si="172"/>
        <v>August</v>
      </c>
      <c r="T2205" s="15">
        <f t="shared" si="173"/>
        <v>42271.526412037034</v>
      </c>
      <c r="U2205" t="str">
        <f t="shared" si="174"/>
        <v>2015</v>
      </c>
    </row>
    <row r="2206" spans="1:21" ht="45" x14ac:dyDescent="0.2">
      <c r="A2206" s="6">
        <f t="shared" si="170"/>
        <v>1.3286666666666667</v>
      </c>
      <c r="B2206">
        <v>2204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8">
        <f t="shared" si="171"/>
        <v>27.301369863013697</v>
      </c>
      <c r="Q2206" s="10" t="s">
        <v>8324</v>
      </c>
      <c r="R2206" t="s">
        <v>8329</v>
      </c>
      <c r="S2206" s="14" t="str">
        <f t="shared" si="172"/>
        <v>February</v>
      </c>
      <c r="T2206" s="15">
        <f t="shared" si="173"/>
        <v>41341.978229166663</v>
      </c>
      <c r="U2206" t="str">
        <f t="shared" si="174"/>
        <v>2013</v>
      </c>
    </row>
    <row r="2207" spans="1:21" ht="45" x14ac:dyDescent="0.2">
      <c r="A2207" s="6">
        <f t="shared" si="170"/>
        <v>1.52</v>
      </c>
      <c r="B2207">
        <v>2205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8">
        <f t="shared" si="171"/>
        <v>42.222222222222221</v>
      </c>
      <c r="Q2207" s="10" t="s">
        <v>8324</v>
      </c>
      <c r="R2207" t="s">
        <v>8329</v>
      </c>
      <c r="S2207" s="14" t="str">
        <f t="shared" si="172"/>
        <v>May</v>
      </c>
      <c r="T2207" s="15">
        <f t="shared" si="173"/>
        <v>41061.488298611104</v>
      </c>
      <c r="U2207" t="str">
        <f t="shared" si="174"/>
        <v>2012</v>
      </c>
    </row>
    <row r="2208" spans="1:21" ht="45" x14ac:dyDescent="0.2">
      <c r="A2208" s="6">
        <f t="shared" si="170"/>
        <v>1.0272727272727273</v>
      </c>
      <c r="B2208">
        <v>2206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8">
        <f t="shared" si="171"/>
        <v>33.235294117647058</v>
      </c>
      <c r="Q2208" s="10" t="s">
        <v>8324</v>
      </c>
      <c r="R2208" t="s">
        <v>8329</v>
      </c>
      <c r="S2208" s="14" t="str">
        <f t="shared" si="172"/>
        <v>March</v>
      </c>
      <c r="T2208" s="15">
        <f t="shared" si="173"/>
        <v>41014.923888888887</v>
      </c>
      <c r="U2208" t="str">
        <f t="shared" si="174"/>
        <v>2012</v>
      </c>
    </row>
    <row r="2209" spans="1:21" ht="45" x14ac:dyDescent="0.2">
      <c r="A2209" s="6">
        <f t="shared" si="170"/>
        <v>1</v>
      </c>
      <c r="B2209">
        <v>2207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8">
        <f t="shared" si="171"/>
        <v>285.71428571428572</v>
      </c>
      <c r="Q2209" s="10" t="s">
        <v>8324</v>
      </c>
      <c r="R2209" t="s">
        <v>8329</v>
      </c>
      <c r="S2209" s="14" t="str">
        <f t="shared" si="172"/>
        <v>October</v>
      </c>
      <c r="T2209" s="15">
        <f t="shared" si="173"/>
        <v>41593.902465277773</v>
      </c>
      <c r="U2209" t="str">
        <f t="shared" si="174"/>
        <v>2013</v>
      </c>
    </row>
    <row r="2210" spans="1:21" ht="45" x14ac:dyDescent="0.2">
      <c r="A2210" s="6">
        <f t="shared" si="170"/>
        <v>1.016</v>
      </c>
      <c r="B2210">
        <v>2208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8">
        <f t="shared" si="171"/>
        <v>42.333333333333336</v>
      </c>
      <c r="Q2210" s="10" t="s">
        <v>8324</v>
      </c>
      <c r="R2210" t="s">
        <v>8329</v>
      </c>
      <c r="S2210" s="14" t="str">
        <f t="shared" si="172"/>
        <v>February</v>
      </c>
      <c r="T2210" s="15">
        <f t="shared" si="173"/>
        <v>41005.833333333328</v>
      </c>
      <c r="U2210" t="str">
        <f t="shared" si="174"/>
        <v>2012</v>
      </c>
    </row>
    <row r="2211" spans="1:21" ht="30" x14ac:dyDescent="0.2">
      <c r="A2211" s="6">
        <f t="shared" si="170"/>
        <v>1.508</v>
      </c>
      <c r="B2211">
        <v>2209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8">
        <f t="shared" si="171"/>
        <v>50.266666666666666</v>
      </c>
      <c r="Q2211" s="10" t="s">
        <v>8324</v>
      </c>
      <c r="R2211" t="s">
        <v>8329</v>
      </c>
      <c r="S2211" s="14" t="str">
        <f t="shared" si="172"/>
        <v>April</v>
      </c>
      <c r="T2211" s="15">
        <f t="shared" si="173"/>
        <v>41743.625</v>
      </c>
      <c r="U2211" t="str">
        <f t="shared" si="174"/>
        <v>2014</v>
      </c>
    </row>
    <row r="2212" spans="1:21" ht="45" x14ac:dyDescent="0.2">
      <c r="A2212" s="6">
        <f t="shared" si="170"/>
        <v>1.11425</v>
      </c>
      <c r="B2212">
        <v>2210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8">
        <f t="shared" si="171"/>
        <v>61.902777777777779</v>
      </c>
      <c r="Q2212" s="10" t="s">
        <v>8324</v>
      </c>
      <c r="R2212" t="s">
        <v>8329</v>
      </c>
      <c r="S2212" s="14" t="str">
        <f t="shared" si="172"/>
        <v>February</v>
      </c>
      <c r="T2212" s="15">
        <f t="shared" si="173"/>
        <v>41013.399999999994</v>
      </c>
      <c r="U2212" t="str">
        <f t="shared" si="174"/>
        <v>2012</v>
      </c>
    </row>
    <row r="2213" spans="1:21" ht="45" x14ac:dyDescent="0.2">
      <c r="A2213" s="6">
        <f t="shared" si="170"/>
        <v>1.956</v>
      </c>
      <c r="B2213">
        <v>2211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8">
        <f t="shared" si="171"/>
        <v>40.75</v>
      </c>
      <c r="Q2213" s="10" t="s">
        <v>8324</v>
      </c>
      <c r="R2213" t="s">
        <v>8329</v>
      </c>
      <c r="S2213" s="14" t="str">
        <f t="shared" si="172"/>
        <v>March</v>
      </c>
      <c r="T2213" s="15">
        <f t="shared" si="173"/>
        <v>41738.957638888889</v>
      </c>
      <c r="U2213" t="str">
        <f t="shared" si="174"/>
        <v>2014</v>
      </c>
    </row>
    <row r="2214" spans="1:21" ht="45" x14ac:dyDescent="0.2">
      <c r="A2214" s="6">
        <f t="shared" si="170"/>
        <v>1.1438333333333333</v>
      </c>
      <c r="B2214">
        <v>2212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8">
        <f t="shared" si="171"/>
        <v>55.796747967479675</v>
      </c>
      <c r="Q2214" s="10" t="s">
        <v>8324</v>
      </c>
      <c r="R2214" t="s">
        <v>8329</v>
      </c>
      <c r="S2214" s="14" t="str">
        <f t="shared" si="172"/>
        <v>October</v>
      </c>
      <c r="T2214" s="15">
        <f t="shared" si="173"/>
        <v>41581.708333333328</v>
      </c>
      <c r="U2214" t="str">
        <f t="shared" si="174"/>
        <v>2013</v>
      </c>
    </row>
    <row r="2215" spans="1:21" ht="45" x14ac:dyDescent="0.2">
      <c r="A2215" s="6">
        <f t="shared" si="170"/>
        <v>2</v>
      </c>
      <c r="B2215">
        <v>2213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8">
        <f t="shared" si="171"/>
        <v>10</v>
      </c>
      <c r="Q2215" s="10" t="s">
        <v>8324</v>
      </c>
      <c r="R2215" t="s">
        <v>8329</v>
      </c>
      <c r="S2215" s="14" t="str">
        <f t="shared" si="172"/>
        <v>April</v>
      </c>
      <c r="T2215" s="15">
        <f t="shared" si="173"/>
        <v>42139.492812499993</v>
      </c>
      <c r="U2215" t="str">
        <f t="shared" si="174"/>
        <v>2015</v>
      </c>
    </row>
    <row r="2216" spans="1:21" ht="45" x14ac:dyDescent="0.2">
      <c r="A2216" s="6">
        <f t="shared" si="170"/>
        <v>2.9250166666666666</v>
      </c>
      <c r="B2216">
        <v>2214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8">
        <f t="shared" si="171"/>
        <v>73.125416666666666</v>
      </c>
      <c r="Q2216" s="10" t="s">
        <v>8324</v>
      </c>
      <c r="R2216" t="s">
        <v>8329</v>
      </c>
      <c r="S2216" s="14" t="str">
        <f t="shared" si="172"/>
        <v>January</v>
      </c>
      <c r="T2216" s="15">
        <f t="shared" si="173"/>
        <v>41676.45888888889</v>
      </c>
      <c r="U2216" t="str">
        <f t="shared" si="174"/>
        <v>2014</v>
      </c>
    </row>
    <row r="2217" spans="1:21" ht="30" x14ac:dyDescent="0.2">
      <c r="A2217" s="6">
        <f t="shared" si="170"/>
        <v>1.5636363636363637</v>
      </c>
      <c r="B2217">
        <v>2215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8">
        <f t="shared" si="171"/>
        <v>26.060606060606062</v>
      </c>
      <c r="Q2217" s="10" t="s">
        <v>8324</v>
      </c>
      <c r="R2217" t="s">
        <v>8329</v>
      </c>
      <c r="S2217" s="14" t="str">
        <f t="shared" si="172"/>
        <v>February</v>
      </c>
      <c r="T2217" s="15">
        <f t="shared" si="173"/>
        <v>40980.957638888889</v>
      </c>
      <c r="U2217" t="str">
        <f t="shared" si="174"/>
        <v>2012</v>
      </c>
    </row>
    <row r="2218" spans="1:21" ht="45" x14ac:dyDescent="0.2">
      <c r="A2218" s="6">
        <f t="shared" si="170"/>
        <v>1.0566666666666666</v>
      </c>
      <c r="B2218">
        <v>2216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8">
        <f t="shared" si="171"/>
        <v>22.642857142857142</v>
      </c>
      <c r="Q2218" s="10" t="s">
        <v>8324</v>
      </c>
      <c r="R2218" t="s">
        <v>8329</v>
      </c>
      <c r="S2218" s="14" t="str">
        <f t="shared" si="172"/>
        <v>July</v>
      </c>
      <c r="T2218" s="15">
        <f t="shared" si="173"/>
        <v>42208.418344907412</v>
      </c>
      <c r="U2218" t="str">
        <f t="shared" si="174"/>
        <v>2015</v>
      </c>
    </row>
    <row r="2219" spans="1:21" ht="45" x14ac:dyDescent="0.2">
      <c r="A2219" s="6">
        <f t="shared" si="170"/>
        <v>1.0119047619047619</v>
      </c>
      <c r="B2219">
        <v>2217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8">
        <f t="shared" si="171"/>
        <v>47.222222222222221</v>
      </c>
      <c r="Q2219" s="10" t="s">
        <v>8324</v>
      </c>
      <c r="R2219" t="s">
        <v>8329</v>
      </c>
      <c r="S2219" s="14" t="str">
        <f t="shared" si="172"/>
        <v>October</v>
      </c>
      <c r="T2219" s="15">
        <f t="shared" si="173"/>
        <v>42309.999999999993</v>
      </c>
      <c r="U2219" t="str">
        <f t="shared" si="174"/>
        <v>2015</v>
      </c>
    </row>
    <row r="2220" spans="1:21" ht="45" x14ac:dyDescent="0.2">
      <c r="A2220" s="6">
        <f t="shared" si="170"/>
        <v>1.2283299999999999</v>
      </c>
      <c r="B2220">
        <v>2218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8">
        <f t="shared" si="171"/>
        <v>32.324473684210524</v>
      </c>
      <c r="Q2220" s="10" t="s">
        <v>8324</v>
      </c>
      <c r="R2220" t="s">
        <v>8329</v>
      </c>
      <c r="S2220" s="14" t="str">
        <f t="shared" si="172"/>
        <v>August</v>
      </c>
      <c r="T2220" s="15">
        <f t="shared" si="173"/>
        <v>41149.666666666664</v>
      </c>
      <c r="U2220" t="str">
        <f t="shared" si="174"/>
        <v>2012</v>
      </c>
    </row>
    <row r="2221" spans="1:21" ht="45" x14ac:dyDescent="0.2">
      <c r="A2221" s="6">
        <f t="shared" si="170"/>
        <v>1.0149999999999999</v>
      </c>
      <c r="B2221">
        <v>2219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8">
        <f t="shared" si="171"/>
        <v>53.421052631578945</v>
      </c>
      <c r="Q2221" s="10" t="s">
        <v>8324</v>
      </c>
      <c r="R2221" t="s">
        <v>8329</v>
      </c>
      <c r="S2221" s="14" t="str">
        <f t="shared" si="172"/>
        <v>July</v>
      </c>
      <c r="T2221" s="15">
        <f t="shared" si="173"/>
        <v>42235.385555555556</v>
      </c>
      <c r="U2221" t="str">
        <f t="shared" si="174"/>
        <v>2015</v>
      </c>
    </row>
    <row r="2222" spans="1:21" ht="45" x14ac:dyDescent="0.2">
      <c r="A2222" s="6">
        <f t="shared" si="170"/>
        <v>1.0114285714285713</v>
      </c>
      <c r="B2222">
        <v>2220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8">
        <f t="shared" si="171"/>
        <v>51.304347826086953</v>
      </c>
      <c r="Q2222" s="10" t="s">
        <v>8324</v>
      </c>
      <c r="R2222" t="s">
        <v>8329</v>
      </c>
      <c r="S2222" s="14" t="str">
        <f t="shared" si="172"/>
        <v>June</v>
      </c>
      <c r="T2222" s="15">
        <f t="shared" si="173"/>
        <v>41481.727268518516</v>
      </c>
      <c r="U2222" t="str">
        <f t="shared" si="174"/>
        <v>2013</v>
      </c>
    </row>
    <row r="2223" spans="1:21" ht="45" x14ac:dyDescent="0.2">
      <c r="A2223" s="6">
        <f t="shared" si="170"/>
        <v>1.0811999999999999</v>
      </c>
      <c r="B2223">
        <v>2221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8">
        <f t="shared" si="171"/>
        <v>37.197247706422019</v>
      </c>
      <c r="Q2223" s="10" t="s">
        <v>8332</v>
      </c>
      <c r="R2223" t="s">
        <v>8350</v>
      </c>
      <c r="S2223" s="14" t="str">
        <f t="shared" si="172"/>
        <v>March</v>
      </c>
      <c r="T2223" s="15">
        <f t="shared" si="173"/>
        <v>42482.666666666664</v>
      </c>
      <c r="U2223" t="str">
        <f t="shared" si="174"/>
        <v>2016</v>
      </c>
    </row>
    <row r="2224" spans="1:21" ht="45" x14ac:dyDescent="0.2">
      <c r="A2224" s="6">
        <f t="shared" si="170"/>
        <v>1.6259999999999999</v>
      </c>
      <c r="B2224">
        <v>2222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8">
        <f t="shared" si="171"/>
        <v>27.1</v>
      </c>
      <c r="Q2224" s="10" t="s">
        <v>8332</v>
      </c>
      <c r="R2224" t="s">
        <v>8350</v>
      </c>
      <c r="S2224" s="14" t="str">
        <f t="shared" si="172"/>
        <v>December</v>
      </c>
      <c r="T2224" s="15">
        <f t="shared" si="173"/>
        <v>40936.454247685186</v>
      </c>
      <c r="U2224" t="str">
        <f t="shared" si="174"/>
        <v>2011</v>
      </c>
    </row>
    <row r="2225" spans="1:21" ht="45" x14ac:dyDescent="0.2">
      <c r="A2225" s="6">
        <f t="shared" si="170"/>
        <v>1.0580000000000001</v>
      </c>
      <c r="B2225">
        <v>2223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8">
        <f t="shared" si="171"/>
        <v>206.31</v>
      </c>
      <c r="Q2225" s="10" t="s">
        <v>8332</v>
      </c>
      <c r="R2225" t="s">
        <v>8350</v>
      </c>
      <c r="S2225" s="14" t="str">
        <f t="shared" si="172"/>
        <v>May</v>
      </c>
      <c r="T2225" s="15">
        <f t="shared" si="173"/>
        <v>42182.307500000003</v>
      </c>
      <c r="U2225" t="str">
        <f t="shared" si="174"/>
        <v>2015</v>
      </c>
    </row>
    <row r="2226" spans="1:21" ht="45" x14ac:dyDescent="0.2">
      <c r="A2226" s="6">
        <f t="shared" si="170"/>
        <v>2.4315000000000002</v>
      </c>
      <c r="B2226">
        <v>2224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8">
        <f t="shared" si="171"/>
        <v>82.145270270270274</v>
      </c>
      <c r="Q2226" s="10" t="s">
        <v>8332</v>
      </c>
      <c r="R2226" t="s">
        <v>8350</v>
      </c>
      <c r="S2226" s="14" t="str">
        <f t="shared" si="172"/>
        <v>October</v>
      </c>
      <c r="T2226" s="15">
        <f t="shared" si="173"/>
        <v>42672.458333333336</v>
      </c>
      <c r="U2226" t="str">
        <f t="shared" si="174"/>
        <v>2016</v>
      </c>
    </row>
    <row r="2227" spans="1:21" ht="45" x14ac:dyDescent="0.2">
      <c r="A2227" s="6">
        <f t="shared" si="170"/>
        <v>9.4483338095238096</v>
      </c>
      <c r="B2227">
        <v>2225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8">
        <f t="shared" si="171"/>
        <v>164.79651993355483</v>
      </c>
      <c r="Q2227" s="10" t="s">
        <v>8332</v>
      </c>
      <c r="R2227" t="s">
        <v>8350</v>
      </c>
      <c r="S2227" s="14" t="str">
        <f t="shared" si="172"/>
        <v>August</v>
      </c>
      <c r="T2227" s="15">
        <f t="shared" si="173"/>
        <v>41903.458506944444</v>
      </c>
      <c r="U2227" t="str">
        <f t="shared" si="174"/>
        <v>2014</v>
      </c>
    </row>
    <row r="2228" spans="1:21" ht="45" x14ac:dyDescent="0.2">
      <c r="A2228" s="6">
        <f t="shared" si="170"/>
        <v>1.0846283333333333</v>
      </c>
      <c r="B2228">
        <v>2226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8">
        <f t="shared" si="171"/>
        <v>60.820280373831778</v>
      </c>
      <c r="Q2228" s="10" t="s">
        <v>8332</v>
      </c>
      <c r="R2228" t="s">
        <v>8350</v>
      </c>
      <c r="S2228" s="14" t="str">
        <f t="shared" si="172"/>
        <v>January</v>
      </c>
      <c r="T2228" s="15">
        <f t="shared" si="173"/>
        <v>42411.874305555553</v>
      </c>
      <c r="U2228" t="str">
        <f t="shared" si="174"/>
        <v>2016</v>
      </c>
    </row>
    <row r="2229" spans="1:21" ht="45" x14ac:dyDescent="0.2">
      <c r="A2229" s="6">
        <f t="shared" si="170"/>
        <v>1.5737692307692308</v>
      </c>
      <c r="B2229">
        <v>2227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8">
        <f t="shared" si="171"/>
        <v>67.970099667774093</v>
      </c>
      <c r="Q2229" s="10" t="s">
        <v>8332</v>
      </c>
      <c r="R2229" t="s">
        <v>8350</v>
      </c>
      <c r="S2229" s="14" t="str">
        <f t="shared" si="172"/>
        <v>October</v>
      </c>
      <c r="T2229" s="15">
        <f t="shared" si="173"/>
        <v>41591.515682870369</v>
      </c>
      <c r="U2229" t="str">
        <f t="shared" si="174"/>
        <v>2013</v>
      </c>
    </row>
    <row r="2230" spans="1:21" ht="45" x14ac:dyDescent="0.2">
      <c r="A2230" s="6">
        <f t="shared" si="170"/>
        <v>11.744899999999999</v>
      </c>
      <c r="B2230">
        <v>2228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8">
        <f t="shared" si="171"/>
        <v>81.561805555555551</v>
      </c>
      <c r="Q2230" s="10" t="s">
        <v>8332</v>
      </c>
      <c r="R2230" t="s">
        <v>8350</v>
      </c>
      <c r="S2230" s="14" t="str">
        <f t="shared" si="172"/>
        <v>July</v>
      </c>
      <c r="T2230" s="15">
        <f t="shared" si="173"/>
        <v>42231.944861111107</v>
      </c>
      <c r="U2230" t="str">
        <f t="shared" si="174"/>
        <v>2015</v>
      </c>
    </row>
    <row r="2231" spans="1:21" ht="45" x14ac:dyDescent="0.2">
      <c r="A2231" s="6">
        <f t="shared" si="170"/>
        <v>1.7104755366949576</v>
      </c>
      <c r="B2231">
        <v>2229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8">
        <f t="shared" si="171"/>
        <v>25.42547309833024</v>
      </c>
      <c r="Q2231" s="10" t="s">
        <v>8332</v>
      </c>
      <c r="R2231" t="s">
        <v>8350</v>
      </c>
      <c r="S2231" s="14" t="str">
        <f t="shared" si="172"/>
        <v>July</v>
      </c>
      <c r="T2231" s="15">
        <f t="shared" si="173"/>
        <v>41519.833333333328</v>
      </c>
      <c r="U2231" t="str">
        <f t="shared" si="174"/>
        <v>2013</v>
      </c>
    </row>
    <row r="2232" spans="1:21" ht="45" x14ac:dyDescent="0.2">
      <c r="A2232" s="6">
        <f t="shared" si="170"/>
        <v>1.2595294117647058</v>
      </c>
      <c r="B2232">
        <v>2230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8">
        <f t="shared" si="171"/>
        <v>21.497991967871485</v>
      </c>
      <c r="Q2232" s="10" t="s">
        <v>8332</v>
      </c>
      <c r="R2232" t="s">
        <v>8350</v>
      </c>
      <c r="S2232" s="14" t="str">
        <f t="shared" si="172"/>
        <v>March</v>
      </c>
      <c r="T2232" s="15">
        <f t="shared" si="173"/>
        <v>41754.547766203701</v>
      </c>
      <c r="U2232" t="str">
        <f t="shared" si="174"/>
        <v>2014</v>
      </c>
    </row>
    <row r="2233" spans="1:21" ht="45" x14ac:dyDescent="0.2">
      <c r="A2233" s="6">
        <f t="shared" si="170"/>
        <v>12.121296000000001</v>
      </c>
      <c r="B2233">
        <v>2231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8">
        <f t="shared" si="171"/>
        <v>27.226630727762803</v>
      </c>
      <c r="Q2233" s="10" t="s">
        <v>8332</v>
      </c>
      <c r="R2233" t="s">
        <v>8350</v>
      </c>
      <c r="S2233" s="14" t="str">
        <f t="shared" si="172"/>
        <v>May</v>
      </c>
      <c r="T2233" s="15">
        <f t="shared" si="173"/>
        <v>41449.875</v>
      </c>
      <c r="U2233" t="str">
        <f t="shared" si="174"/>
        <v>2013</v>
      </c>
    </row>
    <row r="2234" spans="1:21" ht="45" x14ac:dyDescent="0.2">
      <c r="A2234" s="6">
        <f t="shared" si="170"/>
        <v>4.9580000000000002</v>
      </c>
      <c r="B2234">
        <v>2232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8">
        <f t="shared" si="171"/>
        <v>25.091093117408906</v>
      </c>
      <c r="Q2234" s="10" t="s">
        <v>8332</v>
      </c>
      <c r="R2234" t="s">
        <v>8350</v>
      </c>
      <c r="S2234" s="14" t="str">
        <f t="shared" si="172"/>
        <v>June</v>
      </c>
      <c r="T2234" s="15">
        <f t="shared" si="173"/>
        <v>41838.791666666664</v>
      </c>
      <c r="U2234" t="str">
        <f t="shared" si="174"/>
        <v>2014</v>
      </c>
    </row>
    <row r="2235" spans="1:21" ht="45" x14ac:dyDescent="0.2">
      <c r="A2235" s="6">
        <f t="shared" si="170"/>
        <v>3.3203999999999998</v>
      </c>
      <c r="B2235">
        <v>2233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8">
        <f t="shared" si="171"/>
        <v>21.230179028132991</v>
      </c>
      <c r="Q2235" s="10" t="s">
        <v>8332</v>
      </c>
      <c r="R2235" t="s">
        <v>8350</v>
      </c>
      <c r="S2235" s="14" t="str">
        <f t="shared" si="172"/>
        <v>November</v>
      </c>
      <c r="T2235" s="15">
        <f t="shared" si="173"/>
        <v>42351.666666666664</v>
      </c>
      <c r="U2235" t="str">
        <f t="shared" si="174"/>
        <v>2015</v>
      </c>
    </row>
    <row r="2236" spans="1:21" ht="45" x14ac:dyDescent="0.2">
      <c r="A2236" s="6">
        <f t="shared" si="170"/>
        <v>11.65</v>
      </c>
      <c r="B2236">
        <v>2234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8">
        <f t="shared" si="171"/>
        <v>41.607142857142854</v>
      </c>
      <c r="Q2236" s="10" t="s">
        <v>8332</v>
      </c>
      <c r="R2236" t="s">
        <v>8350</v>
      </c>
      <c r="S2236" s="14" t="str">
        <f t="shared" si="172"/>
        <v>December</v>
      </c>
      <c r="T2236" s="15">
        <f t="shared" si="173"/>
        <v>42740.491284722222</v>
      </c>
      <c r="U2236" t="str">
        <f t="shared" si="174"/>
        <v>2016</v>
      </c>
    </row>
    <row r="2237" spans="1:21" ht="30" x14ac:dyDescent="0.2">
      <c r="A2237" s="6">
        <f t="shared" si="170"/>
        <v>1.5331538461538461</v>
      </c>
      <c r="B2237">
        <v>2235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8">
        <f t="shared" si="171"/>
        <v>135.58503401360545</v>
      </c>
      <c r="Q2237" s="10" t="s">
        <v>8332</v>
      </c>
      <c r="R2237" t="s">
        <v>8350</v>
      </c>
      <c r="S2237" s="14" t="str">
        <f t="shared" si="172"/>
        <v>February</v>
      </c>
      <c r="T2237" s="15">
        <f t="shared" si="173"/>
        <v>42091.64711805556</v>
      </c>
      <c r="U2237" t="str">
        <f t="shared" si="174"/>
        <v>2015</v>
      </c>
    </row>
    <row r="2238" spans="1:21" ht="30" x14ac:dyDescent="0.2">
      <c r="A2238" s="6">
        <f t="shared" si="170"/>
        <v>5.3710714285714287</v>
      </c>
      <c r="B2238">
        <v>2236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8">
        <f t="shared" si="171"/>
        <v>22.116176470588236</v>
      </c>
      <c r="Q2238" s="10" t="s">
        <v>8332</v>
      </c>
      <c r="R2238" t="s">
        <v>8350</v>
      </c>
      <c r="S2238" s="14" t="str">
        <f t="shared" si="172"/>
        <v>January</v>
      </c>
      <c r="T2238" s="15">
        <f t="shared" si="173"/>
        <v>42401.283831018511</v>
      </c>
      <c r="U2238" t="str">
        <f t="shared" si="174"/>
        <v>2016</v>
      </c>
    </row>
    <row r="2239" spans="1:21" ht="45" x14ac:dyDescent="0.2">
      <c r="A2239" s="6">
        <f t="shared" si="170"/>
        <v>3.5292777777777777</v>
      </c>
      <c r="B2239">
        <v>2237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8">
        <f t="shared" si="171"/>
        <v>64.625635808748726</v>
      </c>
      <c r="Q2239" s="10" t="s">
        <v>8332</v>
      </c>
      <c r="R2239" t="s">
        <v>8350</v>
      </c>
      <c r="S2239" s="14" t="str">
        <f t="shared" si="172"/>
        <v>October</v>
      </c>
      <c r="T2239" s="15">
        <f t="shared" si="173"/>
        <v>41954.999305555553</v>
      </c>
      <c r="U2239" t="str">
        <f t="shared" si="174"/>
        <v>2014</v>
      </c>
    </row>
    <row r="2240" spans="1:21" ht="30" x14ac:dyDescent="0.2">
      <c r="A2240" s="6">
        <f t="shared" si="170"/>
        <v>1.3740000000000001</v>
      </c>
      <c r="B2240">
        <v>2238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8">
        <f t="shared" si="171"/>
        <v>69.569620253164558</v>
      </c>
      <c r="Q2240" s="10" t="s">
        <v>8332</v>
      </c>
      <c r="R2240" t="s">
        <v>8350</v>
      </c>
      <c r="S2240" s="14" t="str">
        <f t="shared" si="172"/>
        <v>February</v>
      </c>
      <c r="T2240" s="15">
        <f t="shared" si="173"/>
        <v>42804.28837962963</v>
      </c>
      <c r="U2240" t="str">
        <f t="shared" si="174"/>
        <v>2017</v>
      </c>
    </row>
    <row r="2241" spans="1:21" ht="30" x14ac:dyDescent="0.2">
      <c r="A2241" s="6">
        <f t="shared" si="170"/>
        <v>1.2802667999999999</v>
      </c>
      <c r="B2241">
        <v>2239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8">
        <f t="shared" si="171"/>
        <v>75.133028169014082</v>
      </c>
      <c r="Q2241" s="10" t="s">
        <v>8332</v>
      </c>
      <c r="R2241" t="s">
        <v>8350</v>
      </c>
      <c r="S2241" s="14" t="str">
        <f t="shared" si="172"/>
        <v>October</v>
      </c>
      <c r="T2241" s="15">
        <f t="shared" si="173"/>
        <v>41608.834722222222</v>
      </c>
      <c r="U2241" t="str">
        <f t="shared" si="174"/>
        <v>2013</v>
      </c>
    </row>
    <row r="2242" spans="1:21" ht="45" x14ac:dyDescent="0.2">
      <c r="A2242" s="6">
        <f t="shared" si="170"/>
        <v>2.7067999999999999</v>
      </c>
      <c r="B2242">
        <v>2240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8">
        <f t="shared" si="171"/>
        <v>140.97916666666666</v>
      </c>
      <c r="Q2242" s="10" t="s">
        <v>8332</v>
      </c>
      <c r="R2242" t="s">
        <v>8350</v>
      </c>
      <c r="S2242" s="14" t="str">
        <f t="shared" si="172"/>
        <v>March</v>
      </c>
      <c r="T2242" s="15">
        <f t="shared" si="173"/>
        <v>42482.492407407401</v>
      </c>
      <c r="U2242" t="str">
        <f t="shared" si="174"/>
        <v>2016</v>
      </c>
    </row>
    <row r="2243" spans="1:21" ht="45" x14ac:dyDescent="0.2">
      <c r="A2243" s="6">
        <f t="shared" ref="A2243:A2306" si="175">(F2243/E2243)</f>
        <v>8.0640000000000001</v>
      </c>
      <c r="B2243">
        <v>2241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8">
        <f t="shared" ref="P2243:P2306" si="176">F2243/M2243</f>
        <v>49.472392638036808</v>
      </c>
      <c r="Q2243" s="10" t="s">
        <v>8332</v>
      </c>
      <c r="R2243" t="s">
        <v>8350</v>
      </c>
      <c r="S2243" s="14" t="str">
        <f t="shared" ref="S2243:S2306" si="177">TEXT((((K2243/60)/60)/24)+DATE(1970,1,1)+(-8/24),"MMMM")</f>
        <v>January</v>
      </c>
      <c r="T2243" s="15">
        <f t="shared" ref="T2243:T2306" si="178">(((J2243/60)/60/24)+DATE(1970,1,1)+(-8/24))</f>
        <v>42796.494212962956</v>
      </c>
      <c r="U2243" t="str">
        <f t="shared" ref="U2243:U2306" si="179">TEXT((((K2243/60)/60)/24)+DATE(1970,1,1)+(-8/24),"YYYY")</f>
        <v>2017</v>
      </c>
    </row>
    <row r="2244" spans="1:21" ht="30" x14ac:dyDescent="0.2">
      <c r="A2244" s="6">
        <f t="shared" si="175"/>
        <v>13.600976000000001</v>
      </c>
      <c r="B2244">
        <v>2242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8">
        <f t="shared" si="176"/>
        <v>53.865251485148519</v>
      </c>
      <c r="Q2244" s="10" t="s">
        <v>8332</v>
      </c>
      <c r="R2244" t="s">
        <v>8350</v>
      </c>
      <c r="S2244" s="14" t="str">
        <f t="shared" si="177"/>
        <v>October</v>
      </c>
      <c r="T2244" s="15">
        <f t="shared" si="178"/>
        <v>41604.79305555555</v>
      </c>
      <c r="U2244" t="str">
        <f t="shared" si="179"/>
        <v>2013</v>
      </c>
    </row>
    <row r="2245" spans="1:21" ht="45" x14ac:dyDescent="0.2">
      <c r="A2245" s="6">
        <f t="shared" si="175"/>
        <v>9302.5</v>
      </c>
      <c r="B2245">
        <v>2243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8">
        <f t="shared" si="176"/>
        <v>4.5712530712530715</v>
      </c>
      <c r="Q2245" s="10" t="s">
        <v>8332</v>
      </c>
      <c r="R2245" t="s">
        <v>8350</v>
      </c>
      <c r="S2245" s="14" t="str">
        <f t="shared" si="177"/>
        <v>March</v>
      </c>
      <c r="T2245" s="15">
        <f t="shared" si="178"/>
        <v>42806.791666666664</v>
      </c>
      <c r="U2245" t="str">
        <f t="shared" si="179"/>
        <v>2017</v>
      </c>
    </row>
    <row r="2246" spans="1:21" ht="45" x14ac:dyDescent="0.2">
      <c r="A2246" s="6">
        <f t="shared" si="175"/>
        <v>3.7702</v>
      </c>
      <c r="B2246">
        <v>2244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8">
        <f t="shared" si="176"/>
        <v>65.00344827586207</v>
      </c>
      <c r="Q2246" s="10" t="s">
        <v>8332</v>
      </c>
      <c r="R2246" t="s">
        <v>8350</v>
      </c>
      <c r="S2246" s="14" t="str">
        <f t="shared" si="177"/>
        <v>October</v>
      </c>
      <c r="T2246" s="15">
        <f t="shared" si="178"/>
        <v>42659.520833333336</v>
      </c>
      <c r="U2246" t="str">
        <f t="shared" si="179"/>
        <v>2016</v>
      </c>
    </row>
    <row r="2247" spans="1:21" ht="45" x14ac:dyDescent="0.2">
      <c r="A2247" s="6">
        <f t="shared" si="175"/>
        <v>26.47025</v>
      </c>
      <c r="B2247">
        <v>2245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8">
        <f t="shared" si="176"/>
        <v>53.475252525252522</v>
      </c>
      <c r="Q2247" s="10" t="s">
        <v>8332</v>
      </c>
      <c r="R2247" t="s">
        <v>8350</v>
      </c>
      <c r="S2247" s="14" t="str">
        <f t="shared" si="177"/>
        <v>January</v>
      </c>
      <c r="T2247" s="15">
        <f t="shared" si="178"/>
        <v>41691.416666666664</v>
      </c>
      <c r="U2247" t="str">
        <f t="shared" si="179"/>
        <v>2014</v>
      </c>
    </row>
    <row r="2248" spans="1:21" ht="45" x14ac:dyDescent="0.2">
      <c r="A2248" s="6">
        <f t="shared" si="175"/>
        <v>1.0012000000000001</v>
      </c>
      <c r="B2248">
        <v>2246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8">
        <f t="shared" si="176"/>
        <v>43.912280701754383</v>
      </c>
      <c r="Q2248" s="10" t="s">
        <v>8332</v>
      </c>
      <c r="R2248" t="s">
        <v>8350</v>
      </c>
      <c r="S2248" s="14" t="str">
        <f t="shared" si="177"/>
        <v>August</v>
      </c>
      <c r="T2248" s="15">
        <f t="shared" si="178"/>
        <v>42251.458449074074</v>
      </c>
      <c r="U2248" t="str">
        <f t="shared" si="179"/>
        <v>2015</v>
      </c>
    </row>
    <row r="2249" spans="1:21" ht="30" x14ac:dyDescent="0.2">
      <c r="A2249" s="6">
        <f t="shared" si="175"/>
        <v>1.0445405405405406</v>
      </c>
      <c r="B2249">
        <v>2247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8">
        <f t="shared" si="176"/>
        <v>50.852631578947367</v>
      </c>
      <c r="Q2249" s="10" t="s">
        <v>8332</v>
      </c>
      <c r="R2249" t="s">
        <v>8350</v>
      </c>
      <c r="S2249" s="14" t="str">
        <f t="shared" si="177"/>
        <v>July</v>
      </c>
      <c r="T2249" s="15">
        <f t="shared" si="178"/>
        <v>42214.332928240743</v>
      </c>
      <c r="U2249" t="str">
        <f t="shared" si="179"/>
        <v>2015</v>
      </c>
    </row>
    <row r="2250" spans="1:21" ht="45" x14ac:dyDescent="0.2">
      <c r="A2250" s="6">
        <f t="shared" si="175"/>
        <v>1.0721428571428571</v>
      </c>
      <c r="B2250">
        <v>2248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8">
        <f t="shared" si="176"/>
        <v>58.6328125</v>
      </c>
      <c r="Q2250" s="10" t="s">
        <v>8332</v>
      </c>
      <c r="R2250" t="s">
        <v>8350</v>
      </c>
      <c r="S2250" s="14" t="str">
        <f t="shared" si="177"/>
        <v>November</v>
      </c>
      <c r="T2250" s="15">
        <f t="shared" si="178"/>
        <v>42718.542569444442</v>
      </c>
      <c r="U2250" t="str">
        <f t="shared" si="179"/>
        <v>2016</v>
      </c>
    </row>
    <row r="2251" spans="1:21" ht="30" x14ac:dyDescent="0.2">
      <c r="A2251" s="6">
        <f t="shared" si="175"/>
        <v>1.6877142857142857</v>
      </c>
      <c r="B2251">
        <v>2249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8">
        <f t="shared" si="176"/>
        <v>32.81666666666667</v>
      </c>
      <c r="Q2251" s="10" t="s">
        <v>8332</v>
      </c>
      <c r="R2251" t="s">
        <v>8350</v>
      </c>
      <c r="S2251" s="14" t="str">
        <f t="shared" si="177"/>
        <v>March</v>
      </c>
      <c r="T2251" s="15">
        <f t="shared" si="178"/>
        <v>41366.328298611108</v>
      </c>
      <c r="U2251" t="str">
        <f t="shared" si="179"/>
        <v>2013</v>
      </c>
    </row>
    <row r="2252" spans="1:21" ht="45" x14ac:dyDescent="0.2">
      <c r="A2252" s="6">
        <f t="shared" si="175"/>
        <v>9.7511200000000002</v>
      </c>
      <c r="B2252">
        <v>2250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8">
        <f t="shared" si="176"/>
        <v>426.93169877408059</v>
      </c>
      <c r="Q2252" s="10" t="s">
        <v>8332</v>
      </c>
      <c r="R2252" t="s">
        <v>8350</v>
      </c>
      <c r="S2252" s="14" t="str">
        <f t="shared" si="177"/>
        <v>November</v>
      </c>
      <c r="T2252" s="15">
        <f t="shared" si="178"/>
        <v>42706.713807870365</v>
      </c>
      <c r="U2252" t="str">
        <f t="shared" si="179"/>
        <v>2016</v>
      </c>
    </row>
    <row r="2253" spans="1:21" ht="45" x14ac:dyDescent="0.2">
      <c r="A2253" s="6">
        <f t="shared" si="175"/>
        <v>1.3444929411764706</v>
      </c>
      <c r="B2253">
        <v>2251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8">
        <f t="shared" si="176"/>
        <v>23.808729166666669</v>
      </c>
      <c r="Q2253" s="10" t="s">
        <v>8332</v>
      </c>
      <c r="R2253" t="s">
        <v>8350</v>
      </c>
      <c r="S2253" s="14" t="str">
        <f t="shared" si="177"/>
        <v>July</v>
      </c>
      <c r="T2253" s="15">
        <f t="shared" si="178"/>
        <v>41867.012465277774</v>
      </c>
      <c r="U2253" t="str">
        <f t="shared" si="179"/>
        <v>2014</v>
      </c>
    </row>
    <row r="2254" spans="1:21" ht="45" x14ac:dyDescent="0.2">
      <c r="A2254" s="6">
        <f t="shared" si="175"/>
        <v>2.722777777777778</v>
      </c>
      <c r="B2254">
        <v>2252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8">
        <f t="shared" si="176"/>
        <v>98.413654618473899</v>
      </c>
      <c r="Q2254" s="10" t="s">
        <v>8332</v>
      </c>
      <c r="R2254" t="s">
        <v>8350</v>
      </c>
      <c r="S2254" s="14" t="str">
        <f t="shared" si="177"/>
        <v>July</v>
      </c>
      <c r="T2254" s="15">
        <f t="shared" si="178"/>
        <v>42587.994652777772</v>
      </c>
      <c r="U2254" t="str">
        <f t="shared" si="179"/>
        <v>2016</v>
      </c>
    </row>
    <row r="2255" spans="1:21" ht="45" x14ac:dyDescent="0.2">
      <c r="A2255" s="6">
        <f t="shared" si="175"/>
        <v>1.1268750000000001</v>
      </c>
      <c r="B2255">
        <v>2253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8">
        <f t="shared" si="176"/>
        <v>107.32142857142857</v>
      </c>
      <c r="Q2255" s="10" t="s">
        <v>8332</v>
      </c>
      <c r="R2255" t="s">
        <v>8350</v>
      </c>
      <c r="S2255" s="14" t="str">
        <f t="shared" si="177"/>
        <v>October</v>
      </c>
      <c r="T2255" s="15">
        <f t="shared" si="178"/>
        <v>42326.33966435185</v>
      </c>
      <c r="U2255" t="str">
        <f t="shared" si="179"/>
        <v>2015</v>
      </c>
    </row>
    <row r="2256" spans="1:21" ht="30" x14ac:dyDescent="0.2">
      <c r="A2256" s="6">
        <f t="shared" si="175"/>
        <v>4.5979999999999999</v>
      </c>
      <c r="B2256">
        <v>2254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8">
        <f t="shared" si="176"/>
        <v>11.67005076142132</v>
      </c>
      <c r="Q2256" s="10" t="s">
        <v>8332</v>
      </c>
      <c r="R2256" t="s">
        <v>8350</v>
      </c>
      <c r="S2256" s="14" t="str">
        <f t="shared" si="177"/>
        <v>January</v>
      </c>
      <c r="T2256" s="15">
        <f t="shared" si="178"/>
        <v>42759.314444444441</v>
      </c>
      <c r="U2256" t="str">
        <f t="shared" si="179"/>
        <v>2017</v>
      </c>
    </row>
    <row r="2257" spans="1:21" ht="30" x14ac:dyDescent="0.2">
      <c r="A2257" s="6">
        <f t="shared" si="175"/>
        <v>2.8665822784810127</v>
      </c>
      <c r="B2257">
        <v>2255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8">
        <f t="shared" si="176"/>
        <v>41.782287822878232</v>
      </c>
      <c r="Q2257" s="10" t="s">
        <v>8332</v>
      </c>
      <c r="R2257" t="s">
        <v>8350</v>
      </c>
      <c r="S2257" s="14" t="str">
        <f t="shared" si="177"/>
        <v>April</v>
      </c>
      <c r="T2257" s="15">
        <f t="shared" si="178"/>
        <v>42497.618645833332</v>
      </c>
      <c r="U2257" t="str">
        <f t="shared" si="179"/>
        <v>2016</v>
      </c>
    </row>
    <row r="2258" spans="1:21" ht="45" x14ac:dyDescent="0.2">
      <c r="A2258" s="6">
        <f t="shared" si="175"/>
        <v>2.2270833333333333</v>
      </c>
      <c r="B2258">
        <v>2256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8">
        <f t="shared" si="176"/>
        <v>21.38</v>
      </c>
      <c r="Q2258" s="10" t="s">
        <v>8332</v>
      </c>
      <c r="R2258" t="s">
        <v>8350</v>
      </c>
      <c r="S2258" s="14" t="str">
        <f t="shared" si="177"/>
        <v>November</v>
      </c>
      <c r="T2258" s="15">
        <f t="shared" si="178"/>
        <v>42696.118587962956</v>
      </c>
      <c r="U2258" t="str">
        <f t="shared" si="179"/>
        <v>2016</v>
      </c>
    </row>
    <row r="2259" spans="1:21" ht="45" x14ac:dyDescent="0.2">
      <c r="A2259" s="6">
        <f t="shared" si="175"/>
        <v>6.3613999999999997</v>
      </c>
      <c r="B2259">
        <v>2257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8">
        <f t="shared" si="176"/>
        <v>94.103550295857985</v>
      </c>
      <c r="Q2259" s="10" t="s">
        <v>8332</v>
      </c>
      <c r="R2259" t="s">
        <v>8350</v>
      </c>
      <c r="S2259" s="14" t="str">
        <f t="shared" si="177"/>
        <v>May</v>
      </c>
      <c r="T2259" s="15">
        <f t="shared" si="178"/>
        <v>42540.624999999993</v>
      </c>
      <c r="U2259" t="str">
        <f t="shared" si="179"/>
        <v>2016</v>
      </c>
    </row>
    <row r="2260" spans="1:21" ht="30" x14ac:dyDescent="0.2">
      <c r="A2260" s="6">
        <f t="shared" si="175"/>
        <v>1.4650000000000001</v>
      </c>
      <c r="B2260">
        <v>2258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8">
        <f t="shared" si="176"/>
        <v>15.721951219512196</v>
      </c>
      <c r="Q2260" s="10" t="s">
        <v>8332</v>
      </c>
      <c r="R2260" t="s">
        <v>8350</v>
      </c>
      <c r="S2260" s="14" t="str">
        <f t="shared" si="177"/>
        <v>May</v>
      </c>
      <c r="T2260" s="15">
        <f t="shared" si="178"/>
        <v>42166.417673611104</v>
      </c>
      <c r="U2260" t="str">
        <f t="shared" si="179"/>
        <v>2015</v>
      </c>
    </row>
    <row r="2261" spans="1:21" ht="45" x14ac:dyDescent="0.2">
      <c r="A2261" s="6">
        <f t="shared" si="175"/>
        <v>18.670999999999999</v>
      </c>
      <c r="B2261">
        <v>2259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8">
        <f t="shared" si="176"/>
        <v>90.635922330097088</v>
      </c>
      <c r="Q2261" s="10" t="s">
        <v>8332</v>
      </c>
      <c r="R2261" t="s">
        <v>8350</v>
      </c>
      <c r="S2261" s="14" t="str">
        <f t="shared" si="177"/>
        <v>November</v>
      </c>
      <c r="T2261" s="15">
        <f t="shared" si="178"/>
        <v>42712.47148148148</v>
      </c>
      <c r="U2261" t="str">
        <f t="shared" si="179"/>
        <v>2016</v>
      </c>
    </row>
    <row r="2262" spans="1:21" ht="45" x14ac:dyDescent="0.2">
      <c r="A2262" s="6">
        <f t="shared" si="175"/>
        <v>3.2692000000000001</v>
      </c>
      <c r="B2262">
        <v>2260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8">
        <f t="shared" si="176"/>
        <v>97.297619047619051</v>
      </c>
      <c r="Q2262" s="10" t="s">
        <v>8332</v>
      </c>
      <c r="R2262" t="s">
        <v>8350</v>
      </c>
      <c r="S2262" s="14" t="str">
        <f t="shared" si="177"/>
        <v>February</v>
      </c>
      <c r="T2262" s="15">
        <f t="shared" si="178"/>
        <v>41724.641782407409</v>
      </c>
      <c r="U2262" t="str">
        <f t="shared" si="179"/>
        <v>2014</v>
      </c>
    </row>
    <row r="2263" spans="1:21" ht="45" x14ac:dyDescent="0.2">
      <c r="A2263" s="6">
        <f t="shared" si="175"/>
        <v>7.7949999999999999</v>
      </c>
      <c r="B2263">
        <v>2261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8">
        <f t="shared" si="176"/>
        <v>37.11904761904762</v>
      </c>
      <c r="Q2263" s="10" t="s">
        <v>8332</v>
      </c>
      <c r="R2263" t="s">
        <v>8350</v>
      </c>
      <c r="S2263" s="14" t="str">
        <f t="shared" si="177"/>
        <v>January</v>
      </c>
      <c r="T2263" s="15">
        <f t="shared" si="178"/>
        <v>42780.391435185178</v>
      </c>
      <c r="U2263" t="str">
        <f t="shared" si="179"/>
        <v>2017</v>
      </c>
    </row>
    <row r="2264" spans="1:21" ht="30" x14ac:dyDescent="0.2">
      <c r="A2264" s="6">
        <f t="shared" si="175"/>
        <v>1.5415151515151515</v>
      </c>
      <c r="B2264">
        <v>2262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8">
        <f t="shared" si="176"/>
        <v>28.104972375690608</v>
      </c>
      <c r="Q2264" s="10" t="s">
        <v>8332</v>
      </c>
      <c r="R2264" t="s">
        <v>8350</v>
      </c>
      <c r="S2264" s="14" t="str">
        <f t="shared" si="177"/>
        <v>October</v>
      </c>
      <c r="T2264" s="15">
        <f t="shared" si="178"/>
        <v>41960.666666666664</v>
      </c>
      <c r="U2264" t="str">
        <f t="shared" si="179"/>
        <v>2014</v>
      </c>
    </row>
    <row r="2265" spans="1:21" ht="45" x14ac:dyDescent="0.2">
      <c r="A2265" s="6">
        <f t="shared" si="175"/>
        <v>1.1554666666666666</v>
      </c>
      <c r="B2265">
        <v>2263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8">
        <f t="shared" si="176"/>
        <v>144.43333333333334</v>
      </c>
      <c r="Q2265" s="10" t="s">
        <v>8332</v>
      </c>
      <c r="R2265" t="s">
        <v>8350</v>
      </c>
      <c r="S2265" s="14" t="str">
        <f t="shared" si="177"/>
        <v>January</v>
      </c>
      <c r="T2265" s="15">
        <f t="shared" si="178"/>
        <v>42035.498993055553</v>
      </c>
      <c r="U2265" t="str">
        <f t="shared" si="179"/>
        <v>2015</v>
      </c>
    </row>
    <row r="2266" spans="1:21" ht="45" x14ac:dyDescent="0.2">
      <c r="A2266" s="6">
        <f t="shared" si="175"/>
        <v>1.8003333333333333</v>
      </c>
      <c r="B2266">
        <v>2264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8">
        <f t="shared" si="176"/>
        <v>24.274157303370785</v>
      </c>
      <c r="Q2266" s="10" t="s">
        <v>8332</v>
      </c>
      <c r="R2266" t="s">
        <v>8350</v>
      </c>
      <c r="S2266" s="14" t="str">
        <f t="shared" si="177"/>
        <v>May</v>
      </c>
      <c r="T2266" s="15">
        <f t="shared" si="178"/>
        <v>42512.791666666664</v>
      </c>
      <c r="U2266" t="str">
        <f t="shared" si="179"/>
        <v>2016</v>
      </c>
    </row>
    <row r="2267" spans="1:21" ht="45" x14ac:dyDescent="0.2">
      <c r="A2267" s="6">
        <f t="shared" si="175"/>
        <v>2.9849999999999999</v>
      </c>
      <c r="B2267">
        <v>2265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8">
        <f t="shared" si="176"/>
        <v>35.117647058823529</v>
      </c>
      <c r="Q2267" s="10" t="s">
        <v>8332</v>
      </c>
      <c r="R2267" t="s">
        <v>8350</v>
      </c>
      <c r="S2267" s="14" t="str">
        <f t="shared" si="177"/>
        <v>November</v>
      </c>
      <c r="T2267" s="15">
        <f t="shared" si="178"/>
        <v>42696.519756944443</v>
      </c>
      <c r="U2267" t="str">
        <f t="shared" si="179"/>
        <v>2016</v>
      </c>
    </row>
    <row r="2268" spans="1:21" ht="45" x14ac:dyDescent="0.2">
      <c r="A2268" s="6">
        <f t="shared" si="175"/>
        <v>3.2026666666666666</v>
      </c>
      <c r="B2268">
        <v>2266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8">
        <f t="shared" si="176"/>
        <v>24.762886597938145</v>
      </c>
      <c r="Q2268" s="10" t="s">
        <v>8332</v>
      </c>
      <c r="R2268" t="s">
        <v>8350</v>
      </c>
      <c r="S2268" s="14" t="str">
        <f t="shared" si="177"/>
        <v>April</v>
      </c>
      <c r="T2268" s="15">
        <f t="shared" si="178"/>
        <v>42486.749999999993</v>
      </c>
      <c r="U2268" t="str">
        <f t="shared" si="179"/>
        <v>2016</v>
      </c>
    </row>
    <row r="2269" spans="1:21" ht="45" x14ac:dyDescent="0.2">
      <c r="A2269" s="6">
        <f t="shared" si="175"/>
        <v>3.80525</v>
      </c>
      <c r="B2269">
        <v>2267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8">
        <f t="shared" si="176"/>
        <v>188.37871287128712</v>
      </c>
      <c r="Q2269" s="10" t="s">
        <v>8332</v>
      </c>
      <c r="R2269" t="s">
        <v>8350</v>
      </c>
      <c r="S2269" s="14" t="str">
        <f t="shared" si="177"/>
        <v>November</v>
      </c>
      <c r="T2269" s="15">
        <f t="shared" si="178"/>
        <v>41993.708333333336</v>
      </c>
      <c r="U2269" t="str">
        <f t="shared" si="179"/>
        <v>2014</v>
      </c>
    </row>
    <row r="2270" spans="1:21" ht="45" x14ac:dyDescent="0.2">
      <c r="A2270" s="6">
        <f t="shared" si="175"/>
        <v>1.026</v>
      </c>
      <c r="B2270">
        <v>2268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8">
        <f t="shared" si="176"/>
        <v>148.08247422680412</v>
      </c>
      <c r="Q2270" s="10" t="s">
        <v>8332</v>
      </c>
      <c r="R2270" t="s">
        <v>8350</v>
      </c>
      <c r="S2270" s="14" t="str">
        <f t="shared" si="177"/>
        <v>February</v>
      </c>
      <c r="T2270" s="15">
        <f t="shared" si="178"/>
        <v>42805.749016203699</v>
      </c>
      <c r="U2270" t="str">
        <f t="shared" si="179"/>
        <v>2017</v>
      </c>
    </row>
    <row r="2271" spans="1:21" ht="45" x14ac:dyDescent="0.2">
      <c r="A2271" s="6">
        <f t="shared" si="175"/>
        <v>18.016400000000001</v>
      </c>
      <c r="B2271">
        <v>2269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8">
        <f t="shared" si="176"/>
        <v>49.934589800443462</v>
      </c>
      <c r="Q2271" s="10" t="s">
        <v>8332</v>
      </c>
      <c r="R2271" t="s">
        <v>8350</v>
      </c>
      <c r="S2271" s="14" t="str">
        <f t="shared" si="177"/>
        <v>February</v>
      </c>
      <c r="T2271" s="15">
        <f t="shared" si="178"/>
        <v>42800.874999999993</v>
      </c>
      <c r="U2271" t="str">
        <f t="shared" si="179"/>
        <v>2017</v>
      </c>
    </row>
    <row r="2272" spans="1:21" ht="45" x14ac:dyDescent="0.2">
      <c r="A2272" s="6">
        <f t="shared" si="175"/>
        <v>7.2024800000000004</v>
      </c>
      <c r="B2272">
        <v>2270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8">
        <f t="shared" si="176"/>
        <v>107.82155688622754</v>
      </c>
      <c r="Q2272" s="10" t="s">
        <v>8332</v>
      </c>
      <c r="R2272" t="s">
        <v>8350</v>
      </c>
      <c r="S2272" s="14" t="str">
        <f t="shared" si="177"/>
        <v>December</v>
      </c>
      <c r="T2272" s="15">
        <f t="shared" si="178"/>
        <v>42745.582638888889</v>
      </c>
      <c r="U2272" t="str">
        <f t="shared" si="179"/>
        <v>2016</v>
      </c>
    </row>
    <row r="2273" spans="1:21" ht="45" x14ac:dyDescent="0.2">
      <c r="A2273" s="6">
        <f t="shared" si="175"/>
        <v>2.8309000000000002</v>
      </c>
      <c r="B2273">
        <v>2271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8">
        <f t="shared" si="176"/>
        <v>42.63403614457831</v>
      </c>
      <c r="Q2273" s="10" t="s">
        <v>8332</v>
      </c>
      <c r="R2273" t="s">
        <v>8350</v>
      </c>
      <c r="S2273" s="14" t="str">
        <f t="shared" si="177"/>
        <v>November</v>
      </c>
      <c r="T2273" s="15">
        <f t="shared" si="178"/>
        <v>42713.666712962957</v>
      </c>
      <c r="U2273" t="str">
        <f t="shared" si="179"/>
        <v>2016</v>
      </c>
    </row>
    <row r="2274" spans="1:21" ht="45" x14ac:dyDescent="0.2">
      <c r="A2274" s="6">
        <f t="shared" si="175"/>
        <v>13.566000000000001</v>
      </c>
      <c r="B2274">
        <v>2272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8">
        <f t="shared" si="176"/>
        <v>14.370762711864407</v>
      </c>
      <c r="Q2274" s="10" t="s">
        <v>8332</v>
      </c>
      <c r="R2274" t="s">
        <v>8350</v>
      </c>
      <c r="S2274" s="14" t="str">
        <f t="shared" si="177"/>
        <v>November</v>
      </c>
      <c r="T2274" s="15">
        <f t="shared" si="178"/>
        <v>42345.366157407399</v>
      </c>
      <c r="U2274" t="str">
        <f t="shared" si="179"/>
        <v>2015</v>
      </c>
    </row>
    <row r="2275" spans="1:21" ht="45" x14ac:dyDescent="0.2">
      <c r="A2275" s="6">
        <f t="shared" si="175"/>
        <v>2.2035999999999998</v>
      </c>
      <c r="B2275">
        <v>2273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8">
        <f t="shared" si="176"/>
        <v>37.476190476190474</v>
      </c>
      <c r="Q2275" s="10" t="s">
        <v>8332</v>
      </c>
      <c r="R2275" t="s">
        <v>8350</v>
      </c>
      <c r="S2275" s="14" t="str">
        <f t="shared" si="177"/>
        <v>February</v>
      </c>
      <c r="T2275" s="15">
        <f t="shared" si="178"/>
        <v>42806.174097222225</v>
      </c>
      <c r="U2275" t="str">
        <f t="shared" si="179"/>
        <v>2017</v>
      </c>
    </row>
    <row r="2276" spans="1:21" ht="45" x14ac:dyDescent="0.2">
      <c r="A2276" s="6">
        <f t="shared" si="175"/>
        <v>1.196</v>
      </c>
      <c r="B2276">
        <v>2274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8">
        <f t="shared" si="176"/>
        <v>30.202020202020201</v>
      </c>
      <c r="Q2276" s="10" t="s">
        <v>8332</v>
      </c>
      <c r="R2276" t="s">
        <v>8350</v>
      </c>
      <c r="S2276" s="14" t="str">
        <f t="shared" si="177"/>
        <v>January</v>
      </c>
      <c r="T2276" s="15">
        <f t="shared" si="178"/>
        <v>41693.167326388888</v>
      </c>
      <c r="U2276" t="str">
        <f t="shared" si="179"/>
        <v>2014</v>
      </c>
    </row>
    <row r="2277" spans="1:21" ht="45" x14ac:dyDescent="0.2">
      <c r="A2277" s="6">
        <f t="shared" si="175"/>
        <v>4.0776923076923079</v>
      </c>
      <c r="B2277">
        <v>2275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8">
        <f t="shared" si="176"/>
        <v>33.550632911392405</v>
      </c>
      <c r="Q2277" s="10" t="s">
        <v>8332</v>
      </c>
      <c r="R2277" t="s">
        <v>8350</v>
      </c>
      <c r="S2277" s="14" t="str">
        <f t="shared" si="177"/>
        <v>November</v>
      </c>
      <c r="T2277" s="15">
        <f t="shared" si="178"/>
        <v>41995.283321759263</v>
      </c>
      <c r="U2277" t="str">
        <f t="shared" si="179"/>
        <v>2014</v>
      </c>
    </row>
    <row r="2278" spans="1:21" ht="45" x14ac:dyDescent="0.2">
      <c r="A2278" s="6">
        <f t="shared" si="175"/>
        <v>1.0581826105905425</v>
      </c>
      <c r="B2278">
        <v>2276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8">
        <f t="shared" si="176"/>
        <v>64.74666666666667</v>
      </c>
      <c r="Q2278" s="10" t="s">
        <v>8332</v>
      </c>
      <c r="R2278" t="s">
        <v>8350</v>
      </c>
      <c r="S2278" s="14" t="str">
        <f t="shared" si="177"/>
        <v>December</v>
      </c>
      <c r="T2278" s="15">
        <f t="shared" si="178"/>
        <v>41644.318159722221</v>
      </c>
      <c r="U2278" t="str">
        <f t="shared" si="179"/>
        <v>2013</v>
      </c>
    </row>
    <row r="2279" spans="1:21" ht="45" x14ac:dyDescent="0.2">
      <c r="A2279" s="6">
        <f t="shared" si="175"/>
        <v>1.4108235294117648</v>
      </c>
      <c r="B2279">
        <v>2277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8">
        <f t="shared" si="176"/>
        <v>57.932367149758456</v>
      </c>
      <c r="Q2279" s="10" t="s">
        <v>8332</v>
      </c>
      <c r="R2279" t="s">
        <v>8350</v>
      </c>
      <c r="S2279" s="14" t="str">
        <f t="shared" si="177"/>
        <v>January</v>
      </c>
      <c r="T2279" s="15">
        <f t="shared" si="178"/>
        <v>40966.345173611109</v>
      </c>
      <c r="U2279" t="str">
        <f t="shared" si="179"/>
        <v>2012</v>
      </c>
    </row>
    <row r="2280" spans="1:21" ht="30" x14ac:dyDescent="0.2">
      <c r="A2280" s="6">
        <f t="shared" si="175"/>
        <v>2.7069999999999999</v>
      </c>
      <c r="B2280">
        <v>2278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8">
        <f t="shared" si="176"/>
        <v>53.078431372549019</v>
      </c>
      <c r="Q2280" s="10" t="s">
        <v>8332</v>
      </c>
      <c r="R2280" t="s">
        <v>8350</v>
      </c>
      <c r="S2280" s="14" t="str">
        <f t="shared" si="177"/>
        <v>November</v>
      </c>
      <c r="T2280" s="15">
        <f t="shared" si="178"/>
        <v>42372.624305555553</v>
      </c>
      <c r="U2280" t="str">
        <f t="shared" si="179"/>
        <v>2015</v>
      </c>
    </row>
    <row r="2281" spans="1:21" ht="45" x14ac:dyDescent="0.2">
      <c r="A2281" s="6">
        <f t="shared" si="175"/>
        <v>1.538</v>
      </c>
      <c r="B2281">
        <v>2279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8">
        <f t="shared" si="176"/>
        <v>48.0625</v>
      </c>
      <c r="Q2281" s="10" t="s">
        <v>8332</v>
      </c>
      <c r="R2281" t="s">
        <v>8350</v>
      </c>
      <c r="S2281" s="14" t="str">
        <f t="shared" si="177"/>
        <v>January</v>
      </c>
      <c r="T2281" s="15">
        <f t="shared" si="178"/>
        <v>42038.833333333336</v>
      </c>
      <c r="U2281" t="str">
        <f t="shared" si="179"/>
        <v>2015</v>
      </c>
    </row>
    <row r="2282" spans="1:21" ht="45" x14ac:dyDescent="0.2">
      <c r="A2282" s="6">
        <f t="shared" si="175"/>
        <v>4.0357653061224488</v>
      </c>
      <c r="B2282">
        <v>2280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8">
        <f t="shared" si="176"/>
        <v>82.396874999999994</v>
      </c>
      <c r="Q2282" s="10" t="s">
        <v>8332</v>
      </c>
      <c r="R2282" t="s">
        <v>8350</v>
      </c>
      <c r="S2282" s="14" t="str">
        <f t="shared" si="177"/>
        <v>August</v>
      </c>
      <c r="T2282" s="15">
        <f t="shared" si="178"/>
        <v>42264.291562499995</v>
      </c>
      <c r="U2282" t="str">
        <f t="shared" si="179"/>
        <v>2015</v>
      </c>
    </row>
    <row r="2283" spans="1:21" ht="45" x14ac:dyDescent="0.2">
      <c r="A2283" s="6">
        <f t="shared" si="175"/>
        <v>1.85</v>
      </c>
      <c r="B2283">
        <v>2281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8">
        <f t="shared" si="176"/>
        <v>50.454545454545453</v>
      </c>
      <c r="Q2283" s="10" t="s">
        <v>8324</v>
      </c>
      <c r="R2283" t="s">
        <v>8325</v>
      </c>
      <c r="S2283" s="14" t="str">
        <f t="shared" si="177"/>
        <v>May</v>
      </c>
      <c r="T2283" s="15">
        <f t="shared" si="178"/>
        <v>40748.951388888883</v>
      </c>
      <c r="U2283" t="str">
        <f t="shared" si="179"/>
        <v>2011</v>
      </c>
    </row>
    <row r="2284" spans="1:21" ht="30" x14ac:dyDescent="0.2">
      <c r="A2284" s="6">
        <f t="shared" si="175"/>
        <v>1.8533333333333333</v>
      </c>
      <c r="B2284">
        <v>2282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8">
        <f t="shared" si="176"/>
        <v>115.83333333333333</v>
      </c>
      <c r="Q2284" s="10" t="s">
        <v>8324</v>
      </c>
      <c r="R2284" t="s">
        <v>8325</v>
      </c>
      <c r="S2284" s="14" t="str">
        <f t="shared" si="177"/>
        <v>November</v>
      </c>
      <c r="T2284" s="15">
        <f t="shared" si="178"/>
        <v>42382.841273148144</v>
      </c>
      <c r="U2284" t="str">
        <f t="shared" si="179"/>
        <v>2015</v>
      </c>
    </row>
    <row r="2285" spans="1:21" ht="45" x14ac:dyDescent="0.2">
      <c r="A2285" s="6">
        <f t="shared" si="175"/>
        <v>1.0085533333333332</v>
      </c>
      <c r="B2285">
        <v>2283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8">
        <f t="shared" si="176"/>
        <v>63.03458333333333</v>
      </c>
      <c r="Q2285" s="10" t="s">
        <v>8324</v>
      </c>
      <c r="R2285" t="s">
        <v>8325</v>
      </c>
      <c r="S2285" s="14" t="str">
        <f t="shared" si="177"/>
        <v>March</v>
      </c>
      <c r="T2285" s="15">
        <f t="shared" si="178"/>
        <v>41037.750046296293</v>
      </c>
      <c r="U2285" t="str">
        <f t="shared" si="179"/>
        <v>2012</v>
      </c>
    </row>
    <row r="2286" spans="1:21" ht="30" x14ac:dyDescent="0.2">
      <c r="A2286" s="6">
        <f t="shared" si="175"/>
        <v>1.0622116666666668</v>
      </c>
      <c r="B2286">
        <v>2284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8">
        <f t="shared" si="176"/>
        <v>108.02152542372882</v>
      </c>
      <c r="Q2286" s="10" t="s">
        <v>8324</v>
      </c>
      <c r="R2286" t="s">
        <v>8325</v>
      </c>
      <c r="S2286" s="14" t="str">
        <f t="shared" si="177"/>
        <v>February</v>
      </c>
      <c r="T2286" s="15">
        <f t="shared" si="178"/>
        <v>40613.833333333328</v>
      </c>
      <c r="U2286" t="str">
        <f t="shared" si="179"/>
        <v>2011</v>
      </c>
    </row>
    <row r="2287" spans="1:21" ht="45" x14ac:dyDescent="0.2">
      <c r="A2287" s="6">
        <f t="shared" si="175"/>
        <v>1.2136666666666667</v>
      </c>
      <c r="B2287">
        <v>2285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8">
        <f t="shared" si="176"/>
        <v>46.088607594936711</v>
      </c>
      <c r="Q2287" s="10" t="s">
        <v>8324</v>
      </c>
      <c r="R2287" t="s">
        <v>8325</v>
      </c>
      <c r="S2287" s="14" t="str">
        <f t="shared" si="177"/>
        <v>May</v>
      </c>
      <c r="T2287" s="15">
        <f t="shared" si="178"/>
        <v>41088.852349537032</v>
      </c>
      <c r="U2287" t="str">
        <f t="shared" si="179"/>
        <v>2012</v>
      </c>
    </row>
    <row r="2288" spans="1:21" ht="45" x14ac:dyDescent="0.2">
      <c r="A2288" s="6">
        <f t="shared" si="175"/>
        <v>1.0006666666666666</v>
      </c>
      <c r="B2288">
        <v>2286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8">
        <f t="shared" si="176"/>
        <v>107.21428571428571</v>
      </c>
      <c r="Q2288" s="10" t="s">
        <v>8324</v>
      </c>
      <c r="R2288" t="s">
        <v>8325</v>
      </c>
      <c r="S2288" s="14" t="str">
        <f t="shared" si="177"/>
        <v>August</v>
      </c>
      <c r="T2288" s="15">
        <f t="shared" si="178"/>
        <v>41522.832638888889</v>
      </c>
      <c r="U2288" t="str">
        <f t="shared" si="179"/>
        <v>2013</v>
      </c>
    </row>
    <row r="2289" spans="1:21" ht="45" x14ac:dyDescent="0.2">
      <c r="A2289" s="6">
        <f t="shared" si="175"/>
        <v>1.1997755555555556</v>
      </c>
      <c r="B2289">
        <v>2287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8">
        <f t="shared" si="176"/>
        <v>50.9338679245283</v>
      </c>
      <c r="Q2289" s="10" t="s">
        <v>8324</v>
      </c>
      <c r="R2289" t="s">
        <v>8325</v>
      </c>
      <c r="S2289" s="14" t="str">
        <f t="shared" si="177"/>
        <v>June</v>
      </c>
      <c r="T2289" s="15">
        <f t="shared" si="178"/>
        <v>41813.334027777775</v>
      </c>
      <c r="U2289" t="str">
        <f t="shared" si="179"/>
        <v>2014</v>
      </c>
    </row>
    <row r="2290" spans="1:21" ht="45" x14ac:dyDescent="0.2">
      <c r="A2290" s="6">
        <f t="shared" si="175"/>
        <v>1.0009999999999999</v>
      </c>
      <c r="B2290">
        <v>2288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8">
        <f t="shared" si="176"/>
        <v>40.04</v>
      </c>
      <c r="Q2290" s="10" t="s">
        <v>8324</v>
      </c>
      <c r="R2290" t="s">
        <v>8325</v>
      </c>
      <c r="S2290" s="14" t="str">
        <f t="shared" si="177"/>
        <v>June</v>
      </c>
      <c r="T2290" s="15">
        <f t="shared" si="178"/>
        <v>41086.416666666664</v>
      </c>
      <c r="U2290" t="str">
        <f t="shared" si="179"/>
        <v>2012</v>
      </c>
    </row>
    <row r="2291" spans="1:21" ht="45" x14ac:dyDescent="0.2">
      <c r="A2291" s="6">
        <f t="shared" si="175"/>
        <v>1.0740000000000001</v>
      </c>
      <c r="B2291">
        <v>2289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8">
        <f t="shared" si="176"/>
        <v>64.44</v>
      </c>
      <c r="Q2291" s="10" t="s">
        <v>8324</v>
      </c>
      <c r="R2291" t="s">
        <v>8325</v>
      </c>
      <c r="S2291" s="14" t="str">
        <f t="shared" si="177"/>
        <v>October</v>
      </c>
      <c r="T2291" s="15">
        <f t="shared" si="178"/>
        <v>41614.640277777777</v>
      </c>
      <c r="U2291" t="str">
        <f t="shared" si="179"/>
        <v>2013</v>
      </c>
    </row>
    <row r="2292" spans="1:21" ht="45" x14ac:dyDescent="0.2">
      <c r="A2292" s="6">
        <f t="shared" si="175"/>
        <v>1.0406666666666666</v>
      </c>
      <c r="B2292">
        <v>2290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8">
        <f t="shared" si="176"/>
        <v>53.827586206896555</v>
      </c>
      <c r="Q2292" s="10" t="s">
        <v>8324</v>
      </c>
      <c r="R2292" t="s">
        <v>8325</v>
      </c>
      <c r="S2292" s="14" t="str">
        <f t="shared" si="177"/>
        <v>September</v>
      </c>
      <c r="T2292" s="15">
        <f t="shared" si="178"/>
        <v>40148.375</v>
      </c>
      <c r="U2292" t="str">
        <f t="shared" si="179"/>
        <v>2009</v>
      </c>
    </row>
    <row r="2293" spans="1:21" ht="45" x14ac:dyDescent="0.2">
      <c r="A2293" s="6">
        <f t="shared" si="175"/>
        <v>1.728</v>
      </c>
      <c r="B2293">
        <v>2291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8">
        <f t="shared" si="176"/>
        <v>100.46511627906976</v>
      </c>
      <c r="Q2293" s="10" t="s">
        <v>8324</v>
      </c>
      <c r="R2293" t="s">
        <v>8325</v>
      </c>
      <c r="S2293" s="14" t="str">
        <f t="shared" si="177"/>
        <v>March</v>
      </c>
      <c r="T2293" s="15">
        <f t="shared" si="178"/>
        <v>41021.833333333328</v>
      </c>
      <c r="U2293" t="str">
        <f t="shared" si="179"/>
        <v>2012</v>
      </c>
    </row>
    <row r="2294" spans="1:21" ht="45" x14ac:dyDescent="0.2">
      <c r="A2294" s="6">
        <f t="shared" si="175"/>
        <v>1.072505</v>
      </c>
      <c r="B2294">
        <v>2292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8">
        <f t="shared" si="176"/>
        <v>46.630652173913049</v>
      </c>
      <c r="Q2294" s="10" t="s">
        <v>8324</v>
      </c>
      <c r="R2294" t="s">
        <v>8325</v>
      </c>
      <c r="S2294" s="14" t="str">
        <f t="shared" si="177"/>
        <v>March</v>
      </c>
      <c r="T2294" s="15">
        <f t="shared" si="178"/>
        <v>41017.364305555551</v>
      </c>
      <c r="U2294" t="str">
        <f t="shared" si="179"/>
        <v>2012</v>
      </c>
    </row>
    <row r="2295" spans="1:21" ht="30" x14ac:dyDescent="0.2">
      <c r="A2295" s="6">
        <f t="shared" si="175"/>
        <v>1.0823529411764705</v>
      </c>
      <c r="B2295">
        <v>2293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8">
        <f t="shared" si="176"/>
        <v>34.074074074074076</v>
      </c>
      <c r="Q2295" s="10" t="s">
        <v>8324</v>
      </c>
      <c r="R2295" t="s">
        <v>8325</v>
      </c>
      <c r="S2295" s="14" t="str">
        <f t="shared" si="177"/>
        <v>August</v>
      </c>
      <c r="T2295" s="15">
        <f t="shared" si="178"/>
        <v>41176.832638888889</v>
      </c>
      <c r="U2295" t="str">
        <f t="shared" si="179"/>
        <v>2012</v>
      </c>
    </row>
    <row r="2296" spans="1:21" ht="45" x14ac:dyDescent="0.2">
      <c r="A2296" s="6">
        <f t="shared" si="175"/>
        <v>1.4608079999999999</v>
      </c>
      <c r="B2296">
        <v>2294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8">
        <f t="shared" si="176"/>
        <v>65.214642857142863</v>
      </c>
      <c r="Q2296" s="10" t="s">
        <v>8324</v>
      </c>
      <c r="R2296" t="s">
        <v>8325</v>
      </c>
      <c r="S2296" s="14" t="str">
        <f t="shared" si="177"/>
        <v>December</v>
      </c>
      <c r="T2296" s="15">
        <f t="shared" si="178"/>
        <v>41294.389814814815</v>
      </c>
      <c r="U2296" t="str">
        <f t="shared" si="179"/>
        <v>2012</v>
      </c>
    </row>
    <row r="2297" spans="1:21" ht="45" x14ac:dyDescent="0.2">
      <c r="A2297" s="6">
        <f t="shared" si="175"/>
        <v>1.2524999999999999</v>
      </c>
      <c r="B2297">
        <v>2295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8">
        <f t="shared" si="176"/>
        <v>44.205882352941174</v>
      </c>
      <c r="Q2297" s="10" t="s">
        <v>8324</v>
      </c>
      <c r="R2297" t="s">
        <v>8325</v>
      </c>
      <c r="S2297" s="14" t="str">
        <f t="shared" si="177"/>
        <v>December</v>
      </c>
      <c r="T2297" s="15">
        <f t="shared" si="178"/>
        <v>41300.621018518512</v>
      </c>
      <c r="U2297" t="str">
        <f t="shared" si="179"/>
        <v>2012</v>
      </c>
    </row>
    <row r="2298" spans="1:21" ht="45" x14ac:dyDescent="0.2">
      <c r="A2298" s="6">
        <f t="shared" si="175"/>
        <v>1.4907142857142857</v>
      </c>
      <c r="B2298">
        <v>2296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8">
        <f t="shared" si="176"/>
        <v>71.965517241379317</v>
      </c>
      <c r="Q2298" s="10" t="s">
        <v>8324</v>
      </c>
      <c r="R2298" t="s">
        <v>8325</v>
      </c>
      <c r="S2298" s="14" t="str">
        <f t="shared" si="177"/>
        <v>January</v>
      </c>
      <c r="T2298" s="15">
        <f t="shared" si="178"/>
        <v>40962.39844907407</v>
      </c>
      <c r="U2298" t="str">
        <f t="shared" si="179"/>
        <v>2012</v>
      </c>
    </row>
    <row r="2299" spans="1:21" ht="30" x14ac:dyDescent="0.2">
      <c r="A2299" s="6">
        <f t="shared" si="175"/>
        <v>1.006</v>
      </c>
      <c r="B2299">
        <v>2297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8">
        <f t="shared" si="176"/>
        <v>52.94736842105263</v>
      </c>
      <c r="Q2299" s="10" t="s">
        <v>8324</v>
      </c>
      <c r="R2299" t="s">
        <v>8325</v>
      </c>
      <c r="S2299" s="14" t="str">
        <f t="shared" si="177"/>
        <v>February</v>
      </c>
      <c r="T2299" s="15">
        <f t="shared" si="178"/>
        <v>40981.832638888889</v>
      </c>
      <c r="U2299" t="str">
        <f t="shared" si="179"/>
        <v>2012</v>
      </c>
    </row>
    <row r="2300" spans="1:21" ht="30" x14ac:dyDescent="0.2">
      <c r="A2300" s="6">
        <f t="shared" si="175"/>
        <v>1.0507333333333333</v>
      </c>
      <c r="B2300">
        <v>2298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8">
        <f t="shared" si="176"/>
        <v>109.45138888888889</v>
      </c>
      <c r="Q2300" s="10" t="s">
        <v>8324</v>
      </c>
      <c r="R2300" t="s">
        <v>8325</v>
      </c>
      <c r="S2300" s="14" t="str">
        <f t="shared" si="177"/>
        <v>February</v>
      </c>
      <c r="T2300" s="15">
        <f t="shared" si="178"/>
        <v>41724.46565972222</v>
      </c>
      <c r="U2300" t="str">
        <f t="shared" si="179"/>
        <v>2014</v>
      </c>
    </row>
    <row r="2301" spans="1:21" ht="30" x14ac:dyDescent="0.2">
      <c r="A2301" s="6">
        <f t="shared" si="175"/>
        <v>3.5016666666666665</v>
      </c>
      <c r="B2301">
        <v>2299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8">
        <f t="shared" si="176"/>
        <v>75.035714285714292</v>
      </c>
      <c r="Q2301" s="10" t="s">
        <v>8324</v>
      </c>
      <c r="R2301" t="s">
        <v>8325</v>
      </c>
      <c r="S2301" s="14" t="str">
        <f t="shared" si="177"/>
        <v>January</v>
      </c>
      <c r="T2301" s="15">
        <f t="shared" si="178"/>
        <v>40579.699178240735</v>
      </c>
      <c r="U2301" t="str">
        <f t="shared" si="179"/>
        <v>2011</v>
      </c>
    </row>
    <row r="2302" spans="1:21" ht="45" x14ac:dyDescent="0.2">
      <c r="A2302" s="6">
        <f t="shared" si="175"/>
        <v>1.0125</v>
      </c>
      <c r="B2302">
        <v>2300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8">
        <f t="shared" si="176"/>
        <v>115.71428571428571</v>
      </c>
      <c r="Q2302" s="10" t="s">
        <v>8324</v>
      </c>
      <c r="R2302" t="s">
        <v>8325</v>
      </c>
      <c r="S2302" s="14" t="str">
        <f t="shared" si="177"/>
        <v>June</v>
      </c>
      <c r="T2302" s="15">
        <f t="shared" si="178"/>
        <v>41088.393703703703</v>
      </c>
      <c r="U2302" t="str">
        <f t="shared" si="179"/>
        <v>2012</v>
      </c>
    </row>
    <row r="2303" spans="1:21" ht="30" x14ac:dyDescent="0.2">
      <c r="A2303" s="6">
        <f t="shared" si="175"/>
        <v>1.336044</v>
      </c>
      <c r="B2303">
        <v>2301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8">
        <f t="shared" si="176"/>
        <v>31.659810426540286</v>
      </c>
      <c r="Q2303" s="10" t="s">
        <v>8324</v>
      </c>
      <c r="R2303" t="s">
        <v>8328</v>
      </c>
      <c r="S2303" s="14" t="str">
        <f t="shared" si="177"/>
        <v>May</v>
      </c>
      <c r="T2303" s="15">
        <f t="shared" si="178"/>
        <v>41445.813611111109</v>
      </c>
      <c r="U2303" t="str">
        <f t="shared" si="179"/>
        <v>2013</v>
      </c>
    </row>
    <row r="2304" spans="1:21" ht="45" x14ac:dyDescent="0.2">
      <c r="A2304" s="6">
        <f t="shared" si="175"/>
        <v>1.7065217391304348</v>
      </c>
      <c r="B2304">
        <v>2302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8">
        <f t="shared" si="176"/>
        <v>46.176470588235297</v>
      </c>
      <c r="Q2304" s="10" t="s">
        <v>8324</v>
      </c>
      <c r="R2304" t="s">
        <v>8328</v>
      </c>
      <c r="S2304" s="14" t="str">
        <f t="shared" si="177"/>
        <v>November</v>
      </c>
      <c r="T2304" s="15">
        <f t="shared" si="178"/>
        <v>41638.958333333328</v>
      </c>
      <c r="U2304" t="str">
        <f t="shared" si="179"/>
        <v>2013</v>
      </c>
    </row>
    <row r="2305" spans="1:21" ht="45" x14ac:dyDescent="0.2">
      <c r="A2305" s="6">
        <f t="shared" si="175"/>
        <v>1.0935829457364341</v>
      </c>
      <c r="B2305">
        <v>2303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8">
        <f t="shared" si="176"/>
        <v>68.481650485436887</v>
      </c>
      <c r="Q2305" s="10" t="s">
        <v>8324</v>
      </c>
      <c r="R2305" t="s">
        <v>8328</v>
      </c>
      <c r="S2305" s="14" t="str">
        <f t="shared" si="177"/>
        <v>November</v>
      </c>
      <c r="T2305" s="15">
        <f t="shared" si="178"/>
        <v>40889.819398148145</v>
      </c>
      <c r="U2305" t="str">
        <f t="shared" si="179"/>
        <v>2011</v>
      </c>
    </row>
    <row r="2306" spans="1:21" ht="45" x14ac:dyDescent="0.2">
      <c r="A2306" s="6">
        <f t="shared" si="175"/>
        <v>1.0070033333333335</v>
      </c>
      <c r="B2306">
        <v>2304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8">
        <f t="shared" si="176"/>
        <v>53.469203539823013</v>
      </c>
      <c r="Q2306" s="10" t="s">
        <v>8324</v>
      </c>
      <c r="R2306" t="s">
        <v>8328</v>
      </c>
      <c r="S2306" s="14" t="str">
        <f t="shared" si="177"/>
        <v>November</v>
      </c>
      <c r="T2306" s="15">
        <f t="shared" si="178"/>
        <v>40543.874305555553</v>
      </c>
      <c r="U2306" t="str">
        <f t="shared" si="179"/>
        <v>2010</v>
      </c>
    </row>
    <row r="2307" spans="1:21" ht="45" x14ac:dyDescent="0.2">
      <c r="A2307" s="6">
        <f t="shared" ref="A2307:A2370" si="180">(F2307/E2307)</f>
        <v>1.0122777777777778</v>
      </c>
      <c r="B2307">
        <v>2305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8">
        <f t="shared" ref="P2307:P2370" si="181">F2307/M2307</f>
        <v>109.10778443113773</v>
      </c>
      <c r="Q2307" s="10" t="s">
        <v>8324</v>
      </c>
      <c r="R2307" t="s">
        <v>8328</v>
      </c>
      <c r="S2307" s="14" t="str">
        <f t="shared" ref="S2307:S2370" si="182">TEXT((((K2307/60)/60)/24)+DATE(1970,1,1)+(-8/24),"MMMM")</f>
        <v>July</v>
      </c>
      <c r="T2307" s="15">
        <f t="shared" ref="T2307:T2370" si="183">(((J2307/60)/60/24)+DATE(1970,1,1)+(-8/24))</f>
        <v>41859.416666666664</v>
      </c>
      <c r="U2307" t="str">
        <f t="shared" ref="U2307:U2370" si="184">TEXT((((K2307/60)/60)/24)+DATE(1970,1,1)+(-8/24),"YYYY")</f>
        <v>2014</v>
      </c>
    </row>
    <row r="2308" spans="1:21" ht="45" x14ac:dyDescent="0.2">
      <c r="A2308" s="6">
        <f t="shared" si="180"/>
        <v>1.0675857142857144</v>
      </c>
      <c r="B2308">
        <v>2306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8">
        <f t="shared" si="181"/>
        <v>51.185616438356163</v>
      </c>
      <c r="Q2308" s="10" t="s">
        <v>8324</v>
      </c>
      <c r="R2308" t="s">
        <v>8328</v>
      </c>
      <c r="S2308" s="14" t="str">
        <f t="shared" si="182"/>
        <v>February</v>
      </c>
      <c r="T2308" s="15">
        <f t="shared" si="183"/>
        <v>40977.834826388884</v>
      </c>
      <c r="U2308" t="str">
        <f t="shared" si="184"/>
        <v>2012</v>
      </c>
    </row>
    <row r="2309" spans="1:21" ht="45" x14ac:dyDescent="0.2">
      <c r="A2309" s="6">
        <f t="shared" si="180"/>
        <v>1.0665777537961894</v>
      </c>
      <c r="B2309">
        <v>2307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8">
        <f t="shared" si="181"/>
        <v>27.936800000000002</v>
      </c>
      <c r="Q2309" s="10" t="s">
        <v>8324</v>
      </c>
      <c r="R2309" t="s">
        <v>8328</v>
      </c>
      <c r="S2309" s="14" t="str">
        <f t="shared" si="182"/>
        <v>April</v>
      </c>
      <c r="T2309" s="15">
        <f t="shared" si="183"/>
        <v>41034.46907407407</v>
      </c>
      <c r="U2309" t="str">
        <f t="shared" si="184"/>
        <v>2012</v>
      </c>
    </row>
    <row r="2310" spans="1:21" ht="45" x14ac:dyDescent="0.2">
      <c r="A2310" s="6">
        <f t="shared" si="180"/>
        <v>1.0130622</v>
      </c>
      <c r="B2310">
        <v>2308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8">
        <f t="shared" si="181"/>
        <v>82.496921824104234</v>
      </c>
      <c r="Q2310" s="10" t="s">
        <v>8324</v>
      </c>
      <c r="R2310" t="s">
        <v>8328</v>
      </c>
      <c r="S2310" s="14" t="str">
        <f t="shared" si="182"/>
        <v>July</v>
      </c>
      <c r="T2310" s="15">
        <f t="shared" si="183"/>
        <v>41879.708333333328</v>
      </c>
      <c r="U2310" t="str">
        <f t="shared" si="184"/>
        <v>2014</v>
      </c>
    </row>
    <row r="2311" spans="1:21" ht="45" x14ac:dyDescent="0.2">
      <c r="A2311" s="6">
        <f t="shared" si="180"/>
        <v>1.0667450000000001</v>
      </c>
      <c r="B2311">
        <v>2309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8">
        <f t="shared" si="181"/>
        <v>59.817476635514019</v>
      </c>
      <c r="Q2311" s="10" t="s">
        <v>8324</v>
      </c>
      <c r="R2311" t="s">
        <v>8328</v>
      </c>
      <c r="S2311" s="14" t="str">
        <f t="shared" si="182"/>
        <v>February</v>
      </c>
      <c r="T2311" s="15">
        <f t="shared" si="183"/>
        <v>41342.654363425921</v>
      </c>
      <c r="U2311" t="str">
        <f t="shared" si="184"/>
        <v>2013</v>
      </c>
    </row>
    <row r="2312" spans="1:21" ht="45" x14ac:dyDescent="0.2">
      <c r="A2312" s="6">
        <f t="shared" si="180"/>
        <v>4.288397837837838</v>
      </c>
      <c r="B2312">
        <v>2310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8">
        <f t="shared" si="181"/>
        <v>64.816470588235291</v>
      </c>
      <c r="Q2312" s="10" t="s">
        <v>8324</v>
      </c>
      <c r="R2312" t="s">
        <v>8328</v>
      </c>
      <c r="S2312" s="14" t="str">
        <f t="shared" si="182"/>
        <v>February</v>
      </c>
      <c r="T2312" s="15">
        <f t="shared" si="183"/>
        <v>41354.41915509259</v>
      </c>
      <c r="U2312" t="str">
        <f t="shared" si="184"/>
        <v>2013</v>
      </c>
    </row>
    <row r="2313" spans="1:21" ht="45" x14ac:dyDescent="0.2">
      <c r="A2313" s="6">
        <f t="shared" si="180"/>
        <v>1.0411111111111111</v>
      </c>
      <c r="B2313">
        <v>2311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8">
        <f t="shared" si="181"/>
        <v>90.09615384615384</v>
      </c>
      <c r="Q2313" s="10" t="s">
        <v>8324</v>
      </c>
      <c r="R2313" t="s">
        <v>8328</v>
      </c>
      <c r="S2313" s="14" t="str">
        <f t="shared" si="182"/>
        <v>April</v>
      </c>
      <c r="T2313" s="15">
        <f t="shared" si="183"/>
        <v>41765.671168981477</v>
      </c>
      <c r="U2313" t="str">
        <f t="shared" si="184"/>
        <v>2014</v>
      </c>
    </row>
    <row r="2314" spans="1:21" ht="45" x14ac:dyDescent="0.2">
      <c r="A2314" s="6">
        <f t="shared" si="180"/>
        <v>1.0786666666666667</v>
      </c>
      <c r="B2314">
        <v>2312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8">
        <f t="shared" si="181"/>
        <v>40.962025316455694</v>
      </c>
      <c r="Q2314" s="10" t="s">
        <v>8324</v>
      </c>
      <c r="R2314" t="s">
        <v>8328</v>
      </c>
      <c r="S2314" s="14" t="str">
        <f t="shared" si="182"/>
        <v>March</v>
      </c>
      <c r="T2314" s="15">
        <f t="shared" si="183"/>
        <v>41747.625</v>
      </c>
      <c r="U2314" t="str">
        <f t="shared" si="184"/>
        <v>2014</v>
      </c>
    </row>
    <row r="2315" spans="1:21" ht="30" x14ac:dyDescent="0.2">
      <c r="A2315" s="6">
        <f t="shared" si="180"/>
        <v>1.7584040000000001</v>
      </c>
      <c r="B2315">
        <v>2313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8">
        <f t="shared" si="181"/>
        <v>56.000127388535034</v>
      </c>
      <c r="Q2315" s="10" t="s">
        <v>8324</v>
      </c>
      <c r="R2315" t="s">
        <v>8328</v>
      </c>
      <c r="S2315" s="14" t="str">
        <f t="shared" si="182"/>
        <v>April</v>
      </c>
      <c r="T2315" s="15">
        <f t="shared" si="183"/>
        <v>41032.625300925924</v>
      </c>
      <c r="U2315" t="str">
        <f t="shared" si="184"/>
        <v>2012</v>
      </c>
    </row>
    <row r="2316" spans="1:21" ht="45" x14ac:dyDescent="0.2">
      <c r="A2316" s="6">
        <f t="shared" si="180"/>
        <v>1.5697000000000001</v>
      </c>
      <c r="B2316">
        <v>2314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8">
        <f t="shared" si="181"/>
        <v>37.672800000000002</v>
      </c>
      <c r="Q2316" s="10" t="s">
        <v>8324</v>
      </c>
      <c r="R2316" t="s">
        <v>8328</v>
      </c>
      <c r="S2316" s="14" t="str">
        <f t="shared" si="182"/>
        <v>May</v>
      </c>
      <c r="T2316" s="15">
        <f t="shared" si="183"/>
        <v>41067.218252314815</v>
      </c>
      <c r="U2316" t="str">
        <f t="shared" si="184"/>
        <v>2012</v>
      </c>
    </row>
    <row r="2317" spans="1:21" ht="30" x14ac:dyDescent="0.2">
      <c r="A2317" s="6">
        <f t="shared" si="180"/>
        <v>1.026</v>
      </c>
      <c r="B2317">
        <v>2315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8">
        <f t="shared" si="181"/>
        <v>40.078125</v>
      </c>
      <c r="Q2317" s="10" t="s">
        <v>8324</v>
      </c>
      <c r="R2317" t="s">
        <v>8328</v>
      </c>
      <c r="S2317" s="14" t="str">
        <f t="shared" si="182"/>
        <v>April</v>
      </c>
      <c r="T2317" s="15">
        <f t="shared" si="183"/>
        <v>41034.392858796295</v>
      </c>
      <c r="U2317" t="str">
        <f t="shared" si="184"/>
        <v>2012</v>
      </c>
    </row>
    <row r="2318" spans="1:21" ht="45" x14ac:dyDescent="0.2">
      <c r="A2318" s="6">
        <f t="shared" si="180"/>
        <v>1.0404266666666666</v>
      </c>
      <c r="B2318">
        <v>2316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8">
        <f t="shared" si="181"/>
        <v>78.031999999999996</v>
      </c>
      <c r="Q2318" s="10" t="s">
        <v>8324</v>
      </c>
      <c r="R2318" t="s">
        <v>8328</v>
      </c>
      <c r="S2318" s="14" t="str">
        <f t="shared" si="182"/>
        <v>September</v>
      </c>
      <c r="T2318" s="15">
        <f t="shared" si="183"/>
        <v>40156.433333333334</v>
      </c>
      <c r="U2318" t="str">
        <f t="shared" si="184"/>
        <v>2009</v>
      </c>
    </row>
    <row r="2319" spans="1:21" ht="45" x14ac:dyDescent="0.2">
      <c r="A2319" s="6">
        <f t="shared" si="180"/>
        <v>1.04</v>
      </c>
      <c r="B2319">
        <v>2317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8">
        <f t="shared" si="181"/>
        <v>18.90909090909091</v>
      </c>
      <c r="Q2319" s="10" t="s">
        <v>8324</v>
      </c>
      <c r="R2319" t="s">
        <v>8328</v>
      </c>
      <c r="S2319" s="14" t="str">
        <f t="shared" si="182"/>
        <v>January</v>
      </c>
      <c r="T2319" s="15">
        <f t="shared" si="183"/>
        <v>40223.875</v>
      </c>
      <c r="U2319" t="str">
        <f t="shared" si="184"/>
        <v>2010</v>
      </c>
    </row>
    <row r="2320" spans="1:21" ht="60" x14ac:dyDescent="0.2">
      <c r="A2320" s="6">
        <f t="shared" si="180"/>
        <v>1.2105999999999999</v>
      </c>
      <c r="B2320">
        <v>2318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8">
        <f t="shared" si="181"/>
        <v>37.134969325153371</v>
      </c>
      <c r="Q2320" s="10" t="s">
        <v>8324</v>
      </c>
      <c r="R2320" t="s">
        <v>8328</v>
      </c>
      <c r="S2320" s="14" t="str">
        <f t="shared" si="182"/>
        <v>August</v>
      </c>
      <c r="T2320" s="15">
        <f t="shared" si="183"/>
        <v>40081.832638888889</v>
      </c>
      <c r="U2320" t="str">
        <f t="shared" si="184"/>
        <v>2009</v>
      </c>
    </row>
    <row r="2321" spans="1:21" ht="45" x14ac:dyDescent="0.2">
      <c r="A2321" s="6">
        <f t="shared" si="180"/>
        <v>1.077</v>
      </c>
      <c r="B2321">
        <v>2319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8">
        <f t="shared" si="181"/>
        <v>41.961038961038959</v>
      </c>
      <c r="Q2321" s="10" t="s">
        <v>8324</v>
      </c>
      <c r="R2321" t="s">
        <v>8328</v>
      </c>
      <c r="S2321" s="14" t="str">
        <f t="shared" si="182"/>
        <v>November</v>
      </c>
      <c r="T2321" s="15">
        <f t="shared" si="183"/>
        <v>41622.748668981476</v>
      </c>
      <c r="U2321" t="str">
        <f t="shared" si="184"/>
        <v>2013</v>
      </c>
    </row>
    <row r="2322" spans="1:21" ht="45" x14ac:dyDescent="0.2">
      <c r="A2322" s="6">
        <f t="shared" si="180"/>
        <v>1.0866</v>
      </c>
      <c r="B2322">
        <v>2320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8">
        <f t="shared" si="181"/>
        <v>61.044943820224717</v>
      </c>
      <c r="Q2322" s="10" t="s">
        <v>8324</v>
      </c>
      <c r="R2322" t="s">
        <v>8328</v>
      </c>
      <c r="S2322" s="14" t="str">
        <f t="shared" si="182"/>
        <v>February</v>
      </c>
      <c r="T2322" s="15">
        <f t="shared" si="183"/>
        <v>41731.442129629628</v>
      </c>
      <c r="U2322" t="str">
        <f t="shared" si="184"/>
        <v>2014</v>
      </c>
    </row>
    <row r="2323" spans="1:21" ht="45" x14ac:dyDescent="0.2">
      <c r="A2323" s="6">
        <f t="shared" si="180"/>
        <v>0.39120962394619685</v>
      </c>
      <c r="B2323">
        <v>2321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8">
        <f t="shared" si="181"/>
        <v>64.53125</v>
      </c>
      <c r="Q2323" s="10" t="s">
        <v>8335</v>
      </c>
      <c r="R2323" t="s">
        <v>8351</v>
      </c>
      <c r="S2323" s="14" t="str">
        <f t="shared" si="182"/>
        <v>March</v>
      </c>
      <c r="T2323" s="15">
        <f t="shared" si="183"/>
        <v>42828.885428240734</v>
      </c>
      <c r="U2323" t="str">
        <f t="shared" si="184"/>
        <v>2017</v>
      </c>
    </row>
    <row r="2324" spans="1:21" ht="45" x14ac:dyDescent="0.2">
      <c r="A2324" s="6">
        <f t="shared" si="180"/>
        <v>3.1481481481481478E-2</v>
      </c>
      <c r="B2324">
        <v>2322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8">
        <f t="shared" si="181"/>
        <v>21.25</v>
      </c>
      <c r="Q2324" s="10" t="s">
        <v>8335</v>
      </c>
      <c r="R2324" t="s">
        <v>8351</v>
      </c>
      <c r="S2324" s="14" t="str">
        <f t="shared" si="182"/>
        <v>March</v>
      </c>
      <c r="T2324" s="15">
        <f t="shared" si="183"/>
        <v>42834.520474537036</v>
      </c>
      <c r="U2324" t="str">
        <f t="shared" si="184"/>
        <v>2017</v>
      </c>
    </row>
    <row r="2325" spans="1:21" ht="45" x14ac:dyDescent="0.2">
      <c r="A2325" s="6">
        <f t="shared" si="180"/>
        <v>0.48</v>
      </c>
      <c r="B2325">
        <v>2323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8">
        <f t="shared" si="181"/>
        <v>30</v>
      </c>
      <c r="Q2325" s="10" t="s">
        <v>8335</v>
      </c>
      <c r="R2325" t="s">
        <v>8351</v>
      </c>
      <c r="S2325" s="14" t="str">
        <f t="shared" si="182"/>
        <v>March</v>
      </c>
      <c r="T2325" s="15">
        <f t="shared" si="183"/>
        <v>42814.42184027777</v>
      </c>
      <c r="U2325" t="str">
        <f t="shared" si="184"/>
        <v>2017</v>
      </c>
    </row>
    <row r="2326" spans="1:21" ht="30" x14ac:dyDescent="0.2">
      <c r="A2326" s="6">
        <f t="shared" si="180"/>
        <v>0.20733333333333334</v>
      </c>
      <c r="B2326">
        <v>2324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8">
        <f t="shared" si="181"/>
        <v>25.491803278688526</v>
      </c>
      <c r="Q2326" s="10" t="s">
        <v>8335</v>
      </c>
      <c r="R2326" t="s">
        <v>8351</v>
      </c>
      <c r="S2326" s="14" t="str">
        <f t="shared" si="182"/>
        <v>February</v>
      </c>
      <c r="T2326" s="15">
        <f t="shared" si="183"/>
        <v>42820.510243055549</v>
      </c>
      <c r="U2326" t="str">
        <f t="shared" si="184"/>
        <v>2017</v>
      </c>
    </row>
    <row r="2327" spans="1:21" ht="45" x14ac:dyDescent="0.2">
      <c r="A2327" s="6">
        <f t="shared" si="180"/>
        <v>0.08</v>
      </c>
      <c r="B2327">
        <v>2325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8">
        <f t="shared" si="181"/>
        <v>11.428571428571429</v>
      </c>
      <c r="Q2327" s="10" t="s">
        <v>8335</v>
      </c>
      <c r="R2327" t="s">
        <v>8351</v>
      </c>
      <c r="S2327" s="14" t="str">
        <f t="shared" si="182"/>
        <v>February</v>
      </c>
      <c r="T2327" s="15">
        <f t="shared" si="183"/>
        <v>42823.647349537037</v>
      </c>
      <c r="U2327" t="str">
        <f t="shared" si="184"/>
        <v>2017</v>
      </c>
    </row>
    <row r="2328" spans="1:21" ht="45" x14ac:dyDescent="0.2">
      <c r="A2328" s="6">
        <f t="shared" si="180"/>
        <v>7.1999999999999998E-3</v>
      </c>
      <c r="B2328">
        <v>2326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8">
        <f t="shared" si="181"/>
        <v>108</v>
      </c>
      <c r="Q2328" s="10" t="s">
        <v>8335</v>
      </c>
      <c r="R2328" t="s">
        <v>8351</v>
      </c>
      <c r="S2328" s="14" t="str">
        <f t="shared" si="182"/>
        <v>March</v>
      </c>
      <c r="T2328" s="15">
        <f t="shared" si="183"/>
        <v>42855.374999999993</v>
      </c>
      <c r="U2328" t="str">
        <f t="shared" si="184"/>
        <v>2017</v>
      </c>
    </row>
    <row r="2329" spans="1:21" ht="30" x14ac:dyDescent="0.2">
      <c r="A2329" s="6">
        <f t="shared" si="180"/>
        <v>5.2609431428571432</v>
      </c>
      <c r="B2329">
        <v>2327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8">
        <f t="shared" si="181"/>
        <v>54.883162444113267</v>
      </c>
      <c r="Q2329" s="10" t="s">
        <v>8335</v>
      </c>
      <c r="R2329" t="s">
        <v>8351</v>
      </c>
      <c r="S2329" s="14" t="str">
        <f t="shared" si="182"/>
        <v>July</v>
      </c>
      <c r="T2329" s="15">
        <f t="shared" si="183"/>
        <v>41877.583796296298</v>
      </c>
      <c r="U2329" t="str">
        <f t="shared" si="184"/>
        <v>2014</v>
      </c>
    </row>
    <row r="2330" spans="1:21" ht="60" x14ac:dyDescent="0.2">
      <c r="A2330" s="6">
        <f t="shared" si="180"/>
        <v>2.5445000000000002</v>
      </c>
      <c r="B2330">
        <v>2328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8">
        <f t="shared" si="181"/>
        <v>47.383612662942269</v>
      </c>
      <c r="Q2330" s="10" t="s">
        <v>8335</v>
      </c>
      <c r="R2330" t="s">
        <v>8351</v>
      </c>
      <c r="S2330" s="14" t="str">
        <f t="shared" si="182"/>
        <v>May</v>
      </c>
      <c r="T2330" s="15">
        <f t="shared" si="183"/>
        <v>42169.448344907411</v>
      </c>
      <c r="U2330" t="str">
        <f t="shared" si="184"/>
        <v>2015</v>
      </c>
    </row>
    <row r="2331" spans="1:21" ht="45" x14ac:dyDescent="0.2">
      <c r="A2331" s="6">
        <f t="shared" si="180"/>
        <v>1.0591999999999999</v>
      </c>
      <c r="B2331">
        <v>2329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8">
        <f t="shared" si="181"/>
        <v>211.84</v>
      </c>
      <c r="Q2331" s="10" t="s">
        <v>8335</v>
      </c>
      <c r="R2331" t="s">
        <v>8351</v>
      </c>
      <c r="S2331" s="14" t="str">
        <f t="shared" si="182"/>
        <v>June</v>
      </c>
      <c r="T2331" s="15">
        <f t="shared" si="183"/>
        <v>41837.291041666664</v>
      </c>
      <c r="U2331" t="str">
        <f t="shared" si="184"/>
        <v>2014</v>
      </c>
    </row>
    <row r="2332" spans="1:21" ht="45" x14ac:dyDescent="0.2">
      <c r="A2332" s="6">
        <f t="shared" si="180"/>
        <v>1.0242285714285715</v>
      </c>
      <c r="B2332">
        <v>2330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8">
        <f t="shared" si="181"/>
        <v>219.92638036809817</v>
      </c>
      <c r="Q2332" s="10" t="s">
        <v>8335</v>
      </c>
      <c r="R2332" t="s">
        <v>8351</v>
      </c>
      <c r="S2332" s="14" t="str">
        <f t="shared" si="182"/>
        <v>November</v>
      </c>
      <c r="T2332" s="15">
        <f t="shared" si="183"/>
        <v>42362.666666666664</v>
      </c>
      <c r="U2332" t="str">
        <f t="shared" si="184"/>
        <v>2015</v>
      </c>
    </row>
    <row r="2333" spans="1:21" ht="45" x14ac:dyDescent="0.2">
      <c r="A2333" s="6">
        <f t="shared" si="180"/>
        <v>1.4431375</v>
      </c>
      <c r="B2333">
        <v>2331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8">
        <f t="shared" si="181"/>
        <v>40.795406360424032</v>
      </c>
      <c r="Q2333" s="10" t="s">
        <v>8335</v>
      </c>
      <c r="R2333" t="s">
        <v>8351</v>
      </c>
      <c r="S2333" s="14" t="str">
        <f t="shared" si="182"/>
        <v>July</v>
      </c>
      <c r="T2333" s="15">
        <f t="shared" si="183"/>
        <v>41868.672337962962</v>
      </c>
      <c r="U2333" t="str">
        <f t="shared" si="184"/>
        <v>2014</v>
      </c>
    </row>
    <row r="2334" spans="1:21" ht="45" x14ac:dyDescent="0.2">
      <c r="A2334" s="6">
        <f t="shared" si="180"/>
        <v>1.06308</v>
      </c>
      <c r="B2334">
        <v>2332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8">
        <f t="shared" si="181"/>
        <v>75.502840909090907</v>
      </c>
      <c r="Q2334" s="10" t="s">
        <v>8335</v>
      </c>
      <c r="R2334" t="s">
        <v>8351</v>
      </c>
      <c r="S2334" s="14" t="str">
        <f t="shared" si="182"/>
        <v>January</v>
      </c>
      <c r="T2334" s="15">
        <f t="shared" si="183"/>
        <v>42041.294803240737</v>
      </c>
      <c r="U2334" t="str">
        <f t="shared" si="184"/>
        <v>2015</v>
      </c>
    </row>
    <row r="2335" spans="1:21" ht="45" x14ac:dyDescent="0.2">
      <c r="A2335" s="6">
        <f t="shared" si="180"/>
        <v>2.1216666666666666</v>
      </c>
      <c r="B2335">
        <v>2333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8">
        <f t="shared" si="181"/>
        <v>13.542553191489361</v>
      </c>
      <c r="Q2335" s="10" t="s">
        <v>8335</v>
      </c>
      <c r="R2335" t="s">
        <v>8351</v>
      </c>
      <c r="S2335" s="14" t="str">
        <f t="shared" si="182"/>
        <v>May</v>
      </c>
      <c r="T2335" s="15">
        <f t="shared" si="183"/>
        <v>41788.409722222219</v>
      </c>
      <c r="U2335" t="str">
        <f t="shared" si="184"/>
        <v>2014</v>
      </c>
    </row>
    <row r="2336" spans="1:21" ht="45" x14ac:dyDescent="0.2">
      <c r="A2336" s="6">
        <f t="shared" si="180"/>
        <v>1.0195000000000001</v>
      </c>
      <c r="B2336">
        <v>2334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8">
        <f t="shared" si="181"/>
        <v>60.865671641791046</v>
      </c>
      <c r="Q2336" s="10" t="s">
        <v>8335</v>
      </c>
      <c r="R2336" t="s">
        <v>8351</v>
      </c>
      <c r="S2336" s="14" t="str">
        <f t="shared" si="182"/>
        <v>October</v>
      </c>
      <c r="T2336" s="15">
        <f t="shared" si="183"/>
        <v>41948.398611111108</v>
      </c>
      <c r="U2336" t="str">
        <f t="shared" si="184"/>
        <v>2014</v>
      </c>
    </row>
    <row r="2337" spans="1:21" ht="45" x14ac:dyDescent="0.2">
      <c r="A2337" s="6">
        <f t="shared" si="180"/>
        <v>1.0227200000000001</v>
      </c>
      <c r="B2337">
        <v>2335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8">
        <f t="shared" si="181"/>
        <v>115.69230769230769</v>
      </c>
      <c r="Q2337" s="10" t="s">
        <v>8335</v>
      </c>
      <c r="R2337" t="s">
        <v>8351</v>
      </c>
      <c r="S2337" s="14" t="str">
        <f t="shared" si="182"/>
        <v>May</v>
      </c>
      <c r="T2337" s="15">
        <f t="shared" si="183"/>
        <v>41801.238923611112</v>
      </c>
      <c r="U2337" t="str">
        <f t="shared" si="184"/>
        <v>2014</v>
      </c>
    </row>
    <row r="2338" spans="1:21" ht="45" x14ac:dyDescent="0.2">
      <c r="A2338" s="6">
        <f t="shared" si="180"/>
        <v>5.2073254999999996</v>
      </c>
      <c r="B2338">
        <v>2336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8">
        <f t="shared" si="181"/>
        <v>48.104623556581984</v>
      </c>
      <c r="Q2338" s="10" t="s">
        <v>8335</v>
      </c>
      <c r="R2338" t="s">
        <v>8351</v>
      </c>
      <c r="S2338" s="14" t="str">
        <f t="shared" si="182"/>
        <v>January</v>
      </c>
      <c r="T2338" s="15">
        <f t="shared" si="183"/>
        <v>41706.591377314813</v>
      </c>
      <c r="U2338" t="str">
        <f t="shared" si="184"/>
        <v>2014</v>
      </c>
    </row>
    <row r="2339" spans="1:21" ht="30" x14ac:dyDescent="0.2">
      <c r="A2339" s="6">
        <f t="shared" si="180"/>
        <v>1.1065833333333333</v>
      </c>
      <c r="B2339">
        <v>2337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8">
        <f t="shared" si="181"/>
        <v>74.184357541899445</v>
      </c>
      <c r="Q2339" s="10" t="s">
        <v>8335</v>
      </c>
      <c r="R2339" t="s">
        <v>8351</v>
      </c>
      <c r="S2339" s="14" t="str">
        <f t="shared" si="182"/>
        <v>May</v>
      </c>
      <c r="T2339" s="15">
        <f t="shared" si="183"/>
        <v>41816.307210648149</v>
      </c>
      <c r="U2339" t="str">
        <f t="shared" si="184"/>
        <v>2014</v>
      </c>
    </row>
    <row r="2340" spans="1:21" ht="45" x14ac:dyDescent="0.2">
      <c r="A2340" s="6">
        <f t="shared" si="180"/>
        <v>1.0114333333333334</v>
      </c>
      <c r="B2340">
        <v>2338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8">
        <f t="shared" si="181"/>
        <v>123.34552845528455</v>
      </c>
      <c r="Q2340" s="10" t="s">
        <v>8335</v>
      </c>
      <c r="R2340" t="s">
        <v>8351</v>
      </c>
      <c r="S2340" s="14" t="str">
        <f t="shared" si="182"/>
        <v>May</v>
      </c>
      <c r="T2340" s="15">
        <f t="shared" si="183"/>
        <v>41819.563472222217</v>
      </c>
      <c r="U2340" t="str">
        <f t="shared" si="184"/>
        <v>2014</v>
      </c>
    </row>
    <row r="2341" spans="1:21" ht="45" x14ac:dyDescent="0.2">
      <c r="A2341" s="6">
        <f t="shared" si="180"/>
        <v>2.9420799999999998</v>
      </c>
      <c r="B2341">
        <v>2339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8">
        <f t="shared" si="181"/>
        <v>66.623188405797094</v>
      </c>
      <c r="Q2341" s="10" t="s">
        <v>8335</v>
      </c>
      <c r="R2341" t="s">
        <v>8351</v>
      </c>
      <c r="S2341" s="14" t="str">
        <f t="shared" si="182"/>
        <v>November</v>
      </c>
      <c r="T2341" s="15">
        <f t="shared" si="183"/>
        <v>42722.999305555553</v>
      </c>
      <c r="U2341" t="str">
        <f t="shared" si="184"/>
        <v>2016</v>
      </c>
    </row>
    <row r="2342" spans="1:21" ht="45" x14ac:dyDescent="0.2">
      <c r="A2342" s="6">
        <f t="shared" si="180"/>
        <v>1.0577749999999999</v>
      </c>
      <c r="B2342">
        <v>2340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8">
        <f t="shared" si="181"/>
        <v>104.99007444168734</v>
      </c>
      <c r="Q2342" s="10" t="s">
        <v>8335</v>
      </c>
      <c r="R2342" t="s">
        <v>8351</v>
      </c>
      <c r="S2342" s="14" t="str">
        <f t="shared" si="182"/>
        <v>September</v>
      </c>
      <c r="T2342" s="15">
        <f t="shared" si="183"/>
        <v>42673.309467592589</v>
      </c>
      <c r="U2342" t="str">
        <f t="shared" si="184"/>
        <v>2016</v>
      </c>
    </row>
    <row r="2343" spans="1:21" ht="45" x14ac:dyDescent="0.2">
      <c r="A2343" s="6">
        <f t="shared" si="180"/>
        <v>0</v>
      </c>
      <c r="B2343">
        <v>2341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8" t="e">
        <f t="shared" si="181"/>
        <v>#DIV/0!</v>
      </c>
      <c r="Q2343" s="10" t="s">
        <v>8318</v>
      </c>
      <c r="R2343" t="s">
        <v>8319</v>
      </c>
      <c r="S2343" s="14" t="str">
        <f t="shared" si="182"/>
        <v>June</v>
      </c>
      <c r="T2343" s="15">
        <f t="shared" si="183"/>
        <v>42197.480370370373</v>
      </c>
      <c r="U2343" t="str">
        <f t="shared" si="184"/>
        <v>2015</v>
      </c>
    </row>
    <row r="2344" spans="1:21" ht="45" x14ac:dyDescent="0.2">
      <c r="A2344" s="6">
        <f t="shared" si="180"/>
        <v>0</v>
      </c>
      <c r="B2344">
        <v>2342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8" t="e">
        <f t="shared" si="181"/>
        <v>#DIV/0!</v>
      </c>
      <c r="Q2344" s="10" t="s">
        <v>8318</v>
      </c>
      <c r="R2344" t="s">
        <v>8319</v>
      </c>
      <c r="S2344" s="14" t="str">
        <f t="shared" si="182"/>
        <v>September</v>
      </c>
      <c r="T2344" s="15">
        <f t="shared" si="183"/>
        <v>41917.875</v>
      </c>
      <c r="U2344" t="str">
        <f t="shared" si="184"/>
        <v>2014</v>
      </c>
    </row>
    <row r="2345" spans="1:21" ht="45" x14ac:dyDescent="0.2">
      <c r="A2345" s="6">
        <f t="shared" si="180"/>
        <v>0.03</v>
      </c>
      <c r="B2345">
        <v>2343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8">
        <f t="shared" si="181"/>
        <v>300</v>
      </c>
      <c r="Q2345" s="10" t="s">
        <v>8318</v>
      </c>
      <c r="R2345" t="s">
        <v>8319</v>
      </c>
      <c r="S2345" s="14" t="str">
        <f t="shared" si="182"/>
        <v>November</v>
      </c>
      <c r="T2345" s="15">
        <f t="shared" si="183"/>
        <v>42377.490972222215</v>
      </c>
      <c r="U2345" t="str">
        <f t="shared" si="184"/>
        <v>2015</v>
      </c>
    </row>
    <row r="2346" spans="1:21" ht="45" x14ac:dyDescent="0.2">
      <c r="A2346" s="6">
        <f t="shared" si="180"/>
        <v>1E-3</v>
      </c>
      <c r="B2346">
        <v>2344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8">
        <f t="shared" si="181"/>
        <v>1</v>
      </c>
      <c r="Q2346" s="10" t="s">
        <v>8318</v>
      </c>
      <c r="R2346" t="s">
        <v>8319</v>
      </c>
      <c r="S2346" s="14" t="str">
        <f t="shared" si="182"/>
        <v>May</v>
      </c>
      <c r="T2346" s="15">
        <f t="shared" si="183"/>
        <v>42545.394317129627</v>
      </c>
      <c r="U2346" t="str">
        <f t="shared" si="184"/>
        <v>2016</v>
      </c>
    </row>
    <row r="2347" spans="1:21" ht="45" x14ac:dyDescent="0.2">
      <c r="A2347" s="6">
        <f t="shared" si="180"/>
        <v>0</v>
      </c>
      <c r="B2347">
        <v>2345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8" t="e">
        <f t="shared" si="181"/>
        <v>#DIV/0!</v>
      </c>
      <c r="Q2347" s="10" t="s">
        <v>8318</v>
      </c>
      <c r="R2347" t="s">
        <v>8319</v>
      </c>
      <c r="S2347" s="14" t="str">
        <f t="shared" si="182"/>
        <v>February</v>
      </c>
      <c r="T2347" s="15">
        <f t="shared" si="183"/>
        <v>42094.652083333327</v>
      </c>
      <c r="U2347" t="str">
        <f t="shared" si="184"/>
        <v>2015</v>
      </c>
    </row>
    <row r="2348" spans="1:21" ht="45" x14ac:dyDescent="0.2">
      <c r="A2348" s="6">
        <f t="shared" si="180"/>
        <v>6.4999999999999997E-4</v>
      </c>
      <c r="B2348">
        <v>2346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8">
        <f t="shared" si="181"/>
        <v>13</v>
      </c>
      <c r="Q2348" s="10" t="s">
        <v>8318</v>
      </c>
      <c r="R2348" t="s">
        <v>8319</v>
      </c>
      <c r="S2348" s="14" t="str">
        <f t="shared" si="182"/>
        <v>September</v>
      </c>
      <c r="T2348" s="15">
        <f t="shared" si="183"/>
        <v>42660.465636574074</v>
      </c>
      <c r="U2348" t="str">
        <f t="shared" si="184"/>
        <v>2016</v>
      </c>
    </row>
    <row r="2349" spans="1:21" ht="45" x14ac:dyDescent="0.2">
      <c r="A2349" s="6">
        <f t="shared" si="180"/>
        <v>1.4999999999999999E-2</v>
      </c>
      <c r="B2349">
        <v>2347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8">
        <f t="shared" si="181"/>
        <v>15</v>
      </c>
      <c r="Q2349" s="10" t="s">
        <v>8318</v>
      </c>
      <c r="R2349" t="s">
        <v>8319</v>
      </c>
      <c r="S2349" s="14" t="str">
        <f t="shared" si="182"/>
        <v>July</v>
      </c>
      <c r="T2349" s="15">
        <f t="shared" si="183"/>
        <v>42607.274027777778</v>
      </c>
      <c r="U2349" t="str">
        <f t="shared" si="184"/>
        <v>2016</v>
      </c>
    </row>
    <row r="2350" spans="1:21" ht="45" x14ac:dyDescent="0.2">
      <c r="A2350" s="6">
        <f t="shared" si="180"/>
        <v>3.8571428571428572E-3</v>
      </c>
      <c r="B2350">
        <v>2348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8">
        <f t="shared" si="181"/>
        <v>54</v>
      </c>
      <c r="Q2350" s="10" t="s">
        <v>8318</v>
      </c>
      <c r="R2350" t="s">
        <v>8319</v>
      </c>
      <c r="S2350" s="14" t="str">
        <f t="shared" si="182"/>
        <v>December</v>
      </c>
      <c r="T2350" s="15">
        <f t="shared" si="183"/>
        <v>42420.598819444444</v>
      </c>
      <c r="U2350" t="str">
        <f t="shared" si="184"/>
        <v>2015</v>
      </c>
    </row>
    <row r="2351" spans="1:21" ht="45" x14ac:dyDescent="0.2">
      <c r="A2351" s="6">
        <f t="shared" si="180"/>
        <v>0</v>
      </c>
      <c r="B2351">
        <v>2349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8" t="e">
        <f t="shared" si="181"/>
        <v>#DIV/0!</v>
      </c>
      <c r="Q2351" s="10" t="s">
        <v>8318</v>
      </c>
      <c r="R2351" t="s">
        <v>8319</v>
      </c>
      <c r="S2351" s="14" t="str">
        <f t="shared" si="182"/>
        <v>July</v>
      </c>
      <c r="T2351" s="15">
        <f t="shared" si="183"/>
        <v>42227.442453703705</v>
      </c>
      <c r="U2351" t="str">
        <f t="shared" si="184"/>
        <v>2015</v>
      </c>
    </row>
    <row r="2352" spans="1:21" ht="30" x14ac:dyDescent="0.2">
      <c r="A2352" s="6">
        <f t="shared" si="180"/>
        <v>0</v>
      </c>
      <c r="B2352">
        <v>2350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8" t="e">
        <f t="shared" si="181"/>
        <v>#DIV/0!</v>
      </c>
      <c r="Q2352" s="10" t="s">
        <v>8318</v>
      </c>
      <c r="R2352" t="s">
        <v>8319</v>
      </c>
      <c r="S2352" s="14" t="str">
        <f t="shared" si="182"/>
        <v>December</v>
      </c>
      <c r="T2352" s="15">
        <f t="shared" si="183"/>
        <v>42738.508912037032</v>
      </c>
      <c r="U2352" t="str">
        <f t="shared" si="184"/>
        <v>2016</v>
      </c>
    </row>
    <row r="2353" spans="1:21" ht="30" x14ac:dyDescent="0.2">
      <c r="A2353" s="6">
        <f t="shared" si="180"/>
        <v>5.7142857142857143E-3</v>
      </c>
      <c r="B2353">
        <v>2351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8">
        <f t="shared" si="181"/>
        <v>15.428571428571429</v>
      </c>
      <c r="Q2353" s="10" t="s">
        <v>8318</v>
      </c>
      <c r="R2353" t="s">
        <v>8319</v>
      </c>
      <c r="S2353" s="14" t="str">
        <f t="shared" si="182"/>
        <v>March</v>
      </c>
      <c r="T2353" s="15">
        <f t="shared" si="183"/>
        <v>42123.767812500002</v>
      </c>
      <c r="U2353" t="str">
        <f t="shared" si="184"/>
        <v>2015</v>
      </c>
    </row>
    <row r="2354" spans="1:21" ht="45" x14ac:dyDescent="0.2">
      <c r="A2354" s="6">
        <f t="shared" si="180"/>
        <v>0</v>
      </c>
      <c r="B2354">
        <v>2352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8" t="e">
        <f t="shared" si="181"/>
        <v>#DIV/0!</v>
      </c>
      <c r="Q2354" s="10" t="s">
        <v>8318</v>
      </c>
      <c r="R2354" t="s">
        <v>8319</v>
      </c>
      <c r="S2354" s="14" t="str">
        <f t="shared" si="182"/>
        <v>April</v>
      </c>
      <c r="T2354" s="15">
        <f t="shared" si="183"/>
        <v>42161.300370370365</v>
      </c>
      <c r="U2354" t="str">
        <f t="shared" si="184"/>
        <v>2015</v>
      </c>
    </row>
    <row r="2355" spans="1:21" ht="45" x14ac:dyDescent="0.2">
      <c r="A2355" s="6">
        <f t="shared" si="180"/>
        <v>0</v>
      </c>
      <c r="B2355">
        <v>2353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8" t="e">
        <f t="shared" si="181"/>
        <v>#DIV/0!</v>
      </c>
      <c r="Q2355" s="10" t="s">
        <v>8318</v>
      </c>
      <c r="R2355" t="s">
        <v>8319</v>
      </c>
      <c r="S2355" s="14" t="str">
        <f t="shared" si="182"/>
        <v>April</v>
      </c>
      <c r="T2355" s="15">
        <f t="shared" si="183"/>
        <v>42115.342847222222</v>
      </c>
      <c r="U2355" t="str">
        <f t="shared" si="184"/>
        <v>2015</v>
      </c>
    </row>
    <row r="2356" spans="1:21" ht="30" x14ac:dyDescent="0.2">
      <c r="A2356" s="6">
        <f t="shared" si="180"/>
        <v>7.1428571428571429E-4</v>
      </c>
      <c r="B2356">
        <v>2354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8">
        <f t="shared" si="181"/>
        <v>25</v>
      </c>
      <c r="Q2356" s="10" t="s">
        <v>8318</v>
      </c>
      <c r="R2356" t="s">
        <v>8319</v>
      </c>
      <c r="S2356" s="14" t="str">
        <f t="shared" si="182"/>
        <v>November</v>
      </c>
      <c r="T2356" s="15">
        <f t="shared" si="183"/>
        <v>42014.38958333333</v>
      </c>
      <c r="U2356" t="str">
        <f t="shared" si="184"/>
        <v>2014</v>
      </c>
    </row>
    <row r="2357" spans="1:21" ht="45" x14ac:dyDescent="0.2">
      <c r="A2357" s="6">
        <f t="shared" si="180"/>
        <v>6.875E-3</v>
      </c>
      <c r="B2357">
        <v>2355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8">
        <f t="shared" si="181"/>
        <v>27.5</v>
      </c>
      <c r="Q2357" s="10" t="s">
        <v>8318</v>
      </c>
      <c r="R2357" t="s">
        <v>8319</v>
      </c>
      <c r="S2357" s="14" t="str">
        <f t="shared" si="182"/>
        <v>April</v>
      </c>
      <c r="T2357" s="15">
        <f t="shared" si="183"/>
        <v>42126.584907407399</v>
      </c>
      <c r="U2357" t="str">
        <f t="shared" si="184"/>
        <v>2015</v>
      </c>
    </row>
    <row r="2358" spans="1:21" ht="30" x14ac:dyDescent="0.2">
      <c r="A2358" s="6">
        <f t="shared" si="180"/>
        <v>0</v>
      </c>
      <c r="B2358">
        <v>2356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8" t="e">
        <f t="shared" si="181"/>
        <v>#DIV/0!</v>
      </c>
      <c r="Q2358" s="10" t="s">
        <v>8318</v>
      </c>
      <c r="R2358" t="s">
        <v>8319</v>
      </c>
      <c r="S2358" s="14" t="str">
        <f t="shared" si="182"/>
        <v>May</v>
      </c>
      <c r="T2358" s="15">
        <f t="shared" si="183"/>
        <v>42160.450277777774</v>
      </c>
      <c r="U2358" t="str">
        <f t="shared" si="184"/>
        <v>2015</v>
      </c>
    </row>
    <row r="2359" spans="1:21" ht="30" x14ac:dyDescent="0.2">
      <c r="A2359" s="6">
        <f t="shared" si="180"/>
        <v>0</v>
      </c>
      <c r="B2359">
        <v>2357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8" t="e">
        <f t="shared" si="181"/>
        <v>#DIV/0!</v>
      </c>
      <c r="Q2359" s="10" t="s">
        <v>8318</v>
      </c>
      <c r="R2359" t="s">
        <v>8319</v>
      </c>
      <c r="S2359" s="14" t="str">
        <f t="shared" si="182"/>
        <v>September</v>
      </c>
      <c r="T2359" s="15">
        <f t="shared" si="183"/>
        <v>42294.286782407398</v>
      </c>
      <c r="U2359" t="str">
        <f t="shared" si="184"/>
        <v>2015</v>
      </c>
    </row>
    <row r="2360" spans="1:21" ht="45" x14ac:dyDescent="0.2">
      <c r="A2360" s="6">
        <f t="shared" si="180"/>
        <v>0</v>
      </c>
      <c r="B2360">
        <v>2358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8" t="e">
        <f t="shared" si="181"/>
        <v>#DIV/0!</v>
      </c>
      <c r="Q2360" s="10" t="s">
        <v>8318</v>
      </c>
      <c r="R2360" t="s">
        <v>8319</v>
      </c>
      <c r="S2360" s="14" t="str">
        <f t="shared" si="182"/>
        <v>December</v>
      </c>
      <c r="T2360" s="15">
        <f t="shared" si="183"/>
        <v>42034.693749999999</v>
      </c>
      <c r="U2360" t="str">
        <f t="shared" si="184"/>
        <v>2014</v>
      </c>
    </row>
    <row r="2361" spans="1:21" ht="45" x14ac:dyDescent="0.2">
      <c r="A2361" s="6">
        <f t="shared" si="180"/>
        <v>0.14680000000000001</v>
      </c>
      <c r="B2361">
        <v>2359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8">
        <f t="shared" si="181"/>
        <v>367</v>
      </c>
      <c r="Q2361" s="10" t="s">
        <v>8318</v>
      </c>
      <c r="R2361" t="s">
        <v>8319</v>
      </c>
      <c r="S2361" s="14" t="str">
        <f t="shared" si="182"/>
        <v>June</v>
      </c>
      <c r="T2361" s="15">
        <f t="shared" si="183"/>
        <v>42219.316249999996</v>
      </c>
      <c r="U2361" t="str">
        <f t="shared" si="184"/>
        <v>2015</v>
      </c>
    </row>
    <row r="2362" spans="1:21" ht="45" x14ac:dyDescent="0.2">
      <c r="A2362" s="6">
        <f t="shared" si="180"/>
        <v>4.0000000000000002E-4</v>
      </c>
      <c r="B2362">
        <v>2360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8">
        <f t="shared" si="181"/>
        <v>2</v>
      </c>
      <c r="Q2362" s="10" t="s">
        <v>8318</v>
      </c>
      <c r="R2362" t="s">
        <v>8319</v>
      </c>
      <c r="S2362" s="14" t="str">
        <f t="shared" si="182"/>
        <v>January</v>
      </c>
      <c r="T2362" s="15">
        <f t="shared" si="183"/>
        <v>42407.373611111114</v>
      </c>
      <c r="U2362" t="str">
        <f t="shared" si="184"/>
        <v>2016</v>
      </c>
    </row>
    <row r="2363" spans="1:21" ht="45" x14ac:dyDescent="0.2">
      <c r="A2363" s="6">
        <f t="shared" si="180"/>
        <v>0</v>
      </c>
      <c r="B2363">
        <v>2361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8" t="e">
        <f t="shared" si="181"/>
        <v>#DIV/0!</v>
      </c>
      <c r="Q2363" s="10" t="s">
        <v>8318</v>
      </c>
      <c r="R2363" t="s">
        <v>8319</v>
      </c>
      <c r="S2363" s="14" t="str">
        <f t="shared" si="182"/>
        <v>April</v>
      </c>
      <c r="T2363" s="15">
        <f t="shared" si="183"/>
        <v>42490.583333333336</v>
      </c>
      <c r="U2363" t="str">
        <f t="shared" si="184"/>
        <v>2016</v>
      </c>
    </row>
    <row r="2364" spans="1:21" ht="30" x14ac:dyDescent="0.2">
      <c r="A2364" s="6">
        <f t="shared" si="180"/>
        <v>0.2857142857142857</v>
      </c>
      <c r="B2364">
        <v>2362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8">
        <f t="shared" si="181"/>
        <v>60</v>
      </c>
      <c r="Q2364" s="10" t="s">
        <v>8318</v>
      </c>
      <c r="R2364" t="s">
        <v>8319</v>
      </c>
      <c r="S2364" s="14" t="str">
        <f t="shared" si="182"/>
        <v>November</v>
      </c>
      <c r="T2364" s="15">
        <f t="shared" si="183"/>
        <v>41984.35497685185</v>
      </c>
      <c r="U2364" t="str">
        <f t="shared" si="184"/>
        <v>2014</v>
      </c>
    </row>
    <row r="2365" spans="1:21" ht="45" x14ac:dyDescent="0.2">
      <c r="A2365" s="6">
        <f t="shared" si="180"/>
        <v>0</v>
      </c>
      <c r="B2365">
        <v>2363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8" t="e">
        <f t="shared" si="181"/>
        <v>#DIV/0!</v>
      </c>
      <c r="Q2365" s="10" t="s">
        <v>8318</v>
      </c>
      <c r="R2365" t="s">
        <v>8319</v>
      </c>
      <c r="S2365" s="14" t="str">
        <f t="shared" si="182"/>
        <v>November</v>
      </c>
      <c r="T2365" s="15">
        <f t="shared" si="183"/>
        <v>42366.678240740737</v>
      </c>
      <c r="U2365" t="str">
        <f t="shared" si="184"/>
        <v>2015</v>
      </c>
    </row>
    <row r="2366" spans="1:21" ht="30" x14ac:dyDescent="0.2">
      <c r="A2366" s="6">
        <f t="shared" si="180"/>
        <v>0</v>
      </c>
      <c r="B2366">
        <v>2364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8" t="e">
        <f t="shared" si="181"/>
        <v>#DIV/0!</v>
      </c>
      <c r="Q2366" s="10" t="s">
        <v>8318</v>
      </c>
      <c r="R2366" t="s">
        <v>8319</v>
      </c>
      <c r="S2366" s="14" t="str">
        <f t="shared" si="182"/>
        <v>September</v>
      </c>
      <c r="T2366" s="15">
        <f t="shared" si="183"/>
        <v>42303.601342592585</v>
      </c>
      <c r="U2366" t="str">
        <f t="shared" si="184"/>
        <v>2015</v>
      </c>
    </row>
    <row r="2367" spans="1:21" ht="45" x14ac:dyDescent="0.2">
      <c r="A2367" s="6">
        <f t="shared" si="180"/>
        <v>0</v>
      </c>
      <c r="B2367">
        <v>2365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8" t="e">
        <f t="shared" si="181"/>
        <v>#DIV/0!</v>
      </c>
      <c r="Q2367" s="10" t="s">
        <v>8318</v>
      </c>
      <c r="R2367" t="s">
        <v>8319</v>
      </c>
      <c r="S2367" s="14" t="str">
        <f t="shared" si="182"/>
        <v>December</v>
      </c>
      <c r="T2367" s="15">
        <f t="shared" si="183"/>
        <v>42386.624999999993</v>
      </c>
      <c r="U2367" t="str">
        <f t="shared" si="184"/>
        <v>2015</v>
      </c>
    </row>
    <row r="2368" spans="1:21" ht="45" x14ac:dyDescent="0.2">
      <c r="A2368" s="6">
        <f t="shared" si="180"/>
        <v>0.1052</v>
      </c>
      <c r="B2368">
        <v>2366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8">
        <f t="shared" si="181"/>
        <v>97.407407407407405</v>
      </c>
      <c r="Q2368" s="10" t="s">
        <v>8318</v>
      </c>
      <c r="R2368" t="s">
        <v>8319</v>
      </c>
      <c r="S2368" s="14" t="str">
        <f t="shared" si="182"/>
        <v>September</v>
      </c>
      <c r="T2368" s="15">
        <f t="shared" si="183"/>
        <v>42298.198298611103</v>
      </c>
      <c r="U2368" t="str">
        <f t="shared" si="184"/>
        <v>2015</v>
      </c>
    </row>
    <row r="2369" spans="1:21" ht="45" x14ac:dyDescent="0.2">
      <c r="A2369" s="6">
        <f t="shared" si="180"/>
        <v>1.34E-2</v>
      </c>
      <c r="B2369">
        <v>2367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8">
        <f t="shared" si="181"/>
        <v>47.857142857142854</v>
      </c>
      <c r="Q2369" s="10" t="s">
        <v>8318</v>
      </c>
      <c r="R2369" t="s">
        <v>8319</v>
      </c>
      <c r="S2369" s="14" t="str">
        <f t="shared" si="182"/>
        <v>February</v>
      </c>
      <c r="T2369" s="15">
        <f t="shared" si="183"/>
        <v>42485.595092592594</v>
      </c>
      <c r="U2369" t="str">
        <f t="shared" si="184"/>
        <v>2016</v>
      </c>
    </row>
    <row r="2370" spans="1:21" ht="45" x14ac:dyDescent="0.2">
      <c r="A2370" s="6">
        <f t="shared" si="180"/>
        <v>2.5000000000000001E-3</v>
      </c>
      <c r="B2370">
        <v>2368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8">
        <f t="shared" si="181"/>
        <v>50</v>
      </c>
      <c r="Q2370" s="10" t="s">
        <v>8318</v>
      </c>
      <c r="R2370" t="s">
        <v>8319</v>
      </c>
      <c r="S2370" s="14" t="str">
        <f t="shared" si="182"/>
        <v>February</v>
      </c>
      <c r="T2370" s="15">
        <f t="shared" si="183"/>
        <v>42108.346817129634</v>
      </c>
      <c r="U2370" t="str">
        <f t="shared" si="184"/>
        <v>2015</v>
      </c>
    </row>
    <row r="2371" spans="1:21" ht="45" x14ac:dyDescent="0.2">
      <c r="A2371" s="6">
        <f t="shared" ref="A2371:A2434" si="185">(F2371/E2371)</f>
        <v>0</v>
      </c>
      <c r="B2371">
        <v>2369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8" t="e">
        <f t="shared" ref="P2371:P2434" si="186">F2371/M2371</f>
        <v>#DIV/0!</v>
      </c>
      <c r="Q2371" s="10" t="s">
        <v>8318</v>
      </c>
      <c r="R2371" t="s">
        <v>8319</v>
      </c>
      <c r="S2371" s="14" t="str">
        <f t="shared" ref="S2371:S2434" si="187">TEXT((((K2371/60)/60)/24)+DATE(1970,1,1)+(-8/24),"MMMM")</f>
        <v>January</v>
      </c>
      <c r="T2371" s="15">
        <f t="shared" ref="T2371:T2434" si="188">(((J2371/60)/60/24)+DATE(1970,1,1)+(-8/24))</f>
        <v>42410.47929398148</v>
      </c>
      <c r="U2371" t="str">
        <f t="shared" ref="U2371:U2434" si="189">TEXT((((K2371/60)/60)/24)+DATE(1970,1,1)+(-8/24),"YYYY")</f>
        <v>2016</v>
      </c>
    </row>
    <row r="2372" spans="1:21" ht="45" x14ac:dyDescent="0.2">
      <c r="A2372" s="6">
        <f t="shared" si="185"/>
        <v>3.2799999999999999E-3</v>
      </c>
      <c r="B2372">
        <v>2370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8">
        <f t="shared" si="186"/>
        <v>20.5</v>
      </c>
      <c r="Q2372" s="10" t="s">
        <v>8318</v>
      </c>
      <c r="R2372" t="s">
        <v>8319</v>
      </c>
      <c r="S2372" s="14" t="str">
        <f t="shared" si="187"/>
        <v>November</v>
      </c>
      <c r="T2372" s="15">
        <f t="shared" si="188"/>
        <v>41990.855798611105</v>
      </c>
      <c r="U2372" t="str">
        <f t="shared" si="189"/>
        <v>2014</v>
      </c>
    </row>
    <row r="2373" spans="1:21" ht="45" x14ac:dyDescent="0.2">
      <c r="A2373" s="6">
        <f t="shared" si="185"/>
        <v>0</v>
      </c>
      <c r="B2373">
        <v>2371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8" t="e">
        <f t="shared" si="186"/>
        <v>#DIV/0!</v>
      </c>
      <c r="Q2373" s="10" t="s">
        <v>8318</v>
      </c>
      <c r="R2373" t="s">
        <v>8319</v>
      </c>
      <c r="S2373" s="14" t="str">
        <f t="shared" si="187"/>
        <v>May</v>
      </c>
      <c r="T2373" s="15">
        <f t="shared" si="188"/>
        <v>42180.444398148145</v>
      </c>
      <c r="U2373" t="str">
        <f t="shared" si="189"/>
        <v>2015</v>
      </c>
    </row>
    <row r="2374" spans="1:21" ht="45" x14ac:dyDescent="0.2">
      <c r="A2374" s="6">
        <f t="shared" si="185"/>
        <v>3.272727272727273E-2</v>
      </c>
      <c r="B2374">
        <v>2372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8">
        <f t="shared" si="186"/>
        <v>30</v>
      </c>
      <c r="Q2374" s="10" t="s">
        <v>8318</v>
      </c>
      <c r="R2374" t="s">
        <v>8319</v>
      </c>
      <c r="S2374" s="14" t="str">
        <f t="shared" si="187"/>
        <v>March</v>
      </c>
      <c r="T2374" s="15">
        <f t="shared" si="188"/>
        <v>42117.735775462956</v>
      </c>
      <c r="U2374" t="str">
        <f t="shared" si="189"/>
        <v>2015</v>
      </c>
    </row>
    <row r="2375" spans="1:21" ht="30" x14ac:dyDescent="0.2">
      <c r="A2375" s="6">
        <f t="shared" si="185"/>
        <v>5.8823529411764708E-5</v>
      </c>
      <c r="B2375">
        <v>2373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8">
        <f t="shared" si="186"/>
        <v>50</v>
      </c>
      <c r="Q2375" s="10" t="s">
        <v>8318</v>
      </c>
      <c r="R2375" t="s">
        <v>8319</v>
      </c>
      <c r="S2375" s="14" t="str">
        <f t="shared" si="187"/>
        <v>July</v>
      </c>
      <c r="T2375" s="15">
        <f t="shared" si="188"/>
        <v>42245.328981481485</v>
      </c>
      <c r="U2375" t="str">
        <f t="shared" si="189"/>
        <v>2015</v>
      </c>
    </row>
    <row r="2376" spans="1:21" ht="45" x14ac:dyDescent="0.2">
      <c r="A2376" s="6">
        <f t="shared" si="185"/>
        <v>4.5454545454545455E-4</v>
      </c>
      <c r="B2376">
        <v>2374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8">
        <f t="shared" si="186"/>
        <v>10</v>
      </c>
      <c r="Q2376" s="10" t="s">
        <v>8318</v>
      </c>
      <c r="R2376" t="s">
        <v>8319</v>
      </c>
      <c r="S2376" s="14" t="str">
        <f t="shared" si="187"/>
        <v>January</v>
      </c>
      <c r="T2376" s="15">
        <f t="shared" si="188"/>
        <v>42047.509953703695</v>
      </c>
      <c r="U2376" t="str">
        <f t="shared" si="189"/>
        <v>2015</v>
      </c>
    </row>
    <row r="2377" spans="1:21" ht="45" x14ac:dyDescent="0.2">
      <c r="A2377" s="6">
        <f t="shared" si="185"/>
        <v>0</v>
      </c>
      <c r="B2377">
        <v>2375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8" t="e">
        <f t="shared" si="186"/>
        <v>#DIV/0!</v>
      </c>
      <c r="Q2377" s="10" t="s">
        <v>8318</v>
      </c>
      <c r="R2377" t="s">
        <v>8319</v>
      </c>
      <c r="S2377" s="14" t="str">
        <f t="shared" si="187"/>
        <v>August</v>
      </c>
      <c r="T2377" s="15">
        <f t="shared" si="188"/>
        <v>42622.502743055556</v>
      </c>
      <c r="U2377" t="str">
        <f t="shared" si="189"/>
        <v>2016</v>
      </c>
    </row>
    <row r="2378" spans="1:21" ht="45" x14ac:dyDescent="0.2">
      <c r="A2378" s="6">
        <f t="shared" si="185"/>
        <v>0.10877666666666666</v>
      </c>
      <c r="B2378">
        <v>2376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8">
        <f t="shared" si="186"/>
        <v>81.582499999999996</v>
      </c>
      <c r="Q2378" s="10" t="s">
        <v>8318</v>
      </c>
      <c r="R2378" t="s">
        <v>8319</v>
      </c>
      <c r="S2378" s="14" t="str">
        <f t="shared" si="187"/>
        <v>November</v>
      </c>
      <c r="T2378" s="15">
        <f t="shared" si="188"/>
        <v>42348.592199074068</v>
      </c>
      <c r="U2378" t="str">
        <f t="shared" si="189"/>
        <v>2015</v>
      </c>
    </row>
    <row r="2379" spans="1:21" ht="45" x14ac:dyDescent="0.2">
      <c r="A2379" s="6">
        <f t="shared" si="185"/>
        <v>0</v>
      </c>
      <c r="B2379">
        <v>2377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8" t="e">
        <f t="shared" si="186"/>
        <v>#DIV/0!</v>
      </c>
      <c r="Q2379" s="10" t="s">
        <v>8318</v>
      </c>
      <c r="R2379" t="s">
        <v>8319</v>
      </c>
      <c r="S2379" s="14" t="str">
        <f t="shared" si="187"/>
        <v>October</v>
      </c>
      <c r="T2379" s="15">
        <f t="shared" si="188"/>
        <v>42699.578506944446</v>
      </c>
      <c r="U2379" t="str">
        <f t="shared" si="189"/>
        <v>2016</v>
      </c>
    </row>
    <row r="2380" spans="1:21" ht="30" x14ac:dyDescent="0.2">
      <c r="A2380" s="6">
        <f t="shared" si="185"/>
        <v>0</v>
      </c>
      <c r="B2380">
        <v>2378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8" t="e">
        <f t="shared" si="186"/>
        <v>#DIV/0!</v>
      </c>
      <c r="Q2380" s="10" t="s">
        <v>8318</v>
      </c>
      <c r="R2380" t="s">
        <v>8319</v>
      </c>
      <c r="S2380" s="14" t="str">
        <f t="shared" si="187"/>
        <v>July</v>
      </c>
      <c r="T2380" s="15">
        <f t="shared" si="188"/>
        <v>42241.679745370369</v>
      </c>
      <c r="U2380" t="str">
        <f t="shared" si="189"/>
        <v>2015</v>
      </c>
    </row>
    <row r="2381" spans="1:21" ht="30" x14ac:dyDescent="0.2">
      <c r="A2381" s="6">
        <f t="shared" si="185"/>
        <v>0</v>
      </c>
      <c r="B2381">
        <v>2379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8" t="e">
        <f t="shared" si="186"/>
        <v>#DIV/0!</v>
      </c>
      <c r="Q2381" s="10" t="s">
        <v>8318</v>
      </c>
      <c r="R2381" t="s">
        <v>8319</v>
      </c>
      <c r="S2381" s="14" t="str">
        <f t="shared" si="187"/>
        <v>August</v>
      </c>
      <c r="T2381" s="15">
        <f t="shared" si="188"/>
        <v>42281.683055555557</v>
      </c>
      <c r="U2381" t="str">
        <f t="shared" si="189"/>
        <v>2015</v>
      </c>
    </row>
    <row r="2382" spans="1:21" ht="45" x14ac:dyDescent="0.2">
      <c r="A2382" s="6">
        <f t="shared" si="185"/>
        <v>3.6666666666666666E-3</v>
      </c>
      <c r="B2382">
        <v>2380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8">
        <f t="shared" si="186"/>
        <v>18.333333333333332</v>
      </c>
      <c r="Q2382" s="10" t="s">
        <v>8318</v>
      </c>
      <c r="R2382" t="s">
        <v>8319</v>
      </c>
      <c r="S2382" s="14" t="str">
        <f t="shared" si="187"/>
        <v>September</v>
      </c>
      <c r="T2382" s="15">
        <f t="shared" si="188"/>
        <v>42278.459976851846</v>
      </c>
      <c r="U2382" t="str">
        <f t="shared" si="189"/>
        <v>2015</v>
      </c>
    </row>
    <row r="2383" spans="1:21" ht="30" x14ac:dyDescent="0.2">
      <c r="A2383" s="6">
        <f t="shared" si="185"/>
        <v>1.8193398957730169E-2</v>
      </c>
      <c r="B2383">
        <v>2381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8">
        <f t="shared" si="186"/>
        <v>224.42857142857142</v>
      </c>
      <c r="Q2383" s="10" t="s">
        <v>8318</v>
      </c>
      <c r="R2383" t="s">
        <v>8319</v>
      </c>
      <c r="S2383" s="14" t="str">
        <f t="shared" si="187"/>
        <v>March</v>
      </c>
      <c r="T2383" s="15">
        <f t="shared" si="188"/>
        <v>42104.602407407401</v>
      </c>
      <c r="U2383" t="str">
        <f t="shared" si="189"/>
        <v>2015</v>
      </c>
    </row>
    <row r="2384" spans="1:21" ht="45" x14ac:dyDescent="0.2">
      <c r="A2384" s="6">
        <f t="shared" si="185"/>
        <v>2.5000000000000001E-2</v>
      </c>
      <c r="B2384">
        <v>2382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8">
        <f t="shared" si="186"/>
        <v>37.5</v>
      </c>
      <c r="Q2384" s="10" t="s">
        <v>8318</v>
      </c>
      <c r="R2384" t="s">
        <v>8319</v>
      </c>
      <c r="S2384" s="14" t="str">
        <f t="shared" si="187"/>
        <v>July</v>
      </c>
      <c r="T2384" s="15">
        <f t="shared" si="188"/>
        <v>42219.854201388887</v>
      </c>
      <c r="U2384" t="str">
        <f t="shared" si="189"/>
        <v>2015</v>
      </c>
    </row>
    <row r="2385" spans="1:21" ht="45" x14ac:dyDescent="0.2">
      <c r="A2385" s="6">
        <f t="shared" si="185"/>
        <v>4.3499999999999997E-2</v>
      </c>
      <c r="B2385">
        <v>2383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8">
        <f t="shared" si="186"/>
        <v>145</v>
      </c>
      <c r="Q2385" s="10" t="s">
        <v>8318</v>
      </c>
      <c r="R2385" t="s">
        <v>8319</v>
      </c>
      <c r="S2385" s="14" t="str">
        <f t="shared" si="187"/>
        <v>January</v>
      </c>
      <c r="T2385" s="15">
        <f t="shared" si="188"/>
        <v>42056.723460648143</v>
      </c>
      <c r="U2385" t="str">
        <f t="shared" si="189"/>
        <v>2015</v>
      </c>
    </row>
    <row r="2386" spans="1:21" ht="45" x14ac:dyDescent="0.2">
      <c r="A2386" s="6">
        <f t="shared" si="185"/>
        <v>8.0000000000000002E-3</v>
      </c>
      <c r="B2386">
        <v>2384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8">
        <f t="shared" si="186"/>
        <v>1</v>
      </c>
      <c r="Q2386" s="10" t="s">
        <v>8318</v>
      </c>
      <c r="R2386" t="s">
        <v>8319</v>
      </c>
      <c r="S2386" s="14" t="str">
        <f t="shared" si="187"/>
        <v>October</v>
      </c>
      <c r="T2386" s="15">
        <f t="shared" si="188"/>
        <v>41956.775960648149</v>
      </c>
      <c r="U2386" t="str">
        <f t="shared" si="189"/>
        <v>2014</v>
      </c>
    </row>
    <row r="2387" spans="1:21" ht="45" x14ac:dyDescent="0.2">
      <c r="A2387" s="6">
        <f t="shared" si="185"/>
        <v>1.2123076923076924E-2</v>
      </c>
      <c r="B2387">
        <v>2385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8">
        <f t="shared" si="186"/>
        <v>112.57142857142857</v>
      </c>
      <c r="Q2387" s="10" t="s">
        <v>8318</v>
      </c>
      <c r="R2387" t="s">
        <v>8319</v>
      </c>
      <c r="S2387" s="14" t="str">
        <f t="shared" si="187"/>
        <v>July</v>
      </c>
      <c r="T2387" s="15">
        <f t="shared" si="188"/>
        <v>42221.368425925924</v>
      </c>
      <c r="U2387" t="str">
        <f t="shared" si="189"/>
        <v>2015</v>
      </c>
    </row>
    <row r="2388" spans="1:21" ht="45" x14ac:dyDescent="0.2">
      <c r="A2388" s="6">
        <f t="shared" si="185"/>
        <v>0</v>
      </c>
      <c r="B2388">
        <v>2386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8" t="e">
        <f t="shared" si="186"/>
        <v>#DIV/0!</v>
      </c>
      <c r="Q2388" s="10" t="s">
        <v>8318</v>
      </c>
      <c r="R2388" t="s">
        <v>8319</v>
      </c>
      <c r="S2388" s="14" t="str">
        <f t="shared" si="187"/>
        <v>November</v>
      </c>
      <c r="T2388" s="15">
        <f t="shared" si="188"/>
        <v>42014.504907407405</v>
      </c>
      <c r="U2388" t="str">
        <f t="shared" si="189"/>
        <v>2014</v>
      </c>
    </row>
    <row r="2389" spans="1:21" ht="45" x14ac:dyDescent="0.2">
      <c r="A2389" s="6">
        <f t="shared" si="185"/>
        <v>6.8399999999999997E-3</v>
      </c>
      <c r="B2389">
        <v>2387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8">
        <f t="shared" si="186"/>
        <v>342</v>
      </c>
      <c r="Q2389" s="10" t="s">
        <v>8318</v>
      </c>
      <c r="R2389" t="s">
        <v>8319</v>
      </c>
      <c r="S2389" s="14" t="str">
        <f t="shared" si="187"/>
        <v>June</v>
      </c>
      <c r="T2389" s="15">
        <f t="shared" si="188"/>
        <v>42573.293287037035</v>
      </c>
      <c r="U2389" t="str">
        <f t="shared" si="189"/>
        <v>2016</v>
      </c>
    </row>
    <row r="2390" spans="1:21" ht="45" x14ac:dyDescent="0.2">
      <c r="A2390" s="6">
        <f t="shared" si="185"/>
        <v>1.2513513513513513E-2</v>
      </c>
      <c r="B2390">
        <v>2388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8">
        <f t="shared" si="186"/>
        <v>57.875</v>
      </c>
      <c r="Q2390" s="10" t="s">
        <v>8318</v>
      </c>
      <c r="R2390" t="s">
        <v>8319</v>
      </c>
      <c r="S2390" s="14" t="str">
        <f t="shared" si="187"/>
        <v>December</v>
      </c>
      <c r="T2390" s="15">
        <f t="shared" si="188"/>
        <v>42019.478472222218</v>
      </c>
      <c r="U2390" t="str">
        <f t="shared" si="189"/>
        <v>2014</v>
      </c>
    </row>
    <row r="2391" spans="1:21" ht="45" x14ac:dyDescent="0.2">
      <c r="A2391" s="6">
        <f t="shared" si="185"/>
        <v>1.8749999999999999E-3</v>
      </c>
      <c r="B2391">
        <v>2389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8">
        <f t="shared" si="186"/>
        <v>30</v>
      </c>
      <c r="Q2391" s="10" t="s">
        <v>8318</v>
      </c>
      <c r="R2391" t="s">
        <v>8319</v>
      </c>
      <c r="S2391" s="14" t="str">
        <f t="shared" si="187"/>
        <v>June</v>
      </c>
      <c r="T2391" s="15">
        <f t="shared" si="188"/>
        <v>42210.582638888889</v>
      </c>
      <c r="U2391" t="str">
        <f t="shared" si="189"/>
        <v>2015</v>
      </c>
    </row>
    <row r="2392" spans="1:21" ht="45" x14ac:dyDescent="0.2">
      <c r="A2392" s="6">
        <f t="shared" si="185"/>
        <v>0</v>
      </c>
      <c r="B2392">
        <v>2390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8" t="e">
        <f t="shared" si="186"/>
        <v>#DIV/0!</v>
      </c>
      <c r="Q2392" s="10" t="s">
        <v>8318</v>
      </c>
      <c r="R2392" t="s">
        <v>8319</v>
      </c>
      <c r="S2392" s="14" t="str">
        <f t="shared" si="187"/>
        <v>November</v>
      </c>
      <c r="T2392" s="15">
        <f t="shared" si="188"/>
        <v>42007.928981481477</v>
      </c>
      <c r="U2392" t="str">
        <f t="shared" si="189"/>
        <v>2014</v>
      </c>
    </row>
    <row r="2393" spans="1:21" ht="30" x14ac:dyDescent="0.2">
      <c r="A2393" s="6">
        <f t="shared" si="185"/>
        <v>1.25E-3</v>
      </c>
      <c r="B2393">
        <v>2391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8">
        <f t="shared" si="186"/>
        <v>25</v>
      </c>
      <c r="Q2393" s="10" t="s">
        <v>8318</v>
      </c>
      <c r="R2393" t="s">
        <v>8319</v>
      </c>
      <c r="S2393" s="14" t="str">
        <f t="shared" si="187"/>
        <v>March</v>
      </c>
      <c r="T2393" s="15">
        <f t="shared" si="188"/>
        <v>42094.419490740744</v>
      </c>
      <c r="U2393" t="str">
        <f t="shared" si="189"/>
        <v>2015</v>
      </c>
    </row>
    <row r="2394" spans="1:21" ht="45" x14ac:dyDescent="0.2">
      <c r="A2394" s="6">
        <f t="shared" si="185"/>
        <v>0</v>
      </c>
      <c r="B2394">
        <v>2392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8" t="e">
        <f t="shared" si="186"/>
        <v>#DIV/0!</v>
      </c>
      <c r="Q2394" s="10" t="s">
        <v>8318</v>
      </c>
      <c r="R2394" t="s">
        <v>8319</v>
      </c>
      <c r="S2394" s="14" t="str">
        <f t="shared" si="187"/>
        <v>September</v>
      </c>
      <c r="T2394" s="15">
        <f t="shared" si="188"/>
        <v>42305.787303240737</v>
      </c>
      <c r="U2394" t="str">
        <f t="shared" si="189"/>
        <v>2015</v>
      </c>
    </row>
    <row r="2395" spans="1:21" ht="45" x14ac:dyDescent="0.2">
      <c r="A2395" s="6">
        <f t="shared" si="185"/>
        <v>5.0000000000000001E-4</v>
      </c>
      <c r="B2395">
        <v>2393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8">
        <f t="shared" si="186"/>
        <v>50</v>
      </c>
      <c r="Q2395" s="10" t="s">
        <v>8318</v>
      </c>
      <c r="R2395" t="s">
        <v>8319</v>
      </c>
      <c r="S2395" s="14" t="str">
        <f t="shared" si="187"/>
        <v>July</v>
      </c>
      <c r="T2395" s="15">
        <f t="shared" si="188"/>
        <v>42224.315011574072</v>
      </c>
      <c r="U2395" t="str">
        <f t="shared" si="189"/>
        <v>2015</v>
      </c>
    </row>
    <row r="2396" spans="1:21" ht="45" x14ac:dyDescent="0.2">
      <c r="A2396" s="6">
        <f t="shared" si="185"/>
        <v>5.9999999999999995E-4</v>
      </c>
      <c r="B2396">
        <v>2394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8">
        <f t="shared" si="186"/>
        <v>1.5</v>
      </c>
      <c r="Q2396" s="10" t="s">
        <v>8318</v>
      </c>
      <c r="R2396" t="s">
        <v>8319</v>
      </c>
      <c r="S2396" s="14" t="str">
        <f t="shared" si="187"/>
        <v>January</v>
      </c>
      <c r="T2396" s="15">
        <f t="shared" si="188"/>
        <v>42061.02885416666</v>
      </c>
      <c r="U2396" t="str">
        <f t="shared" si="189"/>
        <v>2015</v>
      </c>
    </row>
    <row r="2397" spans="1:21" ht="45" x14ac:dyDescent="0.2">
      <c r="A2397" s="6">
        <f t="shared" si="185"/>
        <v>0</v>
      </c>
      <c r="B2397">
        <v>2395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8" t="e">
        <f t="shared" si="186"/>
        <v>#DIV/0!</v>
      </c>
      <c r="Q2397" s="10" t="s">
        <v>8318</v>
      </c>
      <c r="R2397" t="s">
        <v>8319</v>
      </c>
      <c r="S2397" s="14" t="str">
        <f t="shared" si="187"/>
        <v>December</v>
      </c>
      <c r="T2397" s="15">
        <f t="shared" si="188"/>
        <v>42745.039583333331</v>
      </c>
      <c r="U2397" t="str">
        <f t="shared" si="189"/>
        <v>2016</v>
      </c>
    </row>
    <row r="2398" spans="1:21" ht="45" x14ac:dyDescent="0.2">
      <c r="A2398" s="6">
        <f t="shared" si="185"/>
        <v>2E-3</v>
      </c>
      <c r="B2398">
        <v>2396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8">
        <f t="shared" si="186"/>
        <v>10</v>
      </c>
      <c r="Q2398" s="10" t="s">
        <v>8318</v>
      </c>
      <c r="R2398" t="s">
        <v>8319</v>
      </c>
      <c r="S2398" s="14" t="str">
        <f t="shared" si="187"/>
        <v>September</v>
      </c>
      <c r="T2398" s="15">
        <f t="shared" si="188"/>
        <v>42292.515717592592</v>
      </c>
      <c r="U2398" t="str">
        <f t="shared" si="189"/>
        <v>2015</v>
      </c>
    </row>
    <row r="2399" spans="1:21" ht="45" x14ac:dyDescent="0.2">
      <c r="A2399" s="6">
        <f t="shared" si="185"/>
        <v>0</v>
      </c>
      <c r="B2399">
        <v>2397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8" t="e">
        <f t="shared" si="186"/>
        <v>#DIV/0!</v>
      </c>
      <c r="Q2399" s="10" t="s">
        <v>8318</v>
      </c>
      <c r="R2399" t="s">
        <v>8319</v>
      </c>
      <c r="S2399" s="14" t="str">
        <f t="shared" si="187"/>
        <v>December</v>
      </c>
      <c r="T2399" s="15">
        <f t="shared" si="188"/>
        <v>42006.551574074074</v>
      </c>
      <c r="U2399" t="str">
        <f t="shared" si="189"/>
        <v>2014</v>
      </c>
    </row>
    <row r="2400" spans="1:21" ht="45" x14ac:dyDescent="0.2">
      <c r="A2400" s="6">
        <f t="shared" si="185"/>
        <v>0</v>
      </c>
      <c r="B2400">
        <v>2398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8" t="e">
        <f t="shared" si="186"/>
        <v>#DIV/0!</v>
      </c>
      <c r="Q2400" s="10" t="s">
        <v>8318</v>
      </c>
      <c r="R2400" t="s">
        <v>8319</v>
      </c>
      <c r="S2400" s="14" t="str">
        <f t="shared" si="187"/>
        <v>June</v>
      </c>
      <c r="T2400" s="15">
        <f t="shared" si="188"/>
        <v>42187.583148148151</v>
      </c>
      <c r="U2400" t="str">
        <f t="shared" si="189"/>
        <v>2015</v>
      </c>
    </row>
    <row r="2401" spans="1:21" ht="45" x14ac:dyDescent="0.2">
      <c r="A2401" s="6">
        <f t="shared" si="185"/>
        <v>0</v>
      </c>
      <c r="B2401">
        <v>2399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8" t="e">
        <f t="shared" si="186"/>
        <v>#DIV/0!</v>
      </c>
      <c r="Q2401" s="10" t="s">
        <v>8318</v>
      </c>
      <c r="R2401" t="s">
        <v>8319</v>
      </c>
      <c r="S2401" s="14" t="str">
        <f t="shared" si="187"/>
        <v>November</v>
      </c>
      <c r="T2401" s="15">
        <f t="shared" si="188"/>
        <v>41991.519745370366</v>
      </c>
      <c r="U2401" t="str">
        <f t="shared" si="189"/>
        <v>2014</v>
      </c>
    </row>
    <row r="2402" spans="1:21" ht="45" x14ac:dyDescent="0.2">
      <c r="A2402" s="6">
        <f t="shared" si="185"/>
        <v>0</v>
      </c>
      <c r="B2402">
        <v>2400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8" t="e">
        <f t="shared" si="186"/>
        <v>#DIV/0!</v>
      </c>
      <c r="Q2402" s="10" t="s">
        <v>8318</v>
      </c>
      <c r="R2402" t="s">
        <v>8319</v>
      </c>
      <c r="S2402" s="14" t="str">
        <f t="shared" si="187"/>
        <v>March</v>
      </c>
      <c r="T2402" s="15">
        <f t="shared" si="188"/>
        <v>42473.934768518513</v>
      </c>
      <c r="U2402" t="str">
        <f t="shared" si="189"/>
        <v>2016</v>
      </c>
    </row>
    <row r="2403" spans="1:21" ht="45" x14ac:dyDescent="0.2">
      <c r="A2403" s="6">
        <f t="shared" si="185"/>
        <v>7.1785714285714283E-3</v>
      </c>
      <c r="B2403">
        <v>2401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8">
        <f t="shared" si="186"/>
        <v>22.333333333333332</v>
      </c>
      <c r="Q2403" s="10" t="s">
        <v>8335</v>
      </c>
      <c r="R2403" t="s">
        <v>8336</v>
      </c>
      <c r="S2403" s="14" t="str">
        <f t="shared" si="187"/>
        <v>January</v>
      </c>
      <c r="T2403" s="15">
        <f t="shared" si="188"/>
        <v>42434.489537037036</v>
      </c>
      <c r="U2403" t="str">
        <f t="shared" si="189"/>
        <v>2016</v>
      </c>
    </row>
    <row r="2404" spans="1:21" x14ac:dyDescent="0.2">
      <c r="A2404" s="6">
        <f t="shared" si="185"/>
        <v>4.3333333333333331E-3</v>
      </c>
      <c r="B2404">
        <v>2402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8">
        <f t="shared" si="186"/>
        <v>52</v>
      </c>
      <c r="Q2404" s="10" t="s">
        <v>8335</v>
      </c>
      <c r="R2404" t="s">
        <v>8336</v>
      </c>
      <c r="S2404" s="14" t="str">
        <f t="shared" si="187"/>
        <v>April</v>
      </c>
      <c r="T2404" s="15">
        <f t="shared" si="188"/>
        <v>42137.34642361111</v>
      </c>
      <c r="U2404" t="str">
        <f t="shared" si="189"/>
        <v>2015</v>
      </c>
    </row>
    <row r="2405" spans="1:21" ht="45" x14ac:dyDescent="0.2">
      <c r="A2405" s="6">
        <f t="shared" si="185"/>
        <v>0.16833333333333333</v>
      </c>
      <c r="B2405">
        <v>2403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8">
        <f t="shared" si="186"/>
        <v>16.833333333333332</v>
      </c>
      <c r="Q2405" s="10" t="s">
        <v>8335</v>
      </c>
      <c r="R2405" t="s">
        <v>8336</v>
      </c>
      <c r="S2405" s="14" t="str">
        <f t="shared" si="187"/>
        <v>January</v>
      </c>
      <c r="T2405" s="15">
        <f t="shared" si="188"/>
        <v>42459.507615740738</v>
      </c>
      <c r="U2405" t="str">
        <f t="shared" si="189"/>
        <v>2016</v>
      </c>
    </row>
    <row r="2406" spans="1:21" ht="45" x14ac:dyDescent="0.2">
      <c r="A2406" s="6">
        <f t="shared" si="185"/>
        <v>0</v>
      </c>
      <c r="B2406">
        <v>2404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8" t="e">
        <f t="shared" si="186"/>
        <v>#DIV/0!</v>
      </c>
      <c r="Q2406" s="10" t="s">
        <v>8335</v>
      </c>
      <c r="R2406" t="s">
        <v>8336</v>
      </c>
      <c r="S2406" s="14" t="str">
        <f t="shared" si="187"/>
        <v>December</v>
      </c>
      <c r="T2406" s="15">
        <f t="shared" si="188"/>
        <v>42371.706099537034</v>
      </c>
      <c r="U2406" t="str">
        <f t="shared" si="189"/>
        <v>2015</v>
      </c>
    </row>
    <row r="2407" spans="1:21" ht="30" x14ac:dyDescent="0.2">
      <c r="A2407" s="6">
        <f t="shared" si="185"/>
        <v>0.22520000000000001</v>
      </c>
      <c r="B2407">
        <v>2405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8">
        <f t="shared" si="186"/>
        <v>56.3</v>
      </c>
      <c r="Q2407" s="10" t="s">
        <v>8335</v>
      </c>
      <c r="R2407" t="s">
        <v>8336</v>
      </c>
      <c r="S2407" s="14" t="str">
        <f t="shared" si="187"/>
        <v>August</v>
      </c>
      <c r="T2407" s="15">
        <f t="shared" si="188"/>
        <v>42616.252025462956</v>
      </c>
      <c r="U2407" t="str">
        <f t="shared" si="189"/>
        <v>2016</v>
      </c>
    </row>
    <row r="2408" spans="1:21" ht="45" x14ac:dyDescent="0.2">
      <c r="A2408" s="6">
        <f t="shared" si="185"/>
        <v>0.41384615384615386</v>
      </c>
      <c r="B2408">
        <v>2406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8">
        <f t="shared" si="186"/>
        <v>84.0625</v>
      </c>
      <c r="Q2408" s="10" t="s">
        <v>8335</v>
      </c>
      <c r="R2408" t="s">
        <v>8336</v>
      </c>
      <c r="S2408" s="14" t="str">
        <f t="shared" si="187"/>
        <v>December</v>
      </c>
      <c r="T2408" s="15">
        <f t="shared" si="188"/>
        <v>42022.777662037035</v>
      </c>
      <c r="U2408" t="str">
        <f t="shared" si="189"/>
        <v>2014</v>
      </c>
    </row>
    <row r="2409" spans="1:21" ht="60" x14ac:dyDescent="0.2">
      <c r="A2409" s="6">
        <f t="shared" si="185"/>
        <v>0.25259090909090909</v>
      </c>
      <c r="B2409">
        <v>2407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8">
        <f t="shared" si="186"/>
        <v>168.39393939393941</v>
      </c>
      <c r="Q2409" s="10" t="s">
        <v>8335</v>
      </c>
      <c r="R2409" t="s">
        <v>8336</v>
      </c>
      <c r="S2409" s="14" t="str">
        <f t="shared" si="187"/>
        <v>March</v>
      </c>
      <c r="T2409" s="15">
        <f t="shared" si="188"/>
        <v>42104.916666666664</v>
      </c>
      <c r="U2409" t="str">
        <f t="shared" si="189"/>
        <v>2015</v>
      </c>
    </row>
    <row r="2410" spans="1:21" ht="30" x14ac:dyDescent="0.2">
      <c r="A2410" s="6">
        <f t="shared" si="185"/>
        <v>2E-3</v>
      </c>
      <c r="B2410">
        <v>2408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8">
        <f t="shared" si="186"/>
        <v>15</v>
      </c>
      <c r="Q2410" s="10" t="s">
        <v>8335</v>
      </c>
      <c r="R2410" t="s">
        <v>8336</v>
      </c>
      <c r="S2410" s="14" t="str">
        <f t="shared" si="187"/>
        <v>October</v>
      </c>
      <c r="T2410" s="15">
        <f t="shared" si="188"/>
        <v>41948.849039351851</v>
      </c>
      <c r="U2410" t="str">
        <f t="shared" si="189"/>
        <v>2014</v>
      </c>
    </row>
    <row r="2411" spans="1:21" ht="30" x14ac:dyDescent="0.2">
      <c r="A2411" s="6">
        <f t="shared" si="185"/>
        <v>1.84E-2</v>
      </c>
      <c r="B2411">
        <v>2409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8">
        <f t="shared" si="186"/>
        <v>76.666666666666671</v>
      </c>
      <c r="Q2411" s="10" t="s">
        <v>8335</v>
      </c>
      <c r="R2411" t="s">
        <v>8336</v>
      </c>
      <c r="S2411" s="14" t="str">
        <f t="shared" si="187"/>
        <v>July</v>
      </c>
      <c r="T2411" s="15">
        <f t="shared" si="188"/>
        <v>42234.542534722219</v>
      </c>
      <c r="U2411" t="str">
        <f t="shared" si="189"/>
        <v>2015</v>
      </c>
    </row>
    <row r="2412" spans="1:21" ht="60" x14ac:dyDescent="0.2">
      <c r="A2412" s="6">
        <f t="shared" si="185"/>
        <v>0</v>
      </c>
      <c r="B2412">
        <v>2410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8" t="e">
        <f t="shared" si="186"/>
        <v>#DIV/0!</v>
      </c>
      <c r="Q2412" s="10" t="s">
        <v>8335</v>
      </c>
      <c r="R2412" t="s">
        <v>8336</v>
      </c>
      <c r="S2412" s="14" t="str">
        <f t="shared" si="187"/>
        <v>August</v>
      </c>
      <c r="T2412" s="15">
        <f t="shared" si="188"/>
        <v>42254.074942129628</v>
      </c>
      <c r="U2412" t="str">
        <f t="shared" si="189"/>
        <v>2015</v>
      </c>
    </row>
    <row r="2413" spans="1:21" ht="45" x14ac:dyDescent="0.2">
      <c r="A2413" s="6">
        <f t="shared" si="185"/>
        <v>6.0400000000000002E-3</v>
      </c>
      <c r="B2413">
        <v>2411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8">
        <f t="shared" si="186"/>
        <v>50.333333333333336</v>
      </c>
      <c r="Q2413" s="10" t="s">
        <v>8335</v>
      </c>
      <c r="R2413" t="s">
        <v>8336</v>
      </c>
      <c r="S2413" s="14" t="str">
        <f t="shared" si="187"/>
        <v>July</v>
      </c>
      <c r="T2413" s="15">
        <f t="shared" si="188"/>
        <v>42241.399097222216</v>
      </c>
      <c r="U2413" t="str">
        <f t="shared" si="189"/>
        <v>2015</v>
      </c>
    </row>
    <row r="2414" spans="1:21" ht="45" x14ac:dyDescent="0.2">
      <c r="A2414" s="6">
        <f t="shared" si="185"/>
        <v>0</v>
      </c>
      <c r="B2414">
        <v>2412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8" t="e">
        <f t="shared" si="186"/>
        <v>#DIV/0!</v>
      </c>
      <c r="Q2414" s="10" t="s">
        <v>8335</v>
      </c>
      <c r="R2414" t="s">
        <v>8336</v>
      </c>
      <c r="S2414" s="14" t="str">
        <f t="shared" si="187"/>
        <v>October</v>
      </c>
      <c r="T2414" s="15">
        <f t="shared" si="188"/>
        <v>42700.445289351854</v>
      </c>
      <c r="U2414" t="str">
        <f t="shared" si="189"/>
        <v>2016</v>
      </c>
    </row>
    <row r="2415" spans="1:21" ht="45" x14ac:dyDescent="0.2">
      <c r="A2415" s="6">
        <f t="shared" si="185"/>
        <v>8.3333333333333332E-3</v>
      </c>
      <c r="B2415">
        <v>2413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8">
        <f t="shared" si="186"/>
        <v>8.3333333333333339</v>
      </c>
      <c r="Q2415" s="10" t="s">
        <v>8335</v>
      </c>
      <c r="R2415" t="s">
        <v>8336</v>
      </c>
      <c r="S2415" s="14" t="str">
        <f t="shared" si="187"/>
        <v>April</v>
      </c>
      <c r="T2415" s="15">
        <f t="shared" si="188"/>
        <v>41790.645833333328</v>
      </c>
      <c r="U2415" t="str">
        <f t="shared" si="189"/>
        <v>2014</v>
      </c>
    </row>
    <row r="2416" spans="1:21" ht="45" x14ac:dyDescent="0.2">
      <c r="A2416" s="6">
        <f t="shared" si="185"/>
        <v>3.0666666666666665E-2</v>
      </c>
      <c r="B2416">
        <v>2414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8">
        <f t="shared" si="186"/>
        <v>35.384615384615387</v>
      </c>
      <c r="Q2416" s="10" t="s">
        <v>8335</v>
      </c>
      <c r="R2416" t="s">
        <v>8336</v>
      </c>
      <c r="S2416" s="14" t="str">
        <f t="shared" si="187"/>
        <v>July</v>
      </c>
      <c r="T2416" s="15">
        <f t="shared" si="188"/>
        <v>42237.832638888889</v>
      </c>
      <c r="U2416" t="str">
        <f t="shared" si="189"/>
        <v>2015</v>
      </c>
    </row>
    <row r="2417" spans="1:21" ht="45" x14ac:dyDescent="0.2">
      <c r="A2417" s="6">
        <f t="shared" si="185"/>
        <v>5.5833333333333334E-3</v>
      </c>
      <c r="B2417">
        <v>2415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8">
        <f t="shared" si="186"/>
        <v>55.833333333333336</v>
      </c>
      <c r="Q2417" s="10" t="s">
        <v>8335</v>
      </c>
      <c r="R2417" t="s">
        <v>8336</v>
      </c>
      <c r="S2417" s="14" t="str">
        <f t="shared" si="187"/>
        <v>June</v>
      </c>
      <c r="T2417" s="15">
        <f t="shared" si="188"/>
        <v>42566.529467592591</v>
      </c>
      <c r="U2417" t="str">
        <f t="shared" si="189"/>
        <v>2016</v>
      </c>
    </row>
    <row r="2418" spans="1:21" ht="45" x14ac:dyDescent="0.2">
      <c r="A2418" s="6">
        <f t="shared" si="185"/>
        <v>2.5000000000000001E-4</v>
      </c>
      <c r="B2418">
        <v>2416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8">
        <f t="shared" si="186"/>
        <v>5</v>
      </c>
      <c r="Q2418" s="10" t="s">
        <v>8335</v>
      </c>
      <c r="R2418" t="s">
        <v>8336</v>
      </c>
      <c r="S2418" s="14" t="str">
        <f t="shared" si="187"/>
        <v>January</v>
      </c>
      <c r="T2418" s="15">
        <f t="shared" si="188"/>
        <v>42077.291666666664</v>
      </c>
      <c r="U2418" t="str">
        <f t="shared" si="189"/>
        <v>2015</v>
      </c>
    </row>
    <row r="2419" spans="1:21" ht="45" x14ac:dyDescent="0.2">
      <c r="A2419" s="6">
        <f t="shared" si="185"/>
        <v>0</v>
      </c>
      <c r="B2419">
        <v>2417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8" t="e">
        <f t="shared" si="186"/>
        <v>#DIV/0!</v>
      </c>
      <c r="Q2419" s="10" t="s">
        <v>8335</v>
      </c>
      <c r="R2419" t="s">
        <v>8336</v>
      </c>
      <c r="S2419" s="14" t="str">
        <f t="shared" si="187"/>
        <v>July</v>
      </c>
      <c r="T2419" s="15">
        <f t="shared" si="188"/>
        <v>41861.550775462958</v>
      </c>
      <c r="U2419" t="str">
        <f t="shared" si="189"/>
        <v>2014</v>
      </c>
    </row>
    <row r="2420" spans="1:21" x14ac:dyDescent="0.2">
      <c r="A2420" s="6">
        <f t="shared" si="185"/>
        <v>2.0000000000000001E-4</v>
      </c>
      <c r="B2420">
        <v>2418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8">
        <f t="shared" si="186"/>
        <v>1</v>
      </c>
      <c r="Q2420" s="10" t="s">
        <v>8335</v>
      </c>
      <c r="R2420" t="s">
        <v>8336</v>
      </c>
      <c r="S2420" s="14" t="str">
        <f t="shared" si="187"/>
        <v>January</v>
      </c>
      <c r="T2420" s="15">
        <f t="shared" si="188"/>
        <v>42087.481990740744</v>
      </c>
      <c r="U2420" t="str">
        <f t="shared" si="189"/>
        <v>2015</v>
      </c>
    </row>
    <row r="2421" spans="1:21" ht="45" x14ac:dyDescent="0.2">
      <c r="A2421" s="6">
        <f t="shared" si="185"/>
        <v>0</v>
      </c>
      <c r="B2421">
        <v>2419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8" t="e">
        <f t="shared" si="186"/>
        <v>#DIV/0!</v>
      </c>
      <c r="Q2421" s="10" t="s">
        <v>8335</v>
      </c>
      <c r="R2421" t="s">
        <v>8336</v>
      </c>
      <c r="S2421" s="14" t="str">
        <f t="shared" si="187"/>
        <v>December</v>
      </c>
      <c r="T2421" s="15">
        <f t="shared" si="188"/>
        <v>42053.404965277768</v>
      </c>
      <c r="U2421" t="str">
        <f t="shared" si="189"/>
        <v>2014</v>
      </c>
    </row>
    <row r="2422" spans="1:21" ht="45" x14ac:dyDescent="0.2">
      <c r="A2422" s="6">
        <f t="shared" si="185"/>
        <v>0.14825133372851215</v>
      </c>
      <c r="B2422">
        <v>2420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8">
        <f t="shared" si="186"/>
        <v>69.472222222222229</v>
      </c>
      <c r="Q2422" s="10" t="s">
        <v>8335</v>
      </c>
      <c r="R2422" t="s">
        <v>8336</v>
      </c>
      <c r="S2422" s="14" t="str">
        <f t="shared" si="187"/>
        <v>September</v>
      </c>
      <c r="T2422" s="15">
        <f t="shared" si="188"/>
        <v>41952.737210648142</v>
      </c>
      <c r="U2422" t="str">
        <f t="shared" si="189"/>
        <v>2014</v>
      </c>
    </row>
    <row r="2423" spans="1:21" ht="30" x14ac:dyDescent="0.2">
      <c r="A2423" s="6">
        <f t="shared" si="185"/>
        <v>1.6666666666666666E-4</v>
      </c>
      <c r="B2423">
        <v>2421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8">
        <f t="shared" si="186"/>
        <v>1</v>
      </c>
      <c r="Q2423" s="10" t="s">
        <v>8335</v>
      </c>
      <c r="R2423" t="s">
        <v>8336</v>
      </c>
      <c r="S2423" s="14" t="str">
        <f t="shared" si="187"/>
        <v>January</v>
      </c>
      <c r="T2423" s="15">
        <f t="shared" si="188"/>
        <v>42056.354120370372</v>
      </c>
      <c r="U2423" t="str">
        <f t="shared" si="189"/>
        <v>2015</v>
      </c>
    </row>
    <row r="2424" spans="1:21" ht="30" x14ac:dyDescent="0.2">
      <c r="A2424" s="6">
        <f t="shared" si="185"/>
        <v>2E-3</v>
      </c>
      <c r="B2424">
        <v>2422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8">
        <f t="shared" si="186"/>
        <v>1</v>
      </c>
      <c r="Q2424" s="10" t="s">
        <v>8335</v>
      </c>
      <c r="R2424" t="s">
        <v>8336</v>
      </c>
      <c r="S2424" s="14" t="str">
        <f t="shared" si="187"/>
        <v>February</v>
      </c>
      <c r="T2424" s="15">
        <f t="shared" si="188"/>
        <v>42074.349953703706</v>
      </c>
      <c r="U2424" t="str">
        <f t="shared" si="189"/>
        <v>2015</v>
      </c>
    </row>
    <row r="2425" spans="1:21" ht="45" x14ac:dyDescent="0.2">
      <c r="A2425" s="6">
        <f t="shared" si="185"/>
        <v>1.3333333333333334E-4</v>
      </c>
      <c r="B2425">
        <v>2423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8">
        <f t="shared" si="186"/>
        <v>8</v>
      </c>
      <c r="Q2425" s="10" t="s">
        <v>8335</v>
      </c>
      <c r="R2425" t="s">
        <v>8336</v>
      </c>
      <c r="S2425" s="14" t="str">
        <f t="shared" si="187"/>
        <v>December</v>
      </c>
      <c r="T2425" s="15">
        <f t="shared" si="188"/>
        <v>42004.371412037035</v>
      </c>
      <c r="U2425" t="str">
        <f t="shared" si="189"/>
        <v>2014</v>
      </c>
    </row>
    <row r="2426" spans="1:21" ht="30" x14ac:dyDescent="0.2">
      <c r="A2426" s="6">
        <f t="shared" si="185"/>
        <v>1.24E-2</v>
      </c>
      <c r="B2426">
        <v>2424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8">
        <f t="shared" si="186"/>
        <v>34.444444444444443</v>
      </c>
      <c r="Q2426" s="10" t="s">
        <v>8335</v>
      </c>
      <c r="R2426" t="s">
        <v>8336</v>
      </c>
      <c r="S2426" s="14" t="str">
        <f t="shared" si="187"/>
        <v>September</v>
      </c>
      <c r="T2426" s="15">
        <f t="shared" si="188"/>
        <v>41939.559120370366</v>
      </c>
      <c r="U2426" t="str">
        <f t="shared" si="189"/>
        <v>2014</v>
      </c>
    </row>
    <row r="2427" spans="1:21" ht="45" x14ac:dyDescent="0.2">
      <c r="A2427" s="6">
        <f t="shared" si="185"/>
        <v>2.8571428571428574E-4</v>
      </c>
      <c r="B2427">
        <v>2425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8">
        <f t="shared" si="186"/>
        <v>1</v>
      </c>
      <c r="Q2427" s="10" t="s">
        <v>8335</v>
      </c>
      <c r="R2427" t="s">
        <v>8336</v>
      </c>
      <c r="S2427" s="14" t="str">
        <f t="shared" si="187"/>
        <v>May</v>
      </c>
      <c r="T2427" s="15">
        <f t="shared" si="188"/>
        <v>42517.586111111108</v>
      </c>
      <c r="U2427" t="str">
        <f t="shared" si="189"/>
        <v>2016</v>
      </c>
    </row>
    <row r="2428" spans="1:21" ht="45" x14ac:dyDescent="0.2">
      <c r="A2428" s="6">
        <f t="shared" si="185"/>
        <v>0</v>
      </c>
      <c r="B2428">
        <v>2426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8" t="e">
        <f t="shared" si="186"/>
        <v>#DIV/0!</v>
      </c>
      <c r="Q2428" s="10" t="s">
        <v>8335</v>
      </c>
      <c r="R2428" t="s">
        <v>8336</v>
      </c>
      <c r="S2428" s="14" t="str">
        <f t="shared" si="187"/>
        <v>June</v>
      </c>
      <c r="T2428" s="15">
        <f t="shared" si="188"/>
        <v>42223.836712962955</v>
      </c>
      <c r="U2428" t="str">
        <f t="shared" si="189"/>
        <v>2015</v>
      </c>
    </row>
    <row r="2429" spans="1:21" ht="30" x14ac:dyDescent="0.2">
      <c r="A2429" s="6">
        <f t="shared" si="185"/>
        <v>2.0000000000000002E-5</v>
      </c>
      <c r="B2429">
        <v>2427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8">
        <f t="shared" si="186"/>
        <v>1</v>
      </c>
      <c r="Q2429" s="10" t="s">
        <v>8335</v>
      </c>
      <c r="R2429" t="s">
        <v>8336</v>
      </c>
      <c r="S2429" s="14" t="str">
        <f t="shared" si="187"/>
        <v>February</v>
      </c>
      <c r="T2429" s="15">
        <f t="shared" si="188"/>
        <v>42451.943668981483</v>
      </c>
      <c r="U2429" t="str">
        <f t="shared" si="189"/>
        <v>2016</v>
      </c>
    </row>
    <row r="2430" spans="1:21" ht="30" x14ac:dyDescent="0.2">
      <c r="A2430" s="6">
        <f t="shared" si="185"/>
        <v>2.8571428571428571E-5</v>
      </c>
      <c r="B2430">
        <v>2428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8">
        <f t="shared" si="186"/>
        <v>1</v>
      </c>
      <c r="Q2430" s="10" t="s">
        <v>8335</v>
      </c>
      <c r="R2430" t="s">
        <v>8336</v>
      </c>
      <c r="S2430" s="14" t="str">
        <f t="shared" si="187"/>
        <v>February</v>
      </c>
      <c r="T2430" s="15">
        <f t="shared" si="188"/>
        <v>42075.409155092588</v>
      </c>
      <c r="U2430" t="str">
        <f t="shared" si="189"/>
        <v>2015</v>
      </c>
    </row>
    <row r="2431" spans="1:21" ht="45" x14ac:dyDescent="0.2">
      <c r="A2431" s="6">
        <f t="shared" si="185"/>
        <v>1.4321428571428572E-2</v>
      </c>
      <c r="B2431">
        <v>2429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8">
        <f t="shared" si="186"/>
        <v>501.25</v>
      </c>
      <c r="Q2431" s="10" t="s">
        <v>8335</v>
      </c>
      <c r="R2431" t="s">
        <v>8336</v>
      </c>
      <c r="S2431" s="14" t="str">
        <f t="shared" si="187"/>
        <v>December</v>
      </c>
      <c r="T2431" s="15">
        <f t="shared" si="188"/>
        <v>42771.363888888889</v>
      </c>
      <c r="U2431" t="str">
        <f t="shared" si="189"/>
        <v>2016</v>
      </c>
    </row>
    <row r="2432" spans="1:21" ht="45" x14ac:dyDescent="0.2">
      <c r="A2432" s="6">
        <f t="shared" si="185"/>
        <v>7.0000000000000001E-3</v>
      </c>
      <c r="B2432">
        <v>2430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8">
        <f t="shared" si="186"/>
        <v>10.5</v>
      </c>
      <c r="Q2432" s="10" t="s">
        <v>8335</v>
      </c>
      <c r="R2432" t="s">
        <v>8336</v>
      </c>
      <c r="S2432" s="14" t="str">
        <f t="shared" si="187"/>
        <v>January</v>
      </c>
      <c r="T2432" s="15">
        <f t="shared" si="188"/>
        <v>42411.797499999993</v>
      </c>
      <c r="U2432" t="str">
        <f t="shared" si="189"/>
        <v>2016</v>
      </c>
    </row>
    <row r="2433" spans="1:21" ht="30" x14ac:dyDescent="0.2">
      <c r="A2433" s="6">
        <f t="shared" si="185"/>
        <v>2.0000000000000002E-5</v>
      </c>
      <c r="B2433">
        <v>2431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8">
        <f t="shared" si="186"/>
        <v>1</v>
      </c>
      <c r="Q2433" s="10" t="s">
        <v>8335</v>
      </c>
      <c r="R2433" t="s">
        <v>8336</v>
      </c>
      <c r="S2433" s="14" t="str">
        <f t="shared" si="187"/>
        <v>April</v>
      </c>
      <c r="T2433" s="15">
        <f t="shared" si="188"/>
        <v>42548.766354166662</v>
      </c>
      <c r="U2433" t="str">
        <f t="shared" si="189"/>
        <v>2016</v>
      </c>
    </row>
    <row r="2434" spans="1:21" ht="30" x14ac:dyDescent="0.2">
      <c r="A2434" s="6">
        <f t="shared" si="185"/>
        <v>1.4285714285714287E-4</v>
      </c>
      <c r="B2434">
        <v>2432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8">
        <f t="shared" si="186"/>
        <v>1</v>
      </c>
      <c r="Q2434" s="10" t="s">
        <v>8335</v>
      </c>
      <c r="R2434" t="s">
        <v>8336</v>
      </c>
      <c r="S2434" s="14" t="str">
        <f t="shared" si="187"/>
        <v>February</v>
      </c>
      <c r="T2434" s="15">
        <f t="shared" si="188"/>
        <v>42070.885381944441</v>
      </c>
      <c r="U2434" t="str">
        <f t="shared" si="189"/>
        <v>2015</v>
      </c>
    </row>
    <row r="2435" spans="1:21" ht="45" x14ac:dyDescent="0.2">
      <c r="A2435" s="6">
        <f t="shared" ref="A2435:A2498" si="190">(F2435/E2435)</f>
        <v>0</v>
      </c>
      <c r="B2435">
        <v>2433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8" t="e">
        <f t="shared" ref="P2435:P2498" si="191">F2435/M2435</f>
        <v>#DIV/0!</v>
      </c>
      <c r="Q2435" s="10" t="s">
        <v>8335</v>
      </c>
      <c r="R2435" t="s">
        <v>8336</v>
      </c>
      <c r="S2435" s="14" t="str">
        <f t="shared" ref="S2435:S2498" si="192">TEXT((((K2435/60)/60)/24)+DATE(1970,1,1)+(-8/24),"MMMM")</f>
        <v>January</v>
      </c>
      <c r="T2435" s="15">
        <f t="shared" ref="T2435:T2498" si="193">(((J2435/60)/60/24)+DATE(1970,1,1)+(-8/24))</f>
        <v>42427.566469907404</v>
      </c>
      <c r="U2435" t="str">
        <f t="shared" ref="U2435:U2498" si="194">TEXT((((K2435/60)/60)/24)+DATE(1970,1,1)+(-8/24),"YYYY")</f>
        <v>2016</v>
      </c>
    </row>
    <row r="2436" spans="1:21" ht="45" x14ac:dyDescent="0.2">
      <c r="A2436" s="6">
        <f t="shared" si="190"/>
        <v>1.2999999999999999E-3</v>
      </c>
      <c r="B2436">
        <v>2434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8">
        <f t="shared" si="191"/>
        <v>13</v>
      </c>
      <c r="Q2436" s="10" t="s">
        <v>8335</v>
      </c>
      <c r="R2436" t="s">
        <v>8336</v>
      </c>
      <c r="S2436" s="14" t="str">
        <f t="shared" si="192"/>
        <v>June</v>
      </c>
      <c r="T2436" s="15">
        <f t="shared" si="193"/>
        <v>42219.852708333325</v>
      </c>
      <c r="U2436" t="str">
        <f t="shared" si="194"/>
        <v>2015</v>
      </c>
    </row>
    <row r="2437" spans="1:21" ht="45" x14ac:dyDescent="0.2">
      <c r="A2437" s="6">
        <f t="shared" si="190"/>
        <v>4.8960000000000002E-3</v>
      </c>
      <c r="B2437">
        <v>2435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8">
        <f t="shared" si="191"/>
        <v>306</v>
      </c>
      <c r="Q2437" s="10" t="s">
        <v>8335</v>
      </c>
      <c r="R2437" t="s">
        <v>8336</v>
      </c>
      <c r="S2437" s="14" t="str">
        <f t="shared" si="192"/>
        <v>September</v>
      </c>
      <c r="T2437" s="15">
        <f t="shared" si="193"/>
        <v>42281.944282407399</v>
      </c>
      <c r="U2437" t="str">
        <f t="shared" si="194"/>
        <v>2015</v>
      </c>
    </row>
    <row r="2438" spans="1:21" ht="45" x14ac:dyDescent="0.2">
      <c r="A2438" s="6">
        <f t="shared" si="190"/>
        <v>3.8461538461538462E-4</v>
      </c>
      <c r="B2438">
        <v>2436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8">
        <f t="shared" si="191"/>
        <v>22.5</v>
      </c>
      <c r="Q2438" s="10" t="s">
        <v>8335</v>
      </c>
      <c r="R2438" t="s">
        <v>8336</v>
      </c>
      <c r="S2438" s="14" t="str">
        <f t="shared" si="192"/>
        <v>November</v>
      </c>
      <c r="T2438" s="15">
        <f t="shared" si="193"/>
        <v>42398.282060185178</v>
      </c>
      <c r="U2438" t="str">
        <f t="shared" si="194"/>
        <v>2015</v>
      </c>
    </row>
    <row r="2439" spans="1:21" ht="45" x14ac:dyDescent="0.2">
      <c r="A2439" s="6">
        <f t="shared" si="190"/>
        <v>0</v>
      </c>
      <c r="B2439">
        <v>2437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8" t="e">
        <f t="shared" si="191"/>
        <v>#DIV/0!</v>
      </c>
      <c r="Q2439" s="10" t="s">
        <v>8335</v>
      </c>
      <c r="R2439" t="s">
        <v>8336</v>
      </c>
      <c r="S2439" s="14" t="str">
        <f t="shared" si="192"/>
        <v>January</v>
      </c>
      <c r="T2439" s="15">
        <f t="shared" si="193"/>
        <v>42080.416666666664</v>
      </c>
      <c r="U2439" t="str">
        <f t="shared" si="194"/>
        <v>2015</v>
      </c>
    </row>
    <row r="2440" spans="1:21" ht="45" x14ac:dyDescent="0.2">
      <c r="A2440" s="6">
        <f t="shared" si="190"/>
        <v>3.3333333333333335E-3</v>
      </c>
      <c r="B2440">
        <v>2438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8">
        <f t="shared" si="191"/>
        <v>50</v>
      </c>
      <c r="Q2440" s="10" t="s">
        <v>8335</v>
      </c>
      <c r="R2440" t="s">
        <v>8336</v>
      </c>
      <c r="S2440" s="14" t="str">
        <f t="shared" si="192"/>
        <v>October</v>
      </c>
      <c r="T2440" s="15">
        <f t="shared" si="193"/>
        <v>42345.623402777775</v>
      </c>
      <c r="U2440" t="str">
        <f t="shared" si="194"/>
        <v>2015</v>
      </c>
    </row>
    <row r="2441" spans="1:21" ht="45" x14ac:dyDescent="0.2">
      <c r="A2441" s="6">
        <f t="shared" si="190"/>
        <v>0</v>
      </c>
      <c r="B2441">
        <v>2439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8" t="e">
        <f t="shared" si="191"/>
        <v>#DIV/0!</v>
      </c>
      <c r="Q2441" s="10" t="s">
        <v>8335</v>
      </c>
      <c r="R2441" t="s">
        <v>8336</v>
      </c>
      <c r="S2441" s="14" t="str">
        <f t="shared" si="192"/>
        <v>September</v>
      </c>
      <c r="T2441" s="15">
        <f t="shared" si="193"/>
        <v>42295.485289351847</v>
      </c>
      <c r="U2441" t="str">
        <f t="shared" si="194"/>
        <v>2015</v>
      </c>
    </row>
    <row r="2442" spans="1:21" ht="30" x14ac:dyDescent="0.2">
      <c r="A2442" s="6">
        <f t="shared" si="190"/>
        <v>2E-3</v>
      </c>
      <c r="B2442">
        <v>2440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8">
        <f t="shared" si="191"/>
        <v>5</v>
      </c>
      <c r="Q2442" s="10" t="s">
        <v>8335</v>
      </c>
      <c r="R2442" t="s">
        <v>8336</v>
      </c>
      <c r="S2442" s="14" t="str">
        <f t="shared" si="192"/>
        <v>January</v>
      </c>
      <c r="T2442" s="15">
        <f t="shared" si="193"/>
        <v>42413.566122685181</v>
      </c>
      <c r="U2442" t="str">
        <f t="shared" si="194"/>
        <v>2016</v>
      </c>
    </row>
    <row r="2443" spans="1:21" ht="30" x14ac:dyDescent="0.2">
      <c r="A2443" s="6">
        <f t="shared" si="190"/>
        <v>1.0788</v>
      </c>
      <c r="B2443">
        <v>2441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8">
        <f t="shared" si="191"/>
        <v>74.22935779816514</v>
      </c>
      <c r="Q2443" s="10" t="s">
        <v>8335</v>
      </c>
      <c r="R2443" t="s">
        <v>8351</v>
      </c>
      <c r="S2443" s="14" t="str">
        <f t="shared" si="192"/>
        <v>July</v>
      </c>
      <c r="T2443" s="15">
        <f t="shared" si="193"/>
        <v>42207.874305555553</v>
      </c>
      <c r="U2443" t="str">
        <f t="shared" si="194"/>
        <v>2015</v>
      </c>
    </row>
    <row r="2444" spans="1:21" ht="30" x14ac:dyDescent="0.2">
      <c r="A2444" s="6">
        <f t="shared" si="190"/>
        <v>1.2594166666666666</v>
      </c>
      <c r="B2444">
        <v>2442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8">
        <f t="shared" si="191"/>
        <v>81.252688172043008</v>
      </c>
      <c r="Q2444" s="10" t="s">
        <v>8335</v>
      </c>
      <c r="R2444" t="s">
        <v>8351</v>
      </c>
      <c r="S2444" s="14" t="str">
        <f t="shared" si="192"/>
        <v>February</v>
      </c>
      <c r="T2444" s="15">
        <f t="shared" si="193"/>
        <v>42082.291990740741</v>
      </c>
      <c r="U2444" t="str">
        <f t="shared" si="194"/>
        <v>2015</v>
      </c>
    </row>
    <row r="2445" spans="1:21" ht="45" x14ac:dyDescent="0.2">
      <c r="A2445" s="6">
        <f t="shared" si="190"/>
        <v>2.0251494999999999</v>
      </c>
      <c r="B2445">
        <v>2443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8">
        <f t="shared" si="191"/>
        <v>130.23469453376205</v>
      </c>
      <c r="Q2445" s="10" t="s">
        <v>8335</v>
      </c>
      <c r="R2445" t="s">
        <v>8351</v>
      </c>
      <c r="S2445" s="14" t="str">
        <f t="shared" si="192"/>
        <v>July</v>
      </c>
      <c r="T2445" s="15">
        <f t="shared" si="193"/>
        <v>41866.291921296295</v>
      </c>
      <c r="U2445" t="str">
        <f t="shared" si="194"/>
        <v>2014</v>
      </c>
    </row>
    <row r="2446" spans="1:21" ht="45" x14ac:dyDescent="0.2">
      <c r="A2446" s="6">
        <f t="shared" si="190"/>
        <v>1.0860000000000001</v>
      </c>
      <c r="B2446">
        <v>2444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8">
        <f t="shared" si="191"/>
        <v>53.409836065573771</v>
      </c>
      <c r="Q2446" s="10" t="s">
        <v>8335</v>
      </c>
      <c r="R2446" t="s">
        <v>8351</v>
      </c>
      <c r="S2446" s="14" t="str">
        <f t="shared" si="192"/>
        <v>April</v>
      </c>
      <c r="T2446" s="15">
        <f t="shared" si="193"/>
        <v>42515.42119212963</v>
      </c>
      <c r="U2446" t="str">
        <f t="shared" si="194"/>
        <v>2016</v>
      </c>
    </row>
    <row r="2447" spans="1:21" ht="60" x14ac:dyDescent="0.2">
      <c r="A2447" s="6">
        <f t="shared" si="190"/>
        <v>1.728</v>
      </c>
      <c r="B2447">
        <v>2445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8">
        <f t="shared" si="191"/>
        <v>75.130434782608702</v>
      </c>
      <c r="Q2447" s="10" t="s">
        <v>8335</v>
      </c>
      <c r="R2447" t="s">
        <v>8351</v>
      </c>
      <c r="S2447" s="14" t="str">
        <f t="shared" si="192"/>
        <v>August</v>
      </c>
      <c r="T2447" s="15">
        <f t="shared" si="193"/>
        <v>42272.856724537036</v>
      </c>
      <c r="U2447" t="str">
        <f t="shared" si="194"/>
        <v>2015</v>
      </c>
    </row>
    <row r="2448" spans="1:21" ht="45" x14ac:dyDescent="0.2">
      <c r="A2448" s="6">
        <f t="shared" si="190"/>
        <v>1.6798</v>
      </c>
      <c r="B2448">
        <v>2446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8">
        <f t="shared" si="191"/>
        <v>75.666666666666671</v>
      </c>
      <c r="Q2448" s="10" t="s">
        <v>8335</v>
      </c>
      <c r="R2448" t="s">
        <v>8351</v>
      </c>
      <c r="S2448" s="14" t="str">
        <f t="shared" si="192"/>
        <v>October</v>
      </c>
      <c r="T2448" s="15">
        <f t="shared" si="193"/>
        <v>42700.311006944445</v>
      </c>
      <c r="U2448" t="str">
        <f t="shared" si="194"/>
        <v>2016</v>
      </c>
    </row>
    <row r="2449" spans="1:21" ht="45" x14ac:dyDescent="0.2">
      <c r="A2449" s="6">
        <f t="shared" si="190"/>
        <v>4.2720000000000002</v>
      </c>
      <c r="B2449">
        <v>2447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8">
        <f t="shared" si="191"/>
        <v>31.691394658753708</v>
      </c>
      <c r="Q2449" s="10" t="s">
        <v>8335</v>
      </c>
      <c r="R2449" t="s">
        <v>8351</v>
      </c>
      <c r="S2449" s="14" t="str">
        <f t="shared" si="192"/>
        <v>October</v>
      </c>
      <c r="T2449" s="15">
        <f t="shared" si="193"/>
        <v>42685.833333333336</v>
      </c>
      <c r="U2449" t="str">
        <f t="shared" si="194"/>
        <v>2016</v>
      </c>
    </row>
    <row r="2450" spans="1:21" ht="45" x14ac:dyDescent="0.2">
      <c r="A2450" s="6">
        <f t="shared" si="190"/>
        <v>1.075</v>
      </c>
      <c r="B2450">
        <v>2448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8">
        <f t="shared" si="191"/>
        <v>47.777777777777779</v>
      </c>
      <c r="Q2450" s="10" t="s">
        <v>8335</v>
      </c>
      <c r="R2450" t="s">
        <v>8351</v>
      </c>
      <c r="S2450" s="14" t="str">
        <f t="shared" si="192"/>
        <v>August</v>
      </c>
      <c r="T2450" s="15">
        <f t="shared" si="193"/>
        <v>42612.9</v>
      </c>
      <c r="U2450" t="str">
        <f t="shared" si="194"/>
        <v>2016</v>
      </c>
    </row>
    <row r="2451" spans="1:21" ht="45" x14ac:dyDescent="0.2">
      <c r="A2451" s="6">
        <f t="shared" si="190"/>
        <v>1.08</v>
      </c>
      <c r="B2451">
        <v>2449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8">
        <f t="shared" si="191"/>
        <v>90</v>
      </c>
      <c r="Q2451" s="10" t="s">
        <v>8335</v>
      </c>
      <c r="R2451" t="s">
        <v>8351</v>
      </c>
      <c r="S2451" s="14" t="str">
        <f t="shared" si="192"/>
        <v>October</v>
      </c>
      <c r="T2451" s="15">
        <f t="shared" si="193"/>
        <v>41972.850868055553</v>
      </c>
      <c r="U2451" t="str">
        <f t="shared" si="194"/>
        <v>2014</v>
      </c>
    </row>
    <row r="2452" spans="1:21" ht="45" x14ac:dyDescent="0.2">
      <c r="A2452" s="6">
        <f t="shared" si="190"/>
        <v>1.0153353333333335</v>
      </c>
      <c r="B2452">
        <v>2450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8">
        <f t="shared" si="191"/>
        <v>149.31401960784314</v>
      </c>
      <c r="Q2452" s="10" t="s">
        <v>8335</v>
      </c>
      <c r="R2452" t="s">
        <v>8351</v>
      </c>
      <c r="S2452" s="14" t="str">
        <f t="shared" si="192"/>
        <v>September</v>
      </c>
      <c r="T2452" s="15">
        <f t="shared" si="193"/>
        <v>41939.799305555556</v>
      </c>
      <c r="U2452" t="str">
        <f t="shared" si="194"/>
        <v>2014</v>
      </c>
    </row>
    <row r="2453" spans="1:21" ht="45" x14ac:dyDescent="0.2">
      <c r="A2453" s="6">
        <f t="shared" si="190"/>
        <v>1.1545000000000001</v>
      </c>
      <c r="B2453">
        <v>2451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8">
        <f t="shared" si="191"/>
        <v>62.06989247311828</v>
      </c>
      <c r="Q2453" s="10" t="s">
        <v>8335</v>
      </c>
      <c r="R2453" t="s">
        <v>8351</v>
      </c>
      <c r="S2453" s="14" t="str">
        <f t="shared" si="192"/>
        <v>February</v>
      </c>
      <c r="T2453" s="15">
        <f t="shared" si="193"/>
        <v>42799.575115740743</v>
      </c>
      <c r="U2453" t="str">
        <f t="shared" si="194"/>
        <v>2017</v>
      </c>
    </row>
    <row r="2454" spans="1:21" ht="45" x14ac:dyDescent="0.2">
      <c r="A2454" s="6">
        <f t="shared" si="190"/>
        <v>1.335</v>
      </c>
      <c r="B2454">
        <v>2452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8">
        <f t="shared" si="191"/>
        <v>53.4</v>
      </c>
      <c r="Q2454" s="10" t="s">
        <v>8335</v>
      </c>
      <c r="R2454" t="s">
        <v>8351</v>
      </c>
      <c r="S2454" s="14" t="str">
        <f t="shared" si="192"/>
        <v>November</v>
      </c>
      <c r="T2454" s="15">
        <f t="shared" si="193"/>
        <v>42367.624999999993</v>
      </c>
      <c r="U2454" t="str">
        <f t="shared" si="194"/>
        <v>2015</v>
      </c>
    </row>
    <row r="2455" spans="1:21" ht="45" x14ac:dyDescent="0.2">
      <c r="A2455" s="6">
        <f t="shared" si="190"/>
        <v>1.5469999999999999</v>
      </c>
      <c r="B2455">
        <v>2453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8">
        <f t="shared" si="191"/>
        <v>69.268656716417908</v>
      </c>
      <c r="Q2455" s="10" t="s">
        <v>8335</v>
      </c>
      <c r="R2455" t="s">
        <v>8351</v>
      </c>
      <c r="S2455" s="14" t="str">
        <f t="shared" si="192"/>
        <v>January</v>
      </c>
      <c r="T2455" s="15">
        <f t="shared" si="193"/>
        <v>42768.358900462961</v>
      </c>
      <c r="U2455" t="str">
        <f t="shared" si="194"/>
        <v>2017</v>
      </c>
    </row>
    <row r="2456" spans="1:21" ht="45" x14ac:dyDescent="0.2">
      <c r="A2456" s="6">
        <f t="shared" si="190"/>
        <v>1.0084571428571429</v>
      </c>
      <c r="B2456">
        <v>2454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8">
        <f t="shared" si="191"/>
        <v>271.50769230769231</v>
      </c>
      <c r="Q2456" s="10" t="s">
        <v>8335</v>
      </c>
      <c r="R2456" t="s">
        <v>8351</v>
      </c>
      <c r="S2456" s="14" t="str">
        <f t="shared" si="192"/>
        <v>February</v>
      </c>
      <c r="T2456" s="15">
        <f t="shared" si="193"/>
        <v>42804.86814814814</v>
      </c>
      <c r="U2456" t="str">
        <f t="shared" si="194"/>
        <v>2017</v>
      </c>
    </row>
    <row r="2457" spans="1:21" ht="45" x14ac:dyDescent="0.2">
      <c r="A2457" s="6">
        <f t="shared" si="190"/>
        <v>1.82</v>
      </c>
      <c r="B2457">
        <v>2455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8">
        <f t="shared" si="191"/>
        <v>34.125</v>
      </c>
      <c r="Q2457" s="10" t="s">
        <v>8335</v>
      </c>
      <c r="R2457" t="s">
        <v>8351</v>
      </c>
      <c r="S2457" s="14" t="str">
        <f t="shared" si="192"/>
        <v>March</v>
      </c>
      <c r="T2457" s="15">
        <f t="shared" si="193"/>
        <v>42480.448495370372</v>
      </c>
      <c r="U2457" t="str">
        <f t="shared" si="194"/>
        <v>2016</v>
      </c>
    </row>
    <row r="2458" spans="1:21" ht="45" x14ac:dyDescent="0.2">
      <c r="A2458" s="6">
        <f t="shared" si="190"/>
        <v>1.8086666666666666</v>
      </c>
      <c r="B2458">
        <v>2456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8">
        <f t="shared" si="191"/>
        <v>40.492537313432834</v>
      </c>
      <c r="Q2458" s="10" t="s">
        <v>8335</v>
      </c>
      <c r="R2458" t="s">
        <v>8351</v>
      </c>
      <c r="S2458" s="14" t="str">
        <f t="shared" si="192"/>
        <v>January</v>
      </c>
      <c r="T2458" s="15">
        <f t="shared" si="193"/>
        <v>42791.627766203703</v>
      </c>
      <c r="U2458" t="str">
        <f t="shared" si="194"/>
        <v>2017</v>
      </c>
    </row>
    <row r="2459" spans="1:21" ht="45" x14ac:dyDescent="0.2">
      <c r="A2459" s="6">
        <f t="shared" si="190"/>
        <v>1.0230434782608695</v>
      </c>
      <c r="B2459">
        <v>2457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8">
        <f t="shared" si="191"/>
        <v>189.75806451612902</v>
      </c>
      <c r="Q2459" s="10" t="s">
        <v>8335</v>
      </c>
      <c r="R2459" t="s">
        <v>8351</v>
      </c>
      <c r="S2459" s="14" t="str">
        <f t="shared" si="192"/>
        <v>February</v>
      </c>
      <c r="T2459" s="15">
        <f t="shared" si="193"/>
        <v>42453.227500000001</v>
      </c>
      <c r="U2459" t="str">
        <f t="shared" si="194"/>
        <v>2016</v>
      </c>
    </row>
    <row r="2460" spans="1:21" ht="45" x14ac:dyDescent="0.2">
      <c r="A2460" s="6">
        <f t="shared" si="190"/>
        <v>1.1017999999999999</v>
      </c>
      <c r="B2460">
        <v>2458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8">
        <f t="shared" si="191"/>
        <v>68.862499999999997</v>
      </c>
      <c r="Q2460" s="10" t="s">
        <v>8335</v>
      </c>
      <c r="R2460" t="s">
        <v>8351</v>
      </c>
      <c r="S2460" s="14" t="str">
        <f t="shared" si="192"/>
        <v>May</v>
      </c>
      <c r="T2460" s="15">
        <f t="shared" si="193"/>
        <v>42530.458333333336</v>
      </c>
      <c r="U2460" t="str">
        <f t="shared" si="194"/>
        <v>2016</v>
      </c>
    </row>
    <row r="2461" spans="1:21" ht="45" x14ac:dyDescent="0.2">
      <c r="A2461" s="6">
        <f t="shared" si="190"/>
        <v>1.0225</v>
      </c>
      <c r="B2461">
        <v>2459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8">
        <f t="shared" si="191"/>
        <v>108.77659574468085</v>
      </c>
      <c r="Q2461" s="10" t="s">
        <v>8335</v>
      </c>
      <c r="R2461" t="s">
        <v>8351</v>
      </c>
      <c r="S2461" s="14" t="str">
        <f t="shared" si="192"/>
        <v>February</v>
      </c>
      <c r="T2461" s="15">
        <f t="shared" si="193"/>
        <v>42452.262557870366</v>
      </c>
      <c r="U2461" t="str">
        <f t="shared" si="194"/>
        <v>2016</v>
      </c>
    </row>
    <row r="2462" spans="1:21" ht="45" x14ac:dyDescent="0.2">
      <c r="A2462" s="6">
        <f t="shared" si="190"/>
        <v>1.0078823529411765</v>
      </c>
      <c r="B2462">
        <v>2460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8">
        <f t="shared" si="191"/>
        <v>125.98529411764706</v>
      </c>
      <c r="Q2462" s="10" t="s">
        <v>8335</v>
      </c>
      <c r="R2462" t="s">
        <v>8351</v>
      </c>
      <c r="S2462" s="14" t="str">
        <f t="shared" si="192"/>
        <v>November</v>
      </c>
      <c r="T2462" s="15">
        <f t="shared" si="193"/>
        <v>42737.845138888886</v>
      </c>
      <c r="U2462" t="str">
        <f t="shared" si="194"/>
        <v>2016</v>
      </c>
    </row>
    <row r="2463" spans="1:21" ht="45" x14ac:dyDescent="0.2">
      <c r="A2463" s="6">
        <f t="shared" si="190"/>
        <v>1.038</v>
      </c>
      <c r="B2463">
        <v>2461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8">
        <f t="shared" si="191"/>
        <v>90.523255813953483</v>
      </c>
      <c r="Q2463" s="10" t="s">
        <v>8324</v>
      </c>
      <c r="R2463" t="s">
        <v>8328</v>
      </c>
      <c r="S2463" s="14" t="str">
        <f t="shared" si="192"/>
        <v>August</v>
      </c>
      <c r="T2463" s="15">
        <f t="shared" si="193"/>
        <v>40816.791666666664</v>
      </c>
      <c r="U2463" t="str">
        <f t="shared" si="194"/>
        <v>2011</v>
      </c>
    </row>
    <row r="2464" spans="1:21" ht="45" x14ac:dyDescent="0.2">
      <c r="A2464" s="6">
        <f t="shared" si="190"/>
        <v>1.1070833333333334</v>
      </c>
      <c r="B2464">
        <v>2462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8">
        <f t="shared" si="191"/>
        <v>28.880434782608695</v>
      </c>
      <c r="Q2464" s="10" t="s">
        <v>8324</v>
      </c>
      <c r="R2464" t="s">
        <v>8328</v>
      </c>
      <c r="S2464" s="14" t="str">
        <f t="shared" si="192"/>
        <v>June</v>
      </c>
      <c r="T2464" s="15">
        <f t="shared" si="193"/>
        <v>41108.852962962963</v>
      </c>
      <c r="U2464" t="str">
        <f t="shared" si="194"/>
        <v>2012</v>
      </c>
    </row>
    <row r="2465" spans="1:21" x14ac:dyDescent="0.2">
      <c r="A2465" s="6">
        <f t="shared" si="190"/>
        <v>1.1625000000000001</v>
      </c>
      <c r="B2465">
        <v>2463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8">
        <f t="shared" si="191"/>
        <v>31</v>
      </c>
      <c r="Q2465" s="10" t="s">
        <v>8324</v>
      </c>
      <c r="R2465" t="s">
        <v>8328</v>
      </c>
      <c r="S2465" s="14" t="str">
        <f t="shared" si="192"/>
        <v>March</v>
      </c>
      <c r="T2465" s="15">
        <f t="shared" si="193"/>
        <v>41380.458333333328</v>
      </c>
      <c r="U2465" t="str">
        <f t="shared" si="194"/>
        <v>2013</v>
      </c>
    </row>
    <row r="2466" spans="1:21" ht="45" x14ac:dyDescent="0.2">
      <c r="A2466" s="6">
        <f t="shared" si="190"/>
        <v>1.111</v>
      </c>
      <c r="B2466">
        <v>2464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8">
        <f t="shared" si="191"/>
        <v>51.674418604651166</v>
      </c>
      <c r="Q2466" s="10" t="s">
        <v>8324</v>
      </c>
      <c r="R2466" t="s">
        <v>8328</v>
      </c>
      <c r="S2466" s="14" t="str">
        <f t="shared" si="192"/>
        <v>September</v>
      </c>
      <c r="T2466" s="15">
        <f t="shared" si="193"/>
        <v>42277.478472222218</v>
      </c>
      <c r="U2466" t="str">
        <f t="shared" si="194"/>
        <v>2015</v>
      </c>
    </row>
    <row r="2467" spans="1:21" ht="30" x14ac:dyDescent="0.2">
      <c r="A2467" s="6">
        <f t="shared" si="190"/>
        <v>1.8014285714285714</v>
      </c>
      <c r="B2467">
        <v>2465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8">
        <f t="shared" si="191"/>
        <v>26.270833333333332</v>
      </c>
      <c r="Q2467" s="10" t="s">
        <v>8324</v>
      </c>
      <c r="R2467" t="s">
        <v>8328</v>
      </c>
      <c r="S2467" s="14" t="str">
        <f t="shared" si="192"/>
        <v>August</v>
      </c>
      <c r="T2467" s="15">
        <f t="shared" si="193"/>
        <v>41175.385972222219</v>
      </c>
      <c r="U2467" t="str">
        <f t="shared" si="194"/>
        <v>2012</v>
      </c>
    </row>
    <row r="2468" spans="1:21" ht="45" x14ac:dyDescent="0.2">
      <c r="A2468" s="6">
        <f t="shared" si="190"/>
        <v>1</v>
      </c>
      <c r="B2468">
        <v>2466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8">
        <f t="shared" si="191"/>
        <v>48.07692307692308</v>
      </c>
      <c r="Q2468" s="10" t="s">
        <v>8324</v>
      </c>
      <c r="R2468" t="s">
        <v>8328</v>
      </c>
      <c r="S2468" s="14" t="str">
        <f t="shared" si="192"/>
        <v>April</v>
      </c>
      <c r="T2468" s="15">
        <f t="shared" si="193"/>
        <v>41402.769131944442</v>
      </c>
      <c r="U2468" t="str">
        <f t="shared" si="194"/>
        <v>2013</v>
      </c>
    </row>
    <row r="2469" spans="1:21" ht="30" x14ac:dyDescent="0.2">
      <c r="A2469" s="6">
        <f t="shared" si="190"/>
        <v>1.1850000000000001</v>
      </c>
      <c r="B2469">
        <v>2467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8">
        <f t="shared" si="191"/>
        <v>27.558139534883722</v>
      </c>
      <c r="Q2469" s="10" t="s">
        <v>8324</v>
      </c>
      <c r="R2469" t="s">
        <v>8328</v>
      </c>
      <c r="S2469" s="14" t="str">
        <f t="shared" si="192"/>
        <v>April</v>
      </c>
      <c r="T2469" s="15">
        <f t="shared" si="193"/>
        <v>41039.375</v>
      </c>
      <c r="U2469" t="str">
        <f t="shared" si="194"/>
        <v>2012</v>
      </c>
    </row>
    <row r="2470" spans="1:21" ht="30" x14ac:dyDescent="0.2">
      <c r="A2470" s="6">
        <f t="shared" si="190"/>
        <v>1.0721700000000001</v>
      </c>
      <c r="B2470">
        <v>2468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8">
        <f t="shared" si="191"/>
        <v>36.97137931034483</v>
      </c>
      <c r="Q2470" s="10" t="s">
        <v>8324</v>
      </c>
      <c r="R2470" t="s">
        <v>8328</v>
      </c>
      <c r="S2470" s="14" t="str">
        <f t="shared" si="192"/>
        <v>September</v>
      </c>
      <c r="T2470" s="15">
        <f t="shared" si="193"/>
        <v>41209.875</v>
      </c>
      <c r="U2470" t="str">
        <f t="shared" si="194"/>
        <v>2012</v>
      </c>
    </row>
    <row r="2471" spans="1:21" ht="45" x14ac:dyDescent="0.2">
      <c r="A2471" s="6">
        <f t="shared" si="190"/>
        <v>1.1366666666666667</v>
      </c>
      <c r="B2471">
        <v>2469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8">
        <f t="shared" si="191"/>
        <v>29.021276595744681</v>
      </c>
      <c r="Q2471" s="10" t="s">
        <v>8324</v>
      </c>
      <c r="R2471" t="s">
        <v>8328</v>
      </c>
      <c r="S2471" s="14" t="str">
        <f t="shared" si="192"/>
        <v>January</v>
      </c>
      <c r="T2471" s="15">
        <f t="shared" si="193"/>
        <v>40582.096400462957</v>
      </c>
      <c r="U2471" t="str">
        <f t="shared" si="194"/>
        <v>2011</v>
      </c>
    </row>
    <row r="2472" spans="1:21" ht="45" x14ac:dyDescent="0.2">
      <c r="A2472" s="6">
        <f t="shared" si="190"/>
        <v>1.0316400000000001</v>
      </c>
      <c r="B2472">
        <v>2470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8">
        <f t="shared" si="191"/>
        <v>28.65666666666667</v>
      </c>
      <c r="Q2472" s="10" t="s">
        <v>8324</v>
      </c>
      <c r="R2472" t="s">
        <v>8328</v>
      </c>
      <c r="S2472" s="14" t="str">
        <f t="shared" si="192"/>
        <v>April</v>
      </c>
      <c r="T2472" s="15">
        <f t="shared" si="193"/>
        <v>41052.741377314815</v>
      </c>
      <c r="U2472" t="str">
        <f t="shared" si="194"/>
        <v>2012</v>
      </c>
    </row>
    <row r="2473" spans="1:21" ht="45" x14ac:dyDescent="0.2">
      <c r="A2473" s="6">
        <f t="shared" si="190"/>
        <v>1.28</v>
      </c>
      <c r="B2473">
        <v>2471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8">
        <f t="shared" si="191"/>
        <v>37.647058823529413</v>
      </c>
      <c r="Q2473" s="10" t="s">
        <v>8324</v>
      </c>
      <c r="R2473" t="s">
        <v>8328</v>
      </c>
      <c r="S2473" s="14" t="str">
        <f t="shared" si="192"/>
        <v>December</v>
      </c>
      <c r="T2473" s="15">
        <f t="shared" si="193"/>
        <v>40933.659629629627</v>
      </c>
      <c r="U2473" t="str">
        <f t="shared" si="194"/>
        <v>2011</v>
      </c>
    </row>
    <row r="2474" spans="1:21" ht="45" x14ac:dyDescent="0.2">
      <c r="A2474" s="6">
        <f t="shared" si="190"/>
        <v>1.3576026666666667</v>
      </c>
      <c r="B2474">
        <v>2472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8">
        <f t="shared" si="191"/>
        <v>97.904038461538462</v>
      </c>
      <c r="Q2474" s="10" t="s">
        <v>8324</v>
      </c>
      <c r="R2474" t="s">
        <v>8328</v>
      </c>
      <c r="S2474" s="14" t="str">
        <f t="shared" si="192"/>
        <v>June</v>
      </c>
      <c r="T2474" s="15">
        <f t="shared" si="193"/>
        <v>40424.710416666661</v>
      </c>
      <c r="U2474" t="str">
        <f t="shared" si="194"/>
        <v>2010</v>
      </c>
    </row>
    <row r="2475" spans="1:21" ht="45" x14ac:dyDescent="0.2">
      <c r="A2475" s="6">
        <f t="shared" si="190"/>
        <v>1</v>
      </c>
      <c r="B2475">
        <v>2473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8">
        <f t="shared" si="191"/>
        <v>42.553191489361701</v>
      </c>
      <c r="Q2475" s="10" t="s">
        <v>8324</v>
      </c>
      <c r="R2475" t="s">
        <v>8328</v>
      </c>
      <c r="S2475" s="14" t="str">
        <f t="shared" si="192"/>
        <v>October</v>
      </c>
      <c r="T2475" s="15">
        <f t="shared" si="193"/>
        <v>41223.456817129627</v>
      </c>
      <c r="U2475" t="str">
        <f t="shared" si="194"/>
        <v>2012</v>
      </c>
    </row>
    <row r="2476" spans="1:21" ht="45" x14ac:dyDescent="0.2">
      <c r="A2476" s="6">
        <f t="shared" si="190"/>
        <v>1.0000360000000001</v>
      </c>
      <c r="B2476">
        <v>2474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8">
        <f t="shared" si="191"/>
        <v>131.58368421052631</v>
      </c>
      <c r="Q2476" s="10" t="s">
        <v>8324</v>
      </c>
      <c r="R2476" t="s">
        <v>8328</v>
      </c>
      <c r="S2476" s="14" t="str">
        <f t="shared" si="192"/>
        <v>August</v>
      </c>
      <c r="T2476" s="15">
        <f t="shared" si="193"/>
        <v>40461.67796296296</v>
      </c>
      <c r="U2476" t="str">
        <f t="shared" si="194"/>
        <v>2010</v>
      </c>
    </row>
    <row r="2477" spans="1:21" ht="30" x14ac:dyDescent="0.2">
      <c r="A2477" s="6">
        <f t="shared" si="190"/>
        <v>1.0471999999999999</v>
      </c>
      <c r="B2477">
        <v>2475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8">
        <f t="shared" si="191"/>
        <v>32.320987654320987</v>
      </c>
      <c r="Q2477" s="10" t="s">
        <v>8324</v>
      </c>
      <c r="R2477" t="s">
        <v>8328</v>
      </c>
      <c r="S2477" s="14" t="str">
        <f t="shared" si="192"/>
        <v>May</v>
      </c>
      <c r="T2477" s="15">
        <f t="shared" si="193"/>
        <v>40369.583333333328</v>
      </c>
      <c r="U2477" t="str">
        <f t="shared" si="194"/>
        <v>2010</v>
      </c>
    </row>
    <row r="2478" spans="1:21" ht="45" x14ac:dyDescent="0.2">
      <c r="A2478" s="6">
        <f t="shared" si="190"/>
        <v>1.050225</v>
      </c>
      <c r="B2478">
        <v>2476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8">
        <f t="shared" si="191"/>
        <v>61.103999999999999</v>
      </c>
      <c r="Q2478" s="10" t="s">
        <v>8324</v>
      </c>
      <c r="R2478" t="s">
        <v>8328</v>
      </c>
      <c r="S2478" s="14" t="str">
        <f t="shared" si="192"/>
        <v>September</v>
      </c>
      <c r="T2478" s="15">
        <f t="shared" si="193"/>
        <v>41946.036689814813</v>
      </c>
      <c r="U2478" t="str">
        <f t="shared" si="194"/>
        <v>2014</v>
      </c>
    </row>
    <row r="2479" spans="1:21" ht="30" x14ac:dyDescent="0.2">
      <c r="A2479" s="6">
        <f t="shared" si="190"/>
        <v>1.7133333333333334</v>
      </c>
      <c r="B2479">
        <v>2477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8">
        <f t="shared" si="191"/>
        <v>31.341463414634145</v>
      </c>
      <c r="Q2479" s="10" t="s">
        <v>8324</v>
      </c>
      <c r="R2479" t="s">
        <v>8328</v>
      </c>
      <c r="S2479" s="14" t="str">
        <f t="shared" si="192"/>
        <v>June</v>
      </c>
      <c r="T2479" s="15">
        <f t="shared" si="193"/>
        <v>41133.358159722222</v>
      </c>
      <c r="U2479" t="str">
        <f t="shared" si="194"/>
        <v>2012</v>
      </c>
    </row>
    <row r="2480" spans="1:21" ht="45" x14ac:dyDescent="0.2">
      <c r="A2480" s="6">
        <f t="shared" si="190"/>
        <v>1.2749999999999999</v>
      </c>
      <c r="B2480">
        <v>2478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8">
        <f t="shared" si="191"/>
        <v>129.1139240506329</v>
      </c>
      <c r="Q2480" s="10" t="s">
        <v>8324</v>
      </c>
      <c r="R2480" t="s">
        <v>8328</v>
      </c>
      <c r="S2480" s="14" t="str">
        <f t="shared" si="192"/>
        <v>December</v>
      </c>
      <c r="T2480" s="15">
        <f t="shared" si="193"/>
        <v>41287.617048611108</v>
      </c>
      <c r="U2480" t="str">
        <f t="shared" si="194"/>
        <v>2012</v>
      </c>
    </row>
    <row r="2481" spans="1:21" ht="30" x14ac:dyDescent="0.2">
      <c r="A2481" s="6">
        <f t="shared" si="190"/>
        <v>1.3344333333333334</v>
      </c>
      <c r="B2481">
        <v>2479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8">
        <f t="shared" si="191"/>
        <v>25.020624999999999</v>
      </c>
      <c r="Q2481" s="10" t="s">
        <v>8324</v>
      </c>
      <c r="R2481" t="s">
        <v>8328</v>
      </c>
      <c r="S2481" s="14" t="str">
        <f t="shared" si="192"/>
        <v>July</v>
      </c>
      <c r="T2481" s="15">
        <f t="shared" si="193"/>
        <v>41117.75</v>
      </c>
      <c r="U2481" t="str">
        <f t="shared" si="194"/>
        <v>2012</v>
      </c>
    </row>
    <row r="2482" spans="1:21" ht="45" x14ac:dyDescent="0.2">
      <c r="A2482" s="6">
        <f t="shared" si="190"/>
        <v>1</v>
      </c>
      <c r="B2482">
        <v>2480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8">
        <f t="shared" si="191"/>
        <v>250</v>
      </c>
      <c r="Q2482" s="10" t="s">
        <v>8324</v>
      </c>
      <c r="R2482" t="s">
        <v>8328</v>
      </c>
      <c r="S2482" s="14" t="str">
        <f t="shared" si="192"/>
        <v>August</v>
      </c>
      <c r="T2482" s="15">
        <f t="shared" si="193"/>
        <v>42287.602824074071</v>
      </c>
      <c r="U2482" t="str">
        <f t="shared" si="194"/>
        <v>2015</v>
      </c>
    </row>
    <row r="2483" spans="1:21" ht="45" x14ac:dyDescent="0.2">
      <c r="A2483" s="6">
        <f t="shared" si="190"/>
        <v>1.1291099999999998</v>
      </c>
      <c r="B2483">
        <v>2481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8">
        <f t="shared" si="191"/>
        <v>47.541473684210523</v>
      </c>
      <c r="Q2483" s="10" t="s">
        <v>8324</v>
      </c>
      <c r="R2483" t="s">
        <v>8328</v>
      </c>
      <c r="S2483" s="14" t="str">
        <f t="shared" si="192"/>
        <v>March</v>
      </c>
      <c r="T2483" s="15">
        <f t="shared" si="193"/>
        <v>41029.312592592592</v>
      </c>
      <c r="U2483" t="str">
        <f t="shared" si="194"/>
        <v>2012</v>
      </c>
    </row>
    <row r="2484" spans="1:21" ht="45" x14ac:dyDescent="0.2">
      <c r="A2484" s="6">
        <f t="shared" si="190"/>
        <v>1.0009999999999999</v>
      </c>
      <c r="B2484">
        <v>2482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8">
        <f t="shared" si="191"/>
        <v>40.04</v>
      </c>
      <c r="Q2484" s="10" t="s">
        <v>8324</v>
      </c>
      <c r="R2484" t="s">
        <v>8328</v>
      </c>
      <c r="S2484" s="14" t="str">
        <f t="shared" si="192"/>
        <v>June</v>
      </c>
      <c r="T2484" s="15">
        <f t="shared" si="193"/>
        <v>40756.448877314811</v>
      </c>
      <c r="U2484" t="str">
        <f t="shared" si="194"/>
        <v>2011</v>
      </c>
    </row>
    <row r="2485" spans="1:21" ht="30" x14ac:dyDescent="0.2">
      <c r="A2485" s="6">
        <f t="shared" si="190"/>
        <v>1.1372727272727272</v>
      </c>
      <c r="B2485">
        <v>2483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8">
        <f t="shared" si="191"/>
        <v>65.84210526315789</v>
      </c>
      <c r="Q2485" s="10" t="s">
        <v>8324</v>
      </c>
      <c r="R2485" t="s">
        <v>8328</v>
      </c>
      <c r="S2485" s="14" t="str">
        <f t="shared" si="192"/>
        <v>March</v>
      </c>
      <c r="T2485" s="15">
        <f t="shared" si="193"/>
        <v>41030.375034722223</v>
      </c>
      <c r="U2485" t="str">
        <f t="shared" si="194"/>
        <v>2012</v>
      </c>
    </row>
    <row r="2486" spans="1:21" ht="45" x14ac:dyDescent="0.2">
      <c r="A2486" s="6">
        <f t="shared" si="190"/>
        <v>1.1931742857142855</v>
      </c>
      <c r="B2486">
        <v>2484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8">
        <f t="shared" si="191"/>
        <v>46.401222222222216</v>
      </c>
      <c r="Q2486" s="10" t="s">
        <v>8324</v>
      </c>
      <c r="R2486" t="s">
        <v>8328</v>
      </c>
      <c r="S2486" s="14" t="str">
        <f t="shared" si="192"/>
        <v>August</v>
      </c>
      <c r="T2486" s="15">
        <f t="shared" si="193"/>
        <v>40801.583368055552</v>
      </c>
      <c r="U2486" t="str">
        <f t="shared" si="194"/>
        <v>2011</v>
      </c>
    </row>
    <row r="2487" spans="1:21" ht="45" x14ac:dyDescent="0.2">
      <c r="A2487" s="6">
        <f t="shared" si="190"/>
        <v>1.0325</v>
      </c>
      <c r="B2487">
        <v>2485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8">
        <f t="shared" si="191"/>
        <v>50.365853658536587</v>
      </c>
      <c r="Q2487" s="10" t="s">
        <v>8324</v>
      </c>
      <c r="R2487" t="s">
        <v>8328</v>
      </c>
      <c r="S2487" s="14" t="str">
        <f t="shared" si="192"/>
        <v>September</v>
      </c>
      <c r="T2487" s="15">
        <f t="shared" si="193"/>
        <v>40828.665266203701</v>
      </c>
      <c r="U2487" t="str">
        <f t="shared" si="194"/>
        <v>2011</v>
      </c>
    </row>
    <row r="2488" spans="1:21" ht="45" x14ac:dyDescent="0.2">
      <c r="A2488" s="6">
        <f t="shared" si="190"/>
        <v>2.6566666666666667</v>
      </c>
      <c r="B2488">
        <v>2486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8">
        <f t="shared" si="191"/>
        <v>26.566666666666666</v>
      </c>
      <c r="Q2488" s="10" t="s">
        <v>8324</v>
      </c>
      <c r="R2488" t="s">
        <v>8328</v>
      </c>
      <c r="S2488" s="14" t="str">
        <f t="shared" si="192"/>
        <v>March</v>
      </c>
      <c r="T2488" s="15">
        <f t="shared" si="193"/>
        <v>41021.374722222223</v>
      </c>
      <c r="U2488" t="str">
        <f t="shared" si="194"/>
        <v>2012</v>
      </c>
    </row>
    <row r="2489" spans="1:21" ht="45" x14ac:dyDescent="0.2">
      <c r="A2489" s="6">
        <f t="shared" si="190"/>
        <v>1.0005066666666667</v>
      </c>
      <c r="B2489">
        <v>2487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8">
        <f t="shared" si="191"/>
        <v>39.493684210526318</v>
      </c>
      <c r="Q2489" s="10" t="s">
        <v>8324</v>
      </c>
      <c r="R2489" t="s">
        <v>8328</v>
      </c>
      <c r="S2489" s="14" t="str">
        <f t="shared" si="192"/>
        <v>April</v>
      </c>
      <c r="T2489" s="15">
        <f t="shared" si="193"/>
        <v>41055.749965277777</v>
      </c>
      <c r="U2489" t="str">
        <f t="shared" si="194"/>
        <v>2012</v>
      </c>
    </row>
    <row r="2490" spans="1:21" ht="45" x14ac:dyDescent="0.2">
      <c r="A2490" s="6">
        <f t="shared" si="190"/>
        <v>1.0669999999999999</v>
      </c>
      <c r="B2490">
        <v>2488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8">
        <f t="shared" si="191"/>
        <v>49.246153846153845</v>
      </c>
      <c r="Q2490" s="10" t="s">
        <v>8324</v>
      </c>
      <c r="R2490" t="s">
        <v>8328</v>
      </c>
      <c r="S2490" s="14" t="str">
        <f t="shared" si="192"/>
        <v>October</v>
      </c>
      <c r="T2490" s="15">
        <f t="shared" si="193"/>
        <v>40863.341527777775</v>
      </c>
      <c r="U2490" t="str">
        <f t="shared" si="194"/>
        <v>2011</v>
      </c>
    </row>
    <row r="2491" spans="1:21" ht="45" x14ac:dyDescent="0.2">
      <c r="A2491" s="6">
        <f t="shared" si="190"/>
        <v>1.3367142857142857</v>
      </c>
      <c r="B2491">
        <v>2489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8">
        <f t="shared" si="191"/>
        <v>62.38</v>
      </c>
      <c r="Q2491" s="10" t="s">
        <v>8324</v>
      </c>
      <c r="R2491" t="s">
        <v>8328</v>
      </c>
      <c r="S2491" s="14" t="str">
        <f t="shared" si="192"/>
        <v>April</v>
      </c>
      <c r="T2491" s="15">
        <f t="shared" si="193"/>
        <v>41403.356932870367</v>
      </c>
      <c r="U2491" t="str">
        <f t="shared" si="194"/>
        <v>2013</v>
      </c>
    </row>
    <row r="2492" spans="1:21" ht="45" x14ac:dyDescent="0.2">
      <c r="A2492" s="6">
        <f t="shared" si="190"/>
        <v>1.214</v>
      </c>
      <c r="B2492">
        <v>2490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8">
        <f t="shared" si="191"/>
        <v>37.9375</v>
      </c>
      <c r="Q2492" s="10" t="s">
        <v>8324</v>
      </c>
      <c r="R2492" t="s">
        <v>8328</v>
      </c>
      <c r="S2492" s="14" t="str">
        <f t="shared" si="192"/>
        <v>April</v>
      </c>
      <c r="T2492" s="15">
        <f t="shared" si="193"/>
        <v>41082.894398148142</v>
      </c>
      <c r="U2492" t="str">
        <f t="shared" si="194"/>
        <v>2012</v>
      </c>
    </row>
    <row r="2493" spans="1:21" ht="45" x14ac:dyDescent="0.2">
      <c r="A2493" s="6">
        <f t="shared" si="190"/>
        <v>1.032</v>
      </c>
      <c r="B2493">
        <v>2491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8">
        <f t="shared" si="191"/>
        <v>51.6</v>
      </c>
      <c r="Q2493" s="10" t="s">
        <v>8324</v>
      </c>
      <c r="R2493" t="s">
        <v>8328</v>
      </c>
      <c r="S2493" s="14" t="str">
        <f t="shared" si="192"/>
        <v>December</v>
      </c>
      <c r="T2493" s="15">
        <f t="shared" si="193"/>
        <v>40558.743749999994</v>
      </c>
      <c r="U2493" t="str">
        <f t="shared" si="194"/>
        <v>2010</v>
      </c>
    </row>
    <row r="2494" spans="1:21" ht="30" x14ac:dyDescent="0.2">
      <c r="A2494" s="6">
        <f t="shared" si="190"/>
        <v>1.25</v>
      </c>
      <c r="B2494">
        <v>2492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8">
        <f t="shared" si="191"/>
        <v>27.777777777777779</v>
      </c>
      <c r="Q2494" s="10" t="s">
        <v>8324</v>
      </c>
      <c r="R2494" t="s">
        <v>8328</v>
      </c>
      <c r="S2494" s="14" t="str">
        <f t="shared" si="192"/>
        <v>April</v>
      </c>
      <c r="T2494" s="15">
        <f t="shared" si="193"/>
        <v>41076.082638888889</v>
      </c>
      <c r="U2494" t="str">
        <f t="shared" si="194"/>
        <v>2012</v>
      </c>
    </row>
    <row r="2495" spans="1:21" ht="45" x14ac:dyDescent="0.2">
      <c r="A2495" s="6">
        <f t="shared" si="190"/>
        <v>1.2869999999999999</v>
      </c>
      <c r="B2495">
        <v>2493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8">
        <f t="shared" si="191"/>
        <v>99.382239382239376</v>
      </c>
      <c r="Q2495" s="10" t="s">
        <v>8324</v>
      </c>
      <c r="R2495" t="s">
        <v>8328</v>
      </c>
      <c r="S2495" s="14" t="str">
        <f t="shared" si="192"/>
        <v>March</v>
      </c>
      <c r="T2495" s="15">
        <f t="shared" si="193"/>
        <v>41392.834953703699</v>
      </c>
      <c r="U2495" t="str">
        <f t="shared" si="194"/>
        <v>2013</v>
      </c>
    </row>
    <row r="2496" spans="1:21" ht="45" x14ac:dyDescent="0.2">
      <c r="A2496" s="6">
        <f t="shared" si="190"/>
        <v>1.0100533333333332</v>
      </c>
      <c r="B2496">
        <v>2494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8">
        <f t="shared" si="191"/>
        <v>38.848205128205123</v>
      </c>
      <c r="Q2496" s="10" t="s">
        <v>8324</v>
      </c>
      <c r="R2496" t="s">
        <v>8328</v>
      </c>
      <c r="S2496" s="14" t="str">
        <f t="shared" si="192"/>
        <v>April</v>
      </c>
      <c r="T2496" s="15">
        <f t="shared" si="193"/>
        <v>41052.311851851846</v>
      </c>
      <c r="U2496" t="str">
        <f t="shared" si="194"/>
        <v>2012</v>
      </c>
    </row>
    <row r="2497" spans="1:21" ht="45" x14ac:dyDescent="0.2">
      <c r="A2497" s="6">
        <f t="shared" si="190"/>
        <v>1.2753666666666665</v>
      </c>
      <c r="B2497">
        <v>2495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8">
        <f t="shared" si="191"/>
        <v>45.548809523809524</v>
      </c>
      <c r="Q2497" s="10" t="s">
        <v>8324</v>
      </c>
      <c r="R2497" t="s">
        <v>8328</v>
      </c>
      <c r="S2497" s="14" t="str">
        <f t="shared" si="192"/>
        <v>May</v>
      </c>
      <c r="T2497" s="15">
        <f t="shared" si="193"/>
        <v>41066.613136574073</v>
      </c>
      <c r="U2497" t="str">
        <f t="shared" si="194"/>
        <v>2012</v>
      </c>
    </row>
    <row r="2498" spans="1:21" ht="30" x14ac:dyDescent="0.2">
      <c r="A2498" s="6">
        <f t="shared" si="190"/>
        <v>1</v>
      </c>
      <c r="B2498">
        <v>2496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8">
        <f t="shared" si="191"/>
        <v>600</v>
      </c>
      <c r="Q2498" s="10" t="s">
        <v>8324</v>
      </c>
      <c r="R2498" t="s">
        <v>8328</v>
      </c>
      <c r="S2498" s="14" t="str">
        <f t="shared" si="192"/>
        <v>February</v>
      </c>
      <c r="T2498" s="15">
        <f t="shared" si="193"/>
        <v>41362.621435185181</v>
      </c>
      <c r="U2498" t="str">
        <f t="shared" si="194"/>
        <v>2013</v>
      </c>
    </row>
    <row r="2499" spans="1:21" ht="45" x14ac:dyDescent="0.2">
      <c r="A2499" s="6">
        <f t="shared" ref="A2499:A2562" si="195">(F2499/E2499)</f>
        <v>1.127715</v>
      </c>
      <c r="B2499">
        <v>2497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8">
        <f t="shared" ref="P2499:P2562" si="196">F2499/M2499</f>
        <v>80.551071428571419</v>
      </c>
      <c r="Q2499" s="10" t="s">
        <v>8324</v>
      </c>
      <c r="R2499" t="s">
        <v>8328</v>
      </c>
      <c r="S2499" s="14" t="str">
        <f t="shared" ref="S2499:S2562" si="197">TEXT((((K2499/60)/60)/24)+DATE(1970,1,1)+(-8/24),"MMMM")</f>
        <v>July</v>
      </c>
      <c r="T2499" s="15">
        <f t="shared" ref="T2499:T2562" si="198">(((J2499/60)/60/24)+DATE(1970,1,1)+(-8/24))</f>
        <v>40760.545578703699</v>
      </c>
      <c r="U2499" t="str">
        <f t="shared" ref="U2499:U2562" si="199">TEXT((((K2499/60)/60)/24)+DATE(1970,1,1)+(-8/24),"YYYY")</f>
        <v>2011</v>
      </c>
    </row>
    <row r="2500" spans="1:21" ht="45" x14ac:dyDescent="0.2">
      <c r="A2500" s="6">
        <f t="shared" si="195"/>
        <v>1.056</v>
      </c>
      <c r="B2500">
        <v>2498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8">
        <f t="shared" si="196"/>
        <v>52.8</v>
      </c>
      <c r="Q2500" s="10" t="s">
        <v>8324</v>
      </c>
      <c r="R2500" t="s">
        <v>8328</v>
      </c>
      <c r="S2500" s="14" t="str">
        <f t="shared" si="197"/>
        <v>January</v>
      </c>
      <c r="T2500" s="15">
        <f t="shared" si="198"/>
        <v>42031.634108796294</v>
      </c>
      <c r="U2500" t="str">
        <f t="shared" si="199"/>
        <v>2015</v>
      </c>
    </row>
    <row r="2501" spans="1:21" ht="45" x14ac:dyDescent="0.2">
      <c r="A2501" s="6">
        <f t="shared" si="195"/>
        <v>2.0262500000000001</v>
      </c>
      <c r="B2501">
        <v>2499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8">
        <f t="shared" si="196"/>
        <v>47.676470588235297</v>
      </c>
      <c r="Q2501" s="10" t="s">
        <v>8324</v>
      </c>
      <c r="R2501" t="s">
        <v>8328</v>
      </c>
      <c r="S2501" s="14" t="str">
        <f t="shared" si="197"/>
        <v>November</v>
      </c>
      <c r="T2501" s="15">
        <f t="shared" si="198"/>
        <v>41274.416666666664</v>
      </c>
      <c r="U2501" t="str">
        <f t="shared" si="199"/>
        <v>2012</v>
      </c>
    </row>
    <row r="2502" spans="1:21" ht="45" x14ac:dyDescent="0.2">
      <c r="A2502" s="6">
        <f t="shared" si="195"/>
        <v>1.1333333333333333</v>
      </c>
      <c r="B2502">
        <v>2500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8">
        <f t="shared" si="196"/>
        <v>23.448275862068964</v>
      </c>
      <c r="Q2502" s="10" t="s">
        <v>8324</v>
      </c>
      <c r="R2502" t="s">
        <v>8328</v>
      </c>
      <c r="S2502" s="14" t="str">
        <f t="shared" si="197"/>
        <v>May</v>
      </c>
      <c r="T2502" s="15">
        <f t="shared" si="198"/>
        <v>41083.439525462964</v>
      </c>
      <c r="U2502" t="str">
        <f t="shared" si="199"/>
        <v>2012</v>
      </c>
    </row>
    <row r="2503" spans="1:21" ht="45" x14ac:dyDescent="0.2">
      <c r="A2503" s="6">
        <f t="shared" si="195"/>
        <v>2.5545454545454545E-2</v>
      </c>
      <c r="B2503">
        <v>2501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8">
        <f t="shared" si="196"/>
        <v>40.142857142857146</v>
      </c>
      <c r="Q2503" s="10" t="s">
        <v>8335</v>
      </c>
      <c r="R2503" t="s">
        <v>8352</v>
      </c>
      <c r="S2503" s="14" t="str">
        <f t="shared" si="197"/>
        <v>August</v>
      </c>
      <c r="T2503" s="15">
        <f t="shared" si="198"/>
        <v>42274.443333333329</v>
      </c>
      <c r="U2503" t="str">
        <f t="shared" si="199"/>
        <v>2015</v>
      </c>
    </row>
    <row r="2504" spans="1:21" ht="45" x14ac:dyDescent="0.2">
      <c r="A2504" s="6">
        <f t="shared" si="195"/>
        <v>7.8181818181818181E-4</v>
      </c>
      <c r="B2504">
        <v>2502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8">
        <f t="shared" si="196"/>
        <v>17.2</v>
      </c>
      <c r="Q2504" s="10" t="s">
        <v>8335</v>
      </c>
      <c r="R2504" t="s">
        <v>8352</v>
      </c>
      <c r="S2504" s="14" t="str">
        <f t="shared" si="197"/>
        <v>August</v>
      </c>
      <c r="T2504" s="15">
        <f t="shared" si="198"/>
        <v>41903.492106481477</v>
      </c>
      <c r="U2504" t="str">
        <f t="shared" si="199"/>
        <v>2014</v>
      </c>
    </row>
    <row r="2505" spans="1:21" ht="45" x14ac:dyDescent="0.2">
      <c r="A2505" s="6">
        <f t="shared" si="195"/>
        <v>0</v>
      </c>
      <c r="B2505">
        <v>2503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8" t="e">
        <f t="shared" si="196"/>
        <v>#DIV/0!</v>
      </c>
      <c r="Q2505" s="10" t="s">
        <v>8335</v>
      </c>
      <c r="R2505" t="s">
        <v>8352</v>
      </c>
      <c r="S2505" s="14" t="str">
        <f t="shared" si="197"/>
        <v>May</v>
      </c>
      <c r="T2505" s="15">
        <f t="shared" si="198"/>
        <v>42528.54583333333</v>
      </c>
      <c r="U2505" t="str">
        <f t="shared" si="199"/>
        <v>2016</v>
      </c>
    </row>
    <row r="2506" spans="1:21" ht="30" x14ac:dyDescent="0.2">
      <c r="A2506" s="6">
        <f t="shared" si="195"/>
        <v>0</v>
      </c>
      <c r="B2506">
        <v>2504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8" t="e">
        <f t="shared" si="196"/>
        <v>#DIV/0!</v>
      </c>
      <c r="Q2506" s="10" t="s">
        <v>8335</v>
      </c>
      <c r="R2506" t="s">
        <v>8352</v>
      </c>
      <c r="S2506" s="14" t="str">
        <f t="shared" si="197"/>
        <v>October</v>
      </c>
      <c r="T2506" s="15">
        <f t="shared" si="198"/>
        <v>41957.723773148151</v>
      </c>
      <c r="U2506" t="str">
        <f t="shared" si="199"/>
        <v>2014</v>
      </c>
    </row>
    <row r="2507" spans="1:21" ht="60" x14ac:dyDescent="0.2">
      <c r="A2507" s="6">
        <f t="shared" si="195"/>
        <v>0</v>
      </c>
      <c r="B2507">
        <v>2505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8" t="e">
        <f t="shared" si="196"/>
        <v>#DIV/0!</v>
      </c>
      <c r="Q2507" s="10" t="s">
        <v>8335</v>
      </c>
      <c r="R2507" t="s">
        <v>8352</v>
      </c>
      <c r="S2507" s="14" t="str">
        <f t="shared" si="197"/>
        <v>February</v>
      </c>
      <c r="T2507" s="15">
        <f t="shared" si="198"/>
        <v>42076.68074074074</v>
      </c>
      <c r="U2507" t="str">
        <f t="shared" si="199"/>
        <v>2015</v>
      </c>
    </row>
    <row r="2508" spans="1:21" ht="45" x14ac:dyDescent="0.2">
      <c r="A2508" s="6">
        <f t="shared" si="195"/>
        <v>6.0000000000000001E-3</v>
      </c>
      <c r="B2508">
        <v>2506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8">
        <f t="shared" si="196"/>
        <v>15</v>
      </c>
      <c r="Q2508" s="10" t="s">
        <v>8335</v>
      </c>
      <c r="R2508" t="s">
        <v>8352</v>
      </c>
      <c r="S2508" s="14" t="str">
        <f t="shared" si="197"/>
        <v>September</v>
      </c>
      <c r="T2508" s="15">
        <f t="shared" si="198"/>
        <v>42280.541666666664</v>
      </c>
      <c r="U2508" t="str">
        <f t="shared" si="199"/>
        <v>2015</v>
      </c>
    </row>
    <row r="2509" spans="1:21" x14ac:dyDescent="0.2">
      <c r="A2509" s="6">
        <f t="shared" si="195"/>
        <v>0</v>
      </c>
      <c r="B2509">
        <v>2507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8" t="e">
        <f t="shared" si="196"/>
        <v>#DIV/0!</v>
      </c>
      <c r="Q2509" s="10" t="s">
        <v>8335</v>
      </c>
      <c r="R2509" t="s">
        <v>8352</v>
      </c>
      <c r="S2509" s="14" t="str">
        <f t="shared" si="197"/>
        <v>April</v>
      </c>
      <c r="T2509" s="15">
        <f t="shared" si="198"/>
        <v>42134.739629629628</v>
      </c>
      <c r="U2509" t="str">
        <f t="shared" si="199"/>
        <v>2015</v>
      </c>
    </row>
    <row r="2510" spans="1:21" ht="45" x14ac:dyDescent="0.2">
      <c r="A2510" s="6">
        <f t="shared" si="195"/>
        <v>0</v>
      </c>
      <c r="B2510">
        <v>2508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8" t="e">
        <f t="shared" si="196"/>
        <v>#DIV/0!</v>
      </c>
      <c r="Q2510" s="10" t="s">
        <v>8335</v>
      </c>
      <c r="R2510" t="s">
        <v>8352</v>
      </c>
      <c r="S2510" s="14" t="str">
        <f t="shared" si="197"/>
        <v>July</v>
      </c>
      <c r="T2510" s="15">
        <f t="shared" si="198"/>
        <v>41865.618449074071</v>
      </c>
      <c r="U2510" t="str">
        <f t="shared" si="199"/>
        <v>2014</v>
      </c>
    </row>
    <row r="2511" spans="1:21" ht="45" x14ac:dyDescent="0.2">
      <c r="A2511" s="6">
        <f t="shared" si="195"/>
        <v>1.0526315789473684E-2</v>
      </c>
      <c r="B2511">
        <v>2509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8">
        <f t="shared" si="196"/>
        <v>35.714285714285715</v>
      </c>
      <c r="Q2511" s="10" t="s">
        <v>8335</v>
      </c>
      <c r="R2511" t="s">
        <v>8352</v>
      </c>
      <c r="S2511" s="14" t="str">
        <f t="shared" si="197"/>
        <v>February</v>
      </c>
      <c r="T2511" s="15">
        <f t="shared" si="198"/>
        <v>42114.434594907405</v>
      </c>
      <c r="U2511" t="str">
        <f t="shared" si="199"/>
        <v>2015</v>
      </c>
    </row>
    <row r="2512" spans="1:21" ht="45" x14ac:dyDescent="0.2">
      <c r="A2512" s="6">
        <f t="shared" si="195"/>
        <v>1.5E-3</v>
      </c>
      <c r="B2512">
        <v>2510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8">
        <f t="shared" si="196"/>
        <v>37.5</v>
      </c>
      <c r="Q2512" s="10" t="s">
        <v>8335</v>
      </c>
      <c r="R2512" t="s">
        <v>8352</v>
      </c>
      <c r="S2512" s="14" t="str">
        <f t="shared" si="197"/>
        <v>March</v>
      </c>
      <c r="T2512" s="15">
        <f t="shared" si="198"/>
        <v>42138.66402777777</v>
      </c>
      <c r="U2512" t="str">
        <f t="shared" si="199"/>
        <v>2015</v>
      </c>
    </row>
    <row r="2513" spans="1:21" ht="45" x14ac:dyDescent="0.2">
      <c r="A2513" s="6">
        <f t="shared" si="195"/>
        <v>0</v>
      </c>
      <c r="B2513">
        <v>2511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8" t="e">
        <f t="shared" si="196"/>
        <v>#DIV/0!</v>
      </c>
      <c r="Q2513" s="10" t="s">
        <v>8335</v>
      </c>
      <c r="R2513" t="s">
        <v>8352</v>
      </c>
      <c r="S2513" s="14" t="str">
        <f t="shared" si="197"/>
        <v>January</v>
      </c>
      <c r="T2513" s="15">
        <f t="shared" si="198"/>
        <v>42401.113576388881</v>
      </c>
      <c r="U2513" t="str">
        <f t="shared" si="199"/>
        <v>2016</v>
      </c>
    </row>
    <row r="2514" spans="1:21" ht="45" x14ac:dyDescent="0.2">
      <c r="A2514" s="6">
        <f t="shared" si="195"/>
        <v>0</v>
      </c>
      <c r="B2514">
        <v>2512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8" t="e">
        <f t="shared" si="196"/>
        <v>#DIV/0!</v>
      </c>
      <c r="Q2514" s="10" t="s">
        <v>8335</v>
      </c>
      <c r="R2514" t="s">
        <v>8352</v>
      </c>
      <c r="S2514" s="14" t="str">
        <f t="shared" si="197"/>
        <v>November</v>
      </c>
      <c r="T2514" s="15">
        <f t="shared" si="198"/>
        <v>41986.543530092589</v>
      </c>
      <c r="U2514" t="str">
        <f t="shared" si="199"/>
        <v>2014</v>
      </c>
    </row>
    <row r="2515" spans="1:21" ht="45" x14ac:dyDescent="0.2">
      <c r="A2515" s="6">
        <f t="shared" si="195"/>
        <v>0</v>
      </c>
      <c r="B2515">
        <v>2513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8" t="e">
        <f t="shared" si="196"/>
        <v>#DIV/0!</v>
      </c>
      <c r="Q2515" s="10" t="s">
        <v>8335</v>
      </c>
      <c r="R2515" t="s">
        <v>8352</v>
      </c>
      <c r="S2515" s="14" t="str">
        <f t="shared" si="197"/>
        <v>December</v>
      </c>
      <c r="T2515" s="15">
        <f t="shared" si="198"/>
        <v>42791.673483796294</v>
      </c>
      <c r="U2515" t="str">
        <f t="shared" si="199"/>
        <v>2016</v>
      </c>
    </row>
    <row r="2516" spans="1:21" ht="45" x14ac:dyDescent="0.2">
      <c r="A2516" s="6">
        <f t="shared" si="195"/>
        <v>1.7500000000000002E-2</v>
      </c>
      <c r="B2516">
        <v>2514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8">
        <f t="shared" si="196"/>
        <v>52.5</v>
      </c>
      <c r="Q2516" s="10" t="s">
        <v>8335</v>
      </c>
      <c r="R2516" t="s">
        <v>8352</v>
      </c>
      <c r="S2516" s="14" t="str">
        <f t="shared" si="197"/>
        <v>August</v>
      </c>
      <c r="T2516" s="15">
        <f t="shared" si="198"/>
        <v>41871.056446759256</v>
      </c>
      <c r="U2516" t="str">
        <f t="shared" si="199"/>
        <v>2014</v>
      </c>
    </row>
    <row r="2517" spans="1:21" ht="45" x14ac:dyDescent="0.2">
      <c r="A2517" s="6">
        <f t="shared" si="195"/>
        <v>0.186</v>
      </c>
      <c r="B2517">
        <v>2515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8">
        <f t="shared" si="196"/>
        <v>77.5</v>
      </c>
      <c r="Q2517" s="10" t="s">
        <v>8335</v>
      </c>
      <c r="R2517" t="s">
        <v>8352</v>
      </c>
      <c r="S2517" s="14" t="str">
        <f t="shared" si="197"/>
        <v>January</v>
      </c>
      <c r="T2517" s="15">
        <f t="shared" si="198"/>
        <v>42057.50640046296</v>
      </c>
      <c r="U2517" t="str">
        <f t="shared" si="199"/>
        <v>2015</v>
      </c>
    </row>
    <row r="2518" spans="1:21" ht="45" x14ac:dyDescent="0.2">
      <c r="A2518" s="6">
        <f t="shared" si="195"/>
        <v>0</v>
      </c>
      <c r="B2518">
        <v>2516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8" t="e">
        <f t="shared" si="196"/>
        <v>#DIV/0!</v>
      </c>
      <c r="Q2518" s="10" t="s">
        <v>8335</v>
      </c>
      <c r="R2518" t="s">
        <v>8352</v>
      </c>
      <c r="S2518" s="14" t="str">
        <f t="shared" si="197"/>
        <v>October</v>
      </c>
      <c r="T2518" s="15">
        <f t="shared" si="198"/>
        <v>41972.361712962964</v>
      </c>
      <c r="U2518" t="str">
        <f t="shared" si="199"/>
        <v>2014</v>
      </c>
    </row>
    <row r="2519" spans="1:21" ht="45" x14ac:dyDescent="0.2">
      <c r="A2519" s="6">
        <f t="shared" si="195"/>
        <v>9.8166666666666666E-2</v>
      </c>
      <c r="B2519">
        <v>2517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8">
        <f t="shared" si="196"/>
        <v>53.545454545454547</v>
      </c>
      <c r="Q2519" s="10" t="s">
        <v>8335</v>
      </c>
      <c r="R2519" t="s">
        <v>8352</v>
      </c>
      <c r="S2519" s="14" t="str">
        <f t="shared" si="197"/>
        <v>February</v>
      </c>
      <c r="T2519" s="15">
        <f t="shared" si="198"/>
        <v>42082.427430555552</v>
      </c>
      <c r="U2519" t="str">
        <f t="shared" si="199"/>
        <v>2015</v>
      </c>
    </row>
    <row r="2520" spans="1:21" ht="45" x14ac:dyDescent="0.2">
      <c r="A2520" s="6">
        <f t="shared" si="195"/>
        <v>0</v>
      </c>
      <c r="B2520">
        <v>2518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8" t="e">
        <f t="shared" si="196"/>
        <v>#DIV/0!</v>
      </c>
      <c r="Q2520" s="10" t="s">
        <v>8335</v>
      </c>
      <c r="R2520" t="s">
        <v>8352</v>
      </c>
      <c r="S2520" s="14" t="str">
        <f t="shared" si="197"/>
        <v>October</v>
      </c>
      <c r="T2520" s="15">
        <f t="shared" si="198"/>
        <v>41956.38921296296</v>
      </c>
      <c r="U2520" t="str">
        <f t="shared" si="199"/>
        <v>2014</v>
      </c>
    </row>
    <row r="2521" spans="1:21" ht="30" x14ac:dyDescent="0.2">
      <c r="A2521" s="6">
        <f t="shared" si="195"/>
        <v>4.3333333333333331E-4</v>
      </c>
      <c r="B2521">
        <v>2519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8">
        <f t="shared" si="196"/>
        <v>16.25</v>
      </c>
      <c r="Q2521" s="10" t="s">
        <v>8335</v>
      </c>
      <c r="R2521" t="s">
        <v>8352</v>
      </c>
      <c r="S2521" s="14" t="str">
        <f t="shared" si="197"/>
        <v>June</v>
      </c>
      <c r="T2521" s="15">
        <f t="shared" si="198"/>
        <v>41838.821805555555</v>
      </c>
      <c r="U2521" t="str">
        <f t="shared" si="199"/>
        <v>2014</v>
      </c>
    </row>
    <row r="2522" spans="1:21" ht="45" x14ac:dyDescent="0.2">
      <c r="A2522" s="6">
        <f t="shared" si="195"/>
        <v>0</v>
      </c>
      <c r="B2522">
        <v>2520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8" t="e">
        <f t="shared" si="196"/>
        <v>#DIV/0!</v>
      </c>
      <c r="Q2522" s="10" t="s">
        <v>8335</v>
      </c>
      <c r="R2522" t="s">
        <v>8352</v>
      </c>
      <c r="S2522" s="14" t="str">
        <f t="shared" si="197"/>
        <v>August</v>
      </c>
      <c r="T2522" s="15">
        <f t="shared" si="198"/>
        <v>42658.472916666658</v>
      </c>
      <c r="U2522" t="str">
        <f t="shared" si="199"/>
        <v>2016</v>
      </c>
    </row>
    <row r="2523" spans="1:21" ht="45" x14ac:dyDescent="0.2">
      <c r="A2523" s="6">
        <f t="shared" si="195"/>
        <v>1.0948792000000001</v>
      </c>
      <c r="B2523">
        <v>2521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8">
        <f t="shared" si="196"/>
        <v>103.68174242424243</v>
      </c>
      <c r="Q2523" s="10" t="s">
        <v>8324</v>
      </c>
      <c r="R2523" t="s">
        <v>8353</v>
      </c>
      <c r="S2523" s="14" t="str">
        <f t="shared" si="197"/>
        <v>September</v>
      </c>
      <c r="T2523" s="15">
        <f t="shared" si="198"/>
        <v>42290.63450231481</v>
      </c>
      <c r="U2523" t="str">
        <f t="shared" si="199"/>
        <v>2015</v>
      </c>
    </row>
    <row r="2524" spans="1:21" ht="45" x14ac:dyDescent="0.2">
      <c r="A2524" s="6">
        <f t="shared" si="195"/>
        <v>1</v>
      </c>
      <c r="B2524">
        <v>2522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8">
        <f t="shared" si="196"/>
        <v>185.18518518518519</v>
      </c>
      <c r="Q2524" s="10" t="s">
        <v>8324</v>
      </c>
      <c r="R2524" t="s">
        <v>8353</v>
      </c>
      <c r="S2524" s="14" t="str">
        <f t="shared" si="197"/>
        <v>March</v>
      </c>
      <c r="T2524" s="15">
        <f t="shared" si="198"/>
        <v>42482.286111111105</v>
      </c>
      <c r="U2524" t="str">
        <f t="shared" si="199"/>
        <v>2016</v>
      </c>
    </row>
    <row r="2525" spans="1:21" ht="45" x14ac:dyDescent="0.2">
      <c r="A2525" s="6">
        <f t="shared" si="195"/>
        <v>1.5644444444444445</v>
      </c>
      <c r="B2525">
        <v>2523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8">
        <f t="shared" si="196"/>
        <v>54.153846153846153</v>
      </c>
      <c r="Q2525" s="10" t="s">
        <v>8324</v>
      </c>
      <c r="R2525" t="s">
        <v>8353</v>
      </c>
      <c r="S2525" s="14" t="str">
        <f t="shared" si="197"/>
        <v>October</v>
      </c>
      <c r="T2525" s="15">
        <f t="shared" si="198"/>
        <v>41960.683935185189</v>
      </c>
      <c r="U2525" t="str">
        <f t="shared" si="199"/>
        <v>2014</v>
      </c>
    </row>
    <row r="2526" spans="1:21" ht="30" x14ac:dyDescent="0.2">
      <c r="A2526" s="6">
        <f t="shared" si="195"/>
        <v>1.016</v>
      </c>
      <c r="B2526">
        <v>2524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8">
        <f t="shared" si="196"/>
        <v>177.2093023255814</v>
      </c>
      <c r="Q2526" s="10" t="s">
        <v>8324</v>
      </c>
      <c r="R2526" t="s">
        <v>8353</v>
      </c>
      <c r="S2526" s="14" t="str">
        <f t="shared" si="197"/>
        <v>November</v>
      </c>
      <c r="T2526" s="15">
        <f t="shared" si="198"/>
        <v>41993.854166666664</v>
      </c>
      <c r="U2526" t="str">
        <f t="shared" si="199"/>
        <v>2014</v>
      </c>
    </row>
    <row r="2527" spans="1:21" ht="45" x14ac:dyDescent="0.2">
      <c r="A2527" s="6">
        <f t="shared" si="195"/>
        <v>1.00325</v>
      </c>
      <c r="B2527">
        <v>2525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8">
        <f t="shared" si="196"/>
        <v>100.325</v>
      </c>
      <c r="Q2527" s="10" t="s">
        <v>8324</v>
      </c>
      <c r="R2527" t="s">
        <v>8353</v>
      </c>
      <c r="S2527" s="14" t="str">
        <f t="shared" si="197"/>
        <v>May</v>
      </c>
      <c r="T2527" s="15">
        <f t="shared" si="198"/>
        <v>41088.511238425926</v>
      </c>
      <c r="U2527" t="str">
        <f t="shared" si="199"/>
        <v>2012</v>
      </c>
    </row>
    <row r="2528" spans="1:21" ht="45" x14ac:dyDescent="0.2">
      <c r="A2528" s="6">
        <f t="shared" si="195"/>
        <v>1.1294999999999999</v>
      </c>
      <c r="B2528">
        <v>2526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8">
        <f t="shared" si="196"/>
        <v>136.90909090909091</v>
      </c>
      <c r="Q2528" s="10" t="s">
        <v>8324</v>
      </c>
      <c r="R2528" t="s">
        <v>8353</v>
      </c>
      <c r="S2528" s="14" t="str">
        <f t="shared" si="197"/>
        <v>November</v>
      </c>
      <c r="T2528" s="15">
        <f t="shared" si="198"/>
        <v>41980.874305555553</v>
      </c>
      <c r="U2528" t="str">
        <f t="shared" si="199"/>
        <v>2014</v>
      </c>
    </row>
    <row r="2529" spans="1:21" ht="45" x14ac:dyDescent="0.2">
      <c r="A2529" s="6">
        <f t="shared" si="195"/>
        <v>1.02125</v>
      </c>
      <c r="B2529">
        <v>2527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8">
        <f t="shared" si="196"/>
        <v>57.535211267605632</v>
      </c>
      <c r="Q2529" s="10" t="s">
        <v>8324</v>
      </c>
      <c r="R2529" t="s">
        <v>8353</v>
      </c>
      <c r="S2529" s="14" t="str">
        <f t="shared" si="197"/>
        <v>September</v>
      </c>
      <c r="T2529" s="15">
        <f t="shared" si="198"/>
        <v>41564.832638888889</v>
      </c>
      <c r="U2529" t="str">
        <f t="shared" si="199"/>
        <v>2013</v>
      </c>
    </row>
    <row r="2530" spans="1:21" ht="45" x14ac:dyDescent="0.2">
      <c r="A2530" s="6">
        <f t="shared" si="195"/>
        <v>1.0724974999999999</v>
      </c>
      <c r="B2530">
        <v>2528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8">
        <f t="shared" si="196"/>
        <v>52.962839506172834</v>
      </c>
      <c r="Q2530" s="10" t="s">
        <v>8324</v>
      </c>
      <c r="R2530" t="s">
        <v>8353</v>
      </c>
      <c r="S2530" s="14" t="str">
        <f t="shared" si="197"/>
        <v>August</v>
      </c>
      <c r="T2530" s="15">
        <f t="shared" si="198"/>
        <v>42236.124999999993</v>
      </c>
      <c r="U2530" t="str">
        <f t="shared" si="199"/>
        <v>2015</v>
      </c>
    </row>
    <row r="2531" spans="1:21" x14ac:dyDescent="0.2">
      <c r="A2531" s="6">
        <f t="shared" si="195"/>
        <v>1.0428333333333333</v>
      </c>
      <c r="B2531">
        <v>2529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8">
        <f t="shared" si="196"/>
        <v>82.328947368421055</v>
      </c>
      <c r="Q2531" s="10" t="s">
        <v>8324</v>
      </c>
      <c r="R2531" t="s">
        <v>8353</v>
      </c>
      <c r="S2531" s="14" t="str">
        <f t="shared" si="197"/>
        <v>February</v>
      </c>
      <c r="T2531" s="15">
        <f t="shared" si="198"/>
        <v>40992.705729166664</v>
      </c>
      <c r="U2531" t="str">
        <f t="shared" si="199"/>
        <v>2012</v>
      </c>
    </row>
    <row r="2532" spans="1:21" ht="45" x14ac:dyDescent="0.2">
      <c r="A2532" s="6">
        <f t="shared" si="195"/>
        <v>1</v>
      </c>
      <c r="B2532">
        <v>2530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8">
        <f t="shared" si="196"/>
        <v>135.41666666666666</v>
      </c>
      <c r="Q2532" s="10" t="s">
        <v>8324</v>
      </c>
      <c r="R2532" t="s">
        <v>8353</v>
      </c>
      <c r="S2532" s="14" t="str">
        <f t="shared" si="197"/>
        <v>March</v>
      </c>
      <c r="T2532" s="15">
        <f t="shared" si="198"/>
        <v>42113.868055555555</v>
      </c>
      <c r="U2532" t="str">
        <f t="shared" si="199"/>
        <v>2015</v>
      </c>
    </row>
    <row r="2533" spans="1:21" ht="45" x14ac:dyDescent="0.2">
      <c r="A2533" s="6">
        <f t="shared" si="195"/>
        <v>1.004</v>
      </c>
      <c r="B2533">
        <v>2531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8">
        <f t="shared" si="196"/>
        <v>74.06557377049181</v>
      </c>
      <c r="Q2533" s="10" t="s">
        <v>8324</v>
      </c>
      <c r="R2533" t="s">
        <v>8353</v>
      </c>
      <c r="S2533" s="14" t="str">
        <f t="shared" si="197"/>
        <v>July</v>
      </c>
      <c r="T2533" s="15">
        <f t="shared" si="198"/>
        <v>42230.832638888889</v>
      </c>
      <c r="U2533" t="str">
        <f t="shared" si="199"/>
        <v>2015</v>
      </c>
    </row>
    <row r="2534" spans="1:21" ht="45" x14ac:dyDescent="0.2">
      <c r="A2534" s="6">
        <f t="shared" si="195"/>
        <v>1.26125</v>
      </c>
      <c r="B2534">
        <v>2532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8">
        <f t="shared" si="196"/>
        <v>84.083333333333329</v>
      </c>
      <c r="Q2534" s="10" t="s">
        <v>8324</v>
      </c>
      <c r="R2534" t="s">
        <v>8353</v>
      </c>
      <c r="S2534" s="14" t="str">
        <f t="shared" si="197"/>
        <v>July</v>
      </c>
      <c r="T2534" s="15">
        <f t="shared" si="198"/>
        <v>41137.515810185185</v>
      </c>
      <c r="U2534" t="str">
        <f t="shared" si="199"/>
        <v>2012</v>
      </c>
    </row>
    <row r="2535" spans="1:21" ht="45" x14ac:dyDescent="0.2">
      <c r="A2535" s="6">
        <f t="shared" si="195"/>
        <v>1.1066666666666667</v>
      </c>
      <c r="B2535">
        <v>2533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8">
        <f t="shared" si="196"/>
        <v>61.029411764705884</v>
      </c>
      <c r="Q2535" s="10" t="s">
        <v>8324</v>
      </c>
      <c r="R2535" t="s">
        <v>8353</v>
      </c>
      <c r="S2535" s="14" t="str">
        <f t="shared" si="197"/>
        <v>January</v>
      </c>
      <c r="T2535" s="15">
        <f t="shared" si="198"/>
        <v>41334.417453703703</v>
      </c>
      <c r="U2535" t="str">
        <f t="shared" si="199"/>
        <v>2013</v>
      </c>
    </row>
    <row r="2536" spans="1:21" ht="60" x14ac:dyDescent="0.2">
      <c r="A2536" s="6">
        <f t="shared" si="195"/>
        <v>1.05</v>
      </c>
      <c r="B2536">
        <v>2534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8">
        <f t="shared" si="196"/>
        <v>150</v>
      </c>
      <c r="Q2536" s="10" t="s">
        <v>8324</v>
      </c>
      <c r="R2536" t="s">
        <v>8353</v>
      </c>
      <c r="S2536" s="14" t="str">
        <f t="shared" si="197"/>
        <v>November</v>
      </c>
      <c r="T2536" s="15">
        <f t="shared" si="198"/>
        <v>40178.916666666664</v>
      </c>
      <c r="U2536" t="str">
        <f t="shared" si="199"/>
        <v>2009</v>
      </c>
    </row>
    <row r="2537" spans="1:21" x14ac:dyDescent="0.2">
      <c r="A2537" s="6">
        <f t="shared" si="195"/>
        <v>1.03775</v>
      </c>
      <c r="B2537">
        <v>2535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8">
        <f t="shared" si="196"/>
        <v>266.08974358974359</v>
      </c>
      <c r="Q2537" s="10" t="s">
        <v>8324</v>
      </c>
      <c r="R2537" t="s">
        <v>8353</v>
      </c>
      <c r="S2537" s="14" t="str">
        <f t="shared" si="197"/>
        <v>October</v>
      </c>
      <c r="T2537" s="15">
        <f t="shared" si="198"/>
        <v>41974.499363425923</v>
      </c>
      <c r="U2537" t="str">
        <f t="shared" si="199"/>
        <v>2014</v>
      </c>
    </row>
    <row r="2538" spans="1:21" ht="45" x14ac:dyDescent="0.2">
      <c r="A2538" s="6">
        <f t="shared" si="195"/>
        <v>1.1599999999999999</v>
      </c>
      <c r="B2538">
        <v>2536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8">
        <f t="shared" si="196"/>
        <v>7.25</v>
      </c>
      <c r="Q2538" s="10" t="s">
        <v>8324</v>
      </c>
      <c r="R2538" t="s">
        <v>8353</v>
      </c>
      <c r="S2538" s="14" t="str">
        <f t="shared" si="197"/>
        <v>July</v>
      </c>
      <c r="T2538" s="15">
        <f t="shared" si="198"/>
        <v>41484.77275462963</v>
      </c>
      <c r="U2538" t="str">
        <f t="shared" si="199"/>
        <v>2013</v>
      </c>
    </row>
    <row r="2539" spans="1:21" ht="45" x14ac:dyDescent="0.2">
      <c r="A2539" s="6">
        <f t="shared" si="195"/>
        <v>1.1000000000000001</v>
      </c>
      <c r="B2539">
        <v>2537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8">
        <f t="shared" si="196"/>
        <v>100</v>
      </c>
      <c r="Q2539" s="10" t="s">
        <v>8324</v>
      </c>
      <c r="R2539" t="s">
        <v>8353</v>
      </c>
      <c r="S2539" s="14" t="str">
        <f t="shared" si="197"/>
        <v>June</v>
      </c>
      <c r="T2539" s="15">
        <f t="shared" si="198"/>
        <v>40756.315451388888</v>
      </c>
      <c r="U2539" t="str">
        <f t="shared" si="199"/>
        <v>2011</v>
      </c>
    </row>
    <row r="2540" spans="1:21" ht="30" x14ac:dyDescent="0.2">
      <c r="A2540" s="6">
        <f t="shared" si="195"/>
        <v>1.130176111111111</v>
      </c>
      <c r="B2540">
        <v>2538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8">
        <f t="shared" si="196"/>
        <v>109.96308108108107</v>
      </c>
      <c r="Q2540" s="10" t="s">
        <v>8324</v>
      </c>
      <c r="R2540" t="s">
        <v>8353</v>
      </c>
      <c r="S2540" s="14" t="str">
        <f t="shared" si="197"/>
        <v>January</v>
      </c>
      <c r="T2540" s="15">
        <f t="shared" si="198"/>
        <v>41328.874305555553</v>
      </c>
      <c r="U2540" t="str">
        <f t="shared" si="199"/>
        <v>2013</v>
      </c>
    </row>
    <row r="2541" spans="1:21" ht="45" x14ac:dyDescent="0.2">
      <c r="A2541" s="6">
        <f t="shared" si="195"/>
        <v>1.0024999999999999</v>
      </c>
      <c r="B2541">
        <v>2539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8">
        <f t="shared" si="196"/>
        <v>169.91525423728814</v>
      </c>
      <c r="Q2541" s="10" t="s">
        <v>8324</v>
      </c>
      <c r="R2541" t="s">
        <v>8353</v>
      </c>
      <c r="S2541" s="14" t="str">
        <f t="shared" si="197"/>
        <v>December</v>
      </c>
      <c r="T2541" s="15">
        <f t="shared" si="198"/>
        <v>42037.568888888891</v>
      </c>
      <c r="U2541" t="str">
        <f t="shared" si="199"/>
        <v>2014</v>
      </c>
    </row>
    <row r="2542" spans="1:21" ht="45" x14ac:dyDescent="0.2">
      <c r="A2542" s="6">
        <f t="shared" si="195"/>
        <v>1.034</v>
      </c>
      <c r="B2542">
        <v>2540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8">
        <f t="shared" si="196"/>
        <v>95.740740740740748</v>
      </c>
      <c r="Q2542" s="10" t="s">
        <v>8324</v>
      </c>
      <c r="R2542" t="s">
        <v>8353</v>
      </c>
      <c r="S2542" s="14" t="str">
        <f t="shared" si="197"/>
        <v>August</v>
      </c>
      <c r="T2542" s="15">
        <f t="shared" si="198"/>
        <v>40845.341678240737</v>
      </c>
      <c r="U2542" t="str">
        <f t="shared" si="199"/>
        <v>2011</v>
      </c>
    </row>
    <row r="2543" spans="1:21" ht="45" x14ac:dyDescent="0.2">
      <c r="A2543" s="6">
        <f t="shared" si="195"/>
        <v>1.0702857142857143</v>
      </c>
      <c r="B2543">
        <v>2541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8">
        <f t="shared" si="196"/>
        <v>59.460317460317462</v>
      </c>
      <c r="Q2543" s="10" t="s">
        <v>8324</v>
      </c>
      <c r="R2543" t="s">
        <v>8353</v>
      </c>
      <c r="S2543" s="14" t="str">
        <f t="shared" si="197"/>
        <v>July</v>
      </c>
      <c r="T2543" s="15">
        <f t="shared" si="198"/>
        <v>41543.115949074068</v>
      </c>
      <c r="U2543" t="str">
        <f t="shared" si="199"/>
        <v>2013</v>
      </c>
    </row>
    <row r="2544" spans="1:21" ht="45" x14ac:dyDescent="0.2">
      <c r="A2544" s="6">
        <f t="shared" si="195"/>
        <v>1.0357142857142858</v>
      </c>
      <c r="B2544">
        <v>2542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8">
        <f t="shared" si="196"/>
        <v>55.769230769230766</v>
      </c>
      <c r="Q2544" s="10" t="s">
        <v>8324</v>
      </c>
      <c r="R2544" t="s">
        <v>8353</v>
      </c>
      <c r="S2544" s="14" t="str">
        <f t="shared" si="197"/>
        <v>August</v>
      </c>
      <c r="T2544" s="15">
        <f t="shared" si="198"/>
        <v>41547.832638888889</v>
      </c>
      <c r="U2544" t="str">
        <f t="shared" si="199"/>
        <v>2013</v>
      </c>
    </row>
    <row r="2545" spans="1:21" ht="45" x14ac:dyDescent="0.2">
      <c r="A2545" s="6">
        <f t="shared" si="195"/>
        <v>1.5640000000000001</v>
      </c>
      <c r="B2545">
        <v>2543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8">
        <f t="shared" si="196"/>
        <v>30.076923076923077</v>
      </c>
      <c r="Q2545" s="10" t="s">
        <v>8324</v>
      </c>
      <c r="R2545" t="s">
        <v>8353</v>
      </c>
      <c r="S2545" s="14" t="str">
        <f t="shared" si="197"/>
        <v>December</v>
      </c>
      <c r="T2545" s="15">
        <f t="shared" si="198"/>
        <v>40544.791666666664</v>
      </c>
      <c r="U2545" t="str">
        <f t="shared" si="199"/>
        <v>2010</v>
      </c>
    </row>
    <row r="2546" spans="1:21" ht="45" x14ac:dyDescent="0.2">
      <c r="A2546" s="6">
        <f t="shared" si="195"/>
        <v>1.0082</v>
      </c>
      <c r="B2546">
        <v>2544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8">
        <f t="shared" si="196"/>
        <v>88.438596491228068</v>
      </c>
      <c r="Q2546" s="10" t="s">
        <v>8324</v>
      </c>
      <c r="R2546" t="s">
        <v>8353</v>
      </c>
      <c r="S2546" s="14" t="str">
        <f t="shared" si="197"/>
        <v>June</v>
      </c>
      <c r="T2546" s="15">
        <f t="shared" si="198"/>
        <v>41098.1871412037</v>
      </c>
      <c r="U2546" t="str">
        <f t="shared" si="199"/>
        <v>2012</v>
      </c>
    </row>
    <row r="2547" spans="1:21" ht="45" x14ac:dyDescent="0.2">
      <c r="A2547" s="6">
        <f t="shared" si="195"/>
        <v>1.9530000000000001</v>
      </c>
      <c r="B2547">
        <v>2545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8">
        <f t="shared" si="196"/>
        <v>64.032786885245898</v>
      </c>
      <c r="Q2547" s="10" t="s">
        <v>8324</v>
      </c>
      <c r="R2547" t="s">
        <v>8353</v>
      </c>
      <c r="S2547" s="14" t="str">
        <f t="shared" si="197"/>
        <v>January</v>
      </c>
      <c r="T2547" s="15">
        <f t="shared" si="198"/>
        <v>42061.687499999993</v>
      </c>
      <c r="U2547" t="str">
        <f t="shared" si="199"/>
        <v>2015</v>
      </c>
    </row>
    <row r="2548" spans="1:21" ht="45" x14ac:dyDescent="0.2">
      <c r="A2548" s="6">
        <f t="shared" si="195"/>
        <v>1.1171428571428572</v>
      </c>
      <c r="B2548">
        <v>2546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8">
        <f t="shared" si="196"/>
        <v>60.153846153846153</v>
      </c>
      <c r="Q2548" s="10" t="s">
        <v>8324</v>
      </c>
      <c r="R2548" t="s">
        <v>8353</v>
      </c>
      <c r="S2548" s="14" t="str">
        <f t="shared" si="197"/>
        <v>September</v>
      </c>
      <c r="T2548" s="15">
        <f t="shared" si="198"/>
        <v>41551.875</v>
      </c>
      <c r="U2548" t="str">
        <f t="shared" si="199"/>
        <v>2013</v>
      </c>
    </row>
    <row r="2549" spans="1:21" ht="45" x14ac:dyDescent="0.2">
      <c r="A2549" s="6">
        <f t="shared" si="195"/>
        <v>1.1985454545454546</v>
      </c>
      <c r="B2549">
        <v>2547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8">
        <f t="shared" si="196"/>
        <v>49.194029850746269</v>
      </c>
      <c r="Q2549" s="10" t="s">
        <v>8324</v>
      </c>
      <c r="R2549" t="s">
        <v>8353</v>
      </c>
      <c r="S2549" s="14" t="str">
        <f t="shared" si="197"/>
        <v>March</v>
      </c>
      <c r="T2549" s="15">
        <f t="shared" si="198"/>
        <v>41003.398182870369</v>
      </c>
      <c r="U2549" t="str">
        <f t="shared" si="199"/>
        <v>2012</v>
      </c>
    </row>
    <row r="2550" spans="1:21" ht="45" x14ac:dyDescent="0.2">
      <c r="A2550" s="6">
        <f t="shared" si="195"/>
        <v>1.0185</v>
      </c>
      <c r="B2550">
        <v>2548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8">
        <f t="shared" si="196"/>
        <v>165.16216216216216</v>
      </c>
      <c r="Q2550" s="10" t="s">
        <v>8324</v>
      </c>
      <c r="R2550" t="s">
        <v>8353</v>
      </c>
      <c r="S2550" s="14" t="str">
        <f t="shared" si="197"/>
        <v>September</v>
      </c>
      <c r="T2550" s="15">
        <f t="shared" si="198"/>
        <v>42642.852083333331</v>
      </c>
      <c r="U2550" t="str">
        <f t="shared" si="199"/>
        <v>2016</v>
      </c>
    </row>
    <row r="2551" spans="1:21" ht="45" x14ac:dyDescent="0.2">
      <c r="A2551" s="6">
        <f t="shared" si="195"/>
        <v>1.0280254777070064</v>
      </c>
      <c r="B2551">
        <v>2549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8">
        <f t="shared" si="196"/>
        <v>43.621621621621621</v>
      </c>
      <c r="Q2551" s="10" t="s">
        <v>8324</v>
      </c>
      <c r="R2551" t="s">
        <v>8353</v>
      </c>
      <c r="S2551" s="14" t="str">
        <f t="shared" si="197"/>
        <v>April</v>
      </c>
      <c r="T2551" s="15">
        <f t="shared" si="198"/>
        <v>41425.375</v>
      </c>
      <c r="U2551" t="str">
        <f t="shared" si="199"/>
        <v>2013</v>
      </c>
    </row>
    <row r="2552" spans="1:21" ht="45" x14ac:dyDescent="0.2">
      <c r="A2552" s="6">
        <f t="shared" si="195"/>
        <v>1.0084615384615385</v>
      </c>
      <c r="B2552">
        <v>2550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8">
        <f t="shared" si="196"/>
        <v>43.7</v>
      </c>
      <c r="Q2552" s="10" t="s">
        <v>8324</v>
      </c>
      <c r="R2552" t="s">
        <v>8353</v>
      </c>
      <c r="S2552" s="14" t="str">
        <f t="shared" si="197"/>
        <v>August</v>
      </c>
      <c r="T2552" s="15">
        <f t="shared" si="198"/>
        <v>42284.832638888889</v>
      </c>
      <c r="U2552" t="str">
        <f t="shared" si="199"/>
        <v>2015</v>
      </c>
    </row>
    <row r="2553" spans="1:21" ht="45" x14ac:dyDescent="0.2">
      <c r="A2553" s="6">
        <f t="shared" si="195"/>
        <v>1.0273469387755103</v>
      </c>
      <c r="B2553">
        <v>2551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8">
        <f t="shared" si="196"/>
        <v>67.419642857142861</v>
      </c>
      <c r="Q2553" s="10" t="s">
        <v>8324</v>
      </c>
      <c r="R2553" t="s">
        <v>8353</v>
      </c>
      <c r="S2553" s="14" t="str">
        <f t="shared" si="197"/>
        <v>February</v>
      </c>
      <c r="T2553" s="15">
        <f t="shared" si="198"/>
        <v>40989.533333333333</v>
      </c>
      <c r="U2553" t="str">
        <f t="shared" si="199"/>
        <v>2012</v>
      </c>
    </row>
    <row r="2554" spans="1:21" ht="45" x14ac:dyDescent="0.2">
      <c r="A2554" s="6">
        <f t="shared" si="195"/>
        <v>1.0649999999999999</v>
      </c>
      <c r="B2554">
        <v>2552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8">
        <f t="shared" si="196"/>
        <v>177.5</v>
      </c>
      <c r="Q2554" s="10" t="s">
        <v>8324</v>
      </c>
      <c r="R2554" t="s">
        <v>8353</v>
      </c>
      <c r="S2554" s="14" t="str">
        <f t="shared" si="197"/>
        <v>February</v>
      </c>
      <c r="T2554" s="15">
        <f t="shared" si="198"/>
        <v>42799.476631944439</v>
      </c>
      <c r="U2554" t="str">
        <f t="shared" si="199"/>
        <v>2017</v>
      </c>
    </row>
    <row r="2555" spans="1:21" ht="45" x14ac:dyDescent="0.2">
      <c r="A2555" s="6">
        <f t="shared" si="195"/>
        <v>1.5553333333333332</v>
      </c>
      <c r="B2555">
        <v>2553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8">
        <f t="shared" si="196"/>
        <v>38.883333333333333</v>
      </c>
      <c r="Q2555" s="10" t="s">
        <v>8324</v>
      </c>
      <c r="R2555" t="s">
        <v>8353</v>
      </c>
      <c r="S2555" s="14" t="str">
        <f t="shared" si="197"/>
        <v>July</v>
      </c>
      <c r="T2555" s="15">
        <f t="shared" si="198"/>
        <v>41172.86582175926</v>
      </c>
      <c r="U2555" t="str">
        <f t="shared" si="199"/>
        <v>2012</v>
      </c>
    </row>
    <row r="2556" spans="1:21" ht="45" x14ac:dyDescent="0.2">
      <c r="A2556" s="6">
        <f t="shared" si="195"/>
        <v>1.228</v>
      </c>
      <c r="B2556">
        <v>2554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8">
        <f t="shared" si="196"/>
        <v>54.985074626865675</v>
      </c>
      <c r="Q2556" s="10" t="s">
        <v>8324</v>
      </c>
      <c r="R2556" t="s">
        <v>8353</v>
      </c>
      <c r="S2556" s="14" t="str">
        <f t="shared" si="197"/>
        <v>April</v>
      </c>
      <c r="T2556" s="15">
        <f t="shared" si="198"/>
        <v>42155.832638888889</v>
      </c>
      <c r="U2556" t="str">
        <f t="shared" si="199"/>
        <v>2015</v>
      </c>
    </row>
    <row r="2557" spans="1:21" ht="45" x14ac:dyDescent="0.2">
      <c r="A2557" s="6">
        <f t="shared" si="195"/>
        <v>1.0734999999999999</v>
      </c>
      <c r="B2557">
        <v>2555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8">
        <f t="shared" si="196"/>
        <v>61.342857142857142</v>
      </c>
      <c r="Q2557" s="10" t="s">
        <v>8324</v>
      </c>
      <c r="R2557" t="s">
        <v>8353</v>
      </c>
      <c r="S2557" s="14" t="str">
        <f t="shared" si="197"/>
        <v>April</v>
      </c>
      <c r="T2557" s="15">
        <f t="shared" si="198"/>
        <v>41057.32167824074</v>
      </c>
      <c r="U2557" t="str">
        <f t="shared" si="199"/>
        <v>2012</v>
      </c>
    </row>
    <row r="2558" spans="1:21" ht="45" x14ac:dyDescent="0.2">
      <c r="A2558" s="6">
        <f t="shared" si="195"/>
        <v>1.0550335570469798</v>
      </c>
      <c r="B2558">
        <v>2556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8">
        <f t="shared" si="196"/>
        <v>23.117647058823529</v>
      </c>
      <c r="Q2558" s="10" t="s">
        <v>8324</v>
      </c>
      <c r="R2558" t="s">
        <v>8353</v>
      </c>
      <c r="S2558" s="14" t="str">
        <f t="shared" si="197"/>
        <v>November</v>
      </c>
      <c r="T2558" s="15">
        <f t="shared" si="198"/>
        <v>41267.658067129625</v>
      </c>
      <c r="U2558" t="str">
        <f t="shared" si="199"/>
        <v>2012</v>
      </c>
    </row>
    <row r="2559" spans="1:21" ht="30" x14ac:dyDescent="0.2">
      <c r="A2559" s="6">
        <f t="shared" si="195"/>
        <v>1.1844444444444444</v>
      </c>
      <c r="B2559">
        <v>2557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8">
        <f t="shared" si="196"/>
        <v>29.611111111111111</v>
      </c>
      <c r="Q2559" s="10" t="s">
        <v>8324</v>
      </c>
      <c r="R2559" t="s">
        <v>8353</v>
      </c>
      <c r="S2559" s="14" t="str">
        <f t="shared" si="197"/>
        <v>April</v>
      </c>
      <c r="T2559" s="15">
        <f t="shared" si="198"/>
        <v>41774.411874999998</v>
      </c>
      <c r="U2559" t="str">
        <f t="shared" si="199"/>
        <v>2014</v>
      </c>
    </row>
    <row r="2560" spans="1:21" ht="30" x14ac:dyDescent="0.2">
      <c r="A2560" s="6">
        <f t="shared" si="195"/>
        <v>1.0888</v>
      </c>
      <c r="B2560">
        <v>2558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8">
        <f t="shared" si="196"/>
        <v>75.611111111111114</v>
      </c>
      <c r="Q2560" s="10" t="s">
        <v>8324</v>
      </c>
      <c r="R2560" t="s">
        <v>8353</v>
      </c>
      <c r="S2560" s="14" t="str">
        <f t="shared" si="197"/>
        <v>March</v>
      </c>
      <c r="T2560" s="15">
        <f t="shared" si="198"/>
        <v>42125.249305555553</v>
      </c>
      <c r="U2560" t="str">
        <f t="shared" si="199"/>
        <v>2015</v>
      </c>
    </row>
    <row r="2561" spans="1:21" ht="45" x14ac:dyDescent="0.2">
      <c r="A2561" s="6">
        <f t="shared" si="195"/>
        <v>1.1125</v>
      </c>
      <c r="B2561">
        <v>2559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8">
        <f t="shared" si="196"/>
        <v>35.6</v>
      </c>
      <c r="Q2561" s="10" t="s">
        <v>8324</v>
      </c>
      <c r="R2561" t="s">
        <v>8353</v>
      </c>
      <c r="S2561" s="14" t="str">
        <f t="shared" si="197"/>
        <v>October</v>
      </c>
      <c r="T2561" s="15">
        <f t="shared" si="198"/>
        <v>40862.484027777777</v>
      </c>
      <c r="U2561" t="str">
        <f t="shared" si="199"/>
        <v>2011</v>
      </c>
    </row>
    <row r="2562" spans="1:21" ht="45" x14ac:dyDescent="0.2">
      <c r="A2562" s="6">
        <f t="shared" si="195"/>
        <v>1.0009999999999999</v>
      </c>
      <c r="B2562">
        <v>2560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8">
        <f t="shared" si="196"/>
        <v>143</v>
      </c>
      <c r="Q2562" s="10" t="s">
        <v>8324</v>
      </c>
      <c r="R2562" t="s">
        <v>8353</v>
      </c>
      <c r="S2562" s="14" t="str">
        <f t="shared" si="197"/>
        <v>February</v>
      </c>
      <c r="T2562" s="15">
        <f t="shared" si="198"/>
        <v>42069.617754629631</v>
      </c>
      <c r="U2562" t="str">
        <f t="shared" si="199"/>
        <v>2015</v>
      </c>
    </row>
    <row r="2563" spans="1:21" ht="45" x14ac:dyDescent="0.2">
      <c r="A2563" s="6">
        <f t="shared" ref="A2563:A2626" si="200">(F2563/E2563)</f>
        <v>0</v>
      </c>
      <c r="B2563">
        <v>2561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8" t="e">
        <f t="shared" ref="P2563:P2626" si="201">F2563/M2563</f>
        <v>#DIV/0!</v>
      </c>
      <c r="Q2563" s="10" t="s">
        <v>8335</v>
      </c>
      <c r="R2563" t="s">
        <v>8336</v>
      </c>
      <c r="S2563" s="14" t="str">
        <f t="shared" ref="S2563:S2626" si="202">TEXT((((K2563/60)/60)/24)+DATE(1970,1,1)+(-8/24),"MMMM")</f>
        <v>September</v>
      </c>
      <c r="T2563" s="15">
        <f t="shared" ref="T2563:T2626" si="203">(((J2563/60)/60/24)+DATE(1970,1,1)+(-8/24))</f>
        <v>42290.195474537039</v>
      </c>
      <c r="U2563" t="str">
        <f t="shared" ref="U2563:U2626" si="204">TEXT((((K2563/60)/60)/24)+DATE(1970,1,1)+(-8/24),"YYYY")</f>
        <v>2015</v>
      </c>
    </row>
    <row r="2564" spans="1:21" ht="45" x14ac:dyDescent="0.2">
      <c r="A2564" s="6">
        <f t="shared" si="200"/>
        <v>7.4999999999999997E-3</v>
      </c>
      <c r="B2564">
        <v>2562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8">
        <f t="shared" si="201"/>
        <v>25</v>
      </c>
      <c r="Q2564" s="10" t="s">
        <v>8335</v>
      </c>
      <c r="R2564" t="s">
        <v>8336</v>
      </c>
      <c r="S2564" s="14" t="str">
        <f t="shared" si="202"/>
        <v>August</v>
      </c>
      <c r="T2564" s="15">
        <f t="shared" si="203"/>
        <v>42654.191423611112</v>
      </c>
      <c r="U2564" t="str">
        <f t="shared" si="204"/>
        <v>2016</v>
      </c>
    </row>
    <row r="2565" spans="1:21" ht="30" x14ac:dyDescent="0.2">
      <c r="A2565" s="6">
        <f t="shared" si="200"/>
        <v>0</v>
      </c>
      <c r="B2565">
        <v>2563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8" t="e">
        <f t="shared" si="201"/>
        <v>#DIV/0!</v>
      </c>
      <c r="Q2565" s="10" t="s">
        <v>8335</v>
      </c>
      <c r="R2565" t="s">
        <v>8336</v>
      </c>
      <c r="S2565" s="14" t="str">
        <f t="shared" si="202"/>
        <v>May</v>
      </c>
      <c r="T2565" s="15">
        <f t="shared" si="203"/>
        <v>42214.806145833332</v>
      </c>
      <c r="U2565" t="str">
        <f t="shared" si="204"/>
        <v>2015</v>
      </c>
    </row>
    <row r="2566" spans="1:21" ht="45" x14ac:dyDescent="0.2">
      <c r="A2566" s="6">
        <f t="shared" si="200"/>
        <v>0</v>
      </c>
      <c r="B2566">
        <v>2564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8" t="e">
        <f t="shared" si="201"/>
        <v>#DIV/0!</v>
      </c>
      <c r="Q2566" s="10" t="s">
        <v>8335</v>
      </c>
      <c r="R2566" t="s">
        <v>8336</v>
      </c>
      <c r="S2566" s="14" t="str">
        <f t="shared" si="202"/>
        <v>July</v>
      </c>
      <c r="T2566" s="15">
        <f t="shared" si="203"/>
        <v>41851.70716435185</v>
      </c>
      <c r="U2566" t="str">
        <f t="shared" si="204"/>
        <v>2014</v>
      </c>
    </row>
    <row r="2567" spans="1:21" ht="45" x14ac:dyDescent="0.2">
      <c r="A2567" s="6">
        <f t="shared" si="200"/>
        <v>0.01</v>
      </c>
      <c r="B2567">
        <v>2565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8">
        <f t="shared" si="201"/>
        <v>100</v>
      </c>
      <c r="Q2567" s="10" t="s">
        <v>8335</v>
      </c>
      <c r="R2567" t="s">
        <v>8336</v>
      </c>
      <c r="S2567" s="14" t="str">
        <f t="shared" si="202"/>
        <v>March</v>
      </c>
      <c r="T2567" s="15">
        <f t="shared" si="203"/>
        <v>42499.534722222219</v>
      </c>
      <c r="U2567" t="str">
        <f t="shared" si="204"/>
        <v>2016</v>
      </c>
    </row>
    <row r="2568" spans="1:21" ht="45" x14ac:dyDescent="0.2">
      <c r="A2568" s="6">
        <f t="shared" si="200"/>
        <v>0</v>
      </c>
      <c r="B2568">
        <v>2566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8" t="e">
        <f t="shared" si="201"/>
        <v>#DIV/0!</v>
      </c>
      <c r="Q2568" s="10" t="s">
        <v>8335</v>
      </c>
      <c r="R2568" t="s">
        <v>8336</v>
      </c>
      <c r="S2568" s="14" t="str">
        <f t="shared" si="202"/>
        <v>July</v>
      </c>
      <c r="T2568" s="15">
        <f t="shared" si="203"/>
        <v>41872.647546296292</v>
      </c>
      <c r="U2568" t="str">
        <f t="shared" si="204"/>
        <v>2014</v>
      </c>
    </row>
    <row r="2569" spans="1:21" ht="45" x14ac:dyDescent="0.2">
      <c r="A2569" s="6">
        <f t="shared" si="200"/>
        <v>2.6666666666666666E-3</v>
      </c>
      <c r="B2569">
        <v>2567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8">
        <f t="shared" si="201"/>
        <v>60</v>
      </c>
      <c r="Q2569" s="10" t="s">
        <v>8335</v>
      </c>
      <c r="R2569" t="s">
        <v>8336</v>
      </c>
      <c r="S2569" s="14" t="str">
        <f t="shared" si="202"/>
        <v>March</v>
      </c>
      <c r="T2569" s="15">
        <f t="shared" si="203"/>
        <v>42117.545578703699</v>
      </c>
      <c r="U2569" t="str">
        <f t="shared" si="204"/>
        <v>2015</v>
      </c>
    </row>
    <row r="2570" spans="1:21" ht="45" x14ac:dyDescent="0.2">
      <c r="A2570" s="6">
        <f t="shared" si="200"/>
        <v>5.0000000000000001E-3</v>
      </c>
      <c r="B2570">
        <v>2568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8">
        <f t="shared" si="201"/>
        <v>50</v>
      </c>
      <c r="Q2570" s="10" t="s">
        <v>8335</v>
      </c>
      <c r="R2570" t="s">
        <v>8336</v>
      </c>
      <c r="S2570" s="14" t="str">
        <f t="shared" si="202"/>
        <v>August</v>
      </c>
      <c r="T2570" s="15">
        <f t="shared" si="203"/>
        <v>42614.33326388889</v>
      </c>
      <c r="U2570" t="str">
        <f t="shared" si="204"/>
        <v>2016</v>
      </c>
    </row>
    <row r="2571" spans="1:21" ht="45" x14ac:dyDescent="0.2">
      <c r="A2571" s="6">
        <f t="shared" si="200"/>
        <v>2.2307692307692306E-2</v>
      </c>
      <c r="B2571">
        <v>2569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8">
        <f t="shared" si="201"/>
        <v>72.5</v>
      </c>
      <c r="Q2571" s="10" t="s">
        <v>8335</v>
      </c>
      <c r="R2571" t="s">
        <v>8336</v>
      </c>
      <c r="S2571" s="14" t="str">
        <f t="shared" si="202"/>
        <v>August</v>
      </c>
      <c r="T2571" s="15">
        <f t="shared" si="203"/>
        <v>42263.772129629629</v>
      </c>
      <c r="U2571" t="str">
        <f t="shared" si="204"/>
        <v>2015</v>
      </c>
    </row>
    <row r="2572" spans="1:21" ht="45" x14ac:dyDescent="0.2">
      <c r="A2572" s="6">
        <f t="shared" si="200"/>
        <v>8.4285714285714294E-3</v>
      </c>
      <c r="B2572">
        <v>2570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8">
        <f t="shared" si="201"/>
        <v>29.5</v>
      </c>
      <c r="Q2572" s="10" t="s">
        <v>8335</v>
      </c>
      <c r="R2572" t="s">
        <v>8336</v>
      </c>
      <c r="S2572" s="14" t="str">
        <f t="shared" si="202"/>
        <v>January</v>
      </c>
      <c r="T2572" s="15">
        <f t="shared" si="203"/>
        <v>42774.569849537038</v>
      </c>
      <c r="U2572" t="str">
        <f t="shared" si="204"/>
        <v>2017</v>
      </c>
    </row>
    <row r="2573" spans="1:21" ht="45" x14ac:dyDescent="0.2">
      <c r="A2573" s="6">
        <f t="shared" si="200"/>
        <v>2.5000000000000001E-3</v>
      </c>
      <c r="B2573">
        <v>2571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8">
        <f t="shared" si="201"/>
        <v>62.5</v>
      </c>
      <c r="Q2573" s="10" t="s">
        <v>8335</v>
      </c>
      <c r="R2573" t="s">
        <v>8336</v>
      </c>
      <c r="S2573" s="14" t="str">
        <f t="shared" si="202"/>
        <v>March</v>
      </c>
      <c r="T2573" s="15">
        <f t="shared" si="203"/>
        <v>42509.008344907408</v>
      </c>
      <c r="U2573" t="str">
        <f t="shared" si="204"/>
        <v>2016</v>
      </c>
    </row>
    <row r="2574" spans="1:21" ht="45" x14ac:dyDescent="0.2">
      <c r="A2574" s="6">
        <f t="shared" si="200"/>
        <v>0</v>
      </c>
      <c r="B2574">
        <v>2572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8" t="e">
        <f t="shared" si="201"/>
        <v>#DIV/0!</v>
      </c>
      <c r="Q2574" s="10" t="s">
        <v>8335</v>
      </c>
      <c r="R2574" t="s">
        <v>8336</v>
      </c>
      <c r="S2574" s="14" t="str">
        <f t="shared" si="202"/>
        <v>March</v>
      </c>
      <c r="T2574" s="15">
        <f t="shared" si="203"/>
        <v>42106.786076388882</v>
      </c>
      <c r="U2574" t="str">
        <f t="shared" si="204"/>
        <v>2015</v>
      </c>
    </row>
    <row r="2575" spans="1:21" ht="45" x14ac:dyDescent="0.2">
      <c r="A2575" s="6">
        <f t="shared" si="200"/>
        <v>0</v>
      </c>
      <c r="B2575">
        <v>2573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8" t="e">
        <f t="shared" si="201"/>
        <v>#DIV/0!</v>
      </c>
      <c r="Q2575" s="10" t="s">
        <v>8335</v>
      </c>
      <c r="R2575" t="s">
        <v>8336</v>
      </c>
      <c r="S2575" s="14" t="str">
        <f t="shared" si="202"/>
        <v>July</v>
      </c>
      <c r="T2575" s="15">
        <f t="shared" si="203"/>
        <v>41874.258668981478</v>
      </c>
      <c r="U2575" t="str">
        <f t="shared" si="204"/>
        <v>2014</v>
      </c>
    </row>
    <row r="2576" spans="1:21" ht="45" x14ac:dyDescent="0.2">
      <c r="A2576" s="6">
        <f t="shared" si="200"/>
        <v>0</v>
      </c>
      <c r="B2576">
        <v>2574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8" t="e">
        <f t="shared" si="201"/>
        <v>#DIV/0!</v>
      </c>
      <c r="Q2576" s="10" t="s">
        <v>8335</v>
      </c>
      <c r="R2576" t="s">
        <v>8336</v>
      </c>
      <c r="S2576" s="14" t="str">
        <f t="shared" si="202"/>
        <v>April</v>
      </c>
      <c r="T2576" s="15">
        <f t="shared" si="203"/>
        <v>42508.492418981477</v>
      </c>
      <c r="U2576" t="str">
        <f t="shared" si="204"/>
        <v>2016</v>
      </c>
    </row>
    <row r="2577" spans="1:21" ht="45" x14ac:dyDescent="0.2">
      <c r="A2577" s="6">
        <f t="shared" si="200"/>
        <v>0</v>
      </c>
      <c r="B2577">
        <v>2575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8" t="e">
        <f t="shared" si="201"/>
        <v>#DIV/0!</v>
      </c>
      <c r="Q2577" s="10" t="s">
        <v>8335</v>
      </c>
      <c r="R2577" t="s">
        <v>8336</v>
      </c>
      <c r="S2577" s="14" t="str">
        <f t="shared" si="202"/>
        <v>December</v>
      </c>
      <c r="T2577" s="15">
        <f t="shared" si="203"/>
        <v>42015.77539351851</v>
      </c>
      <c r="U2577" t="str">
        <f t="shared" si="204"/>
        <v>2014</v>
      </c>
    </row>
    <row r="2578" spans="1:21" ht="30" x14ac:dyDescent="0.2">
      <c r="A2578" s="6">
        <f t="shared" si="200"/>
        <v>0</v>
      </c>
      <c r="B2578">
        <v>2576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8" t="e">
        <f t="shared" si="201"/>
        <v>#DIV/0!</v>
      </c>
      <c r="Q2578" s="10" t="s">
        <v>8335</v>
      </c>
      <c r="R2578" t="s">
        <v>8336</v>
      </c>
      <c r="S2578" s="14" t="str">
        <f t="shared" si="202"/>
        <v>February</v>
      </c>
      <c r="T2578" s="15">
        <f t="shared" si="203"/>
        <v>42104.634803240733</v>
      </c>
      <c r="U2578" t="str">
        <f t="shared" si="204"/>
        <v>2015</v>
      </c>
    </row>
    <row r="2579" spans="1:21" ht="45" x14ac:dyDescent="0.2">
      <c r="A2579" s="6">
        <f t="shared" si="200"/>
        <v>0</v>
      </c>
      <c r="B2579">
        <v>2577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8" t="e">
        <f t="shared" si="201"/>
        <v>#DIV/0!</v>
      </c>
      <c r="Q2579" s="10" t="s">
        <v>8335</v>
      </c>
      <c r="R2579" t="s">
        <v>8336</v>
      </c>
      <c r="S2579" s="14" t="str">
        <f t="shared" si="202"/>
        <v>July</v>
      </c>
      <c r="T2579" s="15">
        <f t="shared" si="203"/>
        <v>41855.487233796295</v>
      </c>
      <c r="U2579" t="str">
        <f t="shared" si="204"/>
        <v>2014</v>
      </c>
    </row>
    <row r="2580" spans="1:21" ht="45" x14ac:dyDescent="0.2">
      <c r="A2580" s="6">
        <f t="shared" si="200"/>
        <v>0</v>
      </c>
      <c r="B2580">
        <v>2578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8" t="e">
        <f t="shared" si="201"/>
        <v>#DIV/0!</v>
      </c>
      <c r="Q2580" s="10" t="s">
        <v>8335</v>
      </c>
      <c r="R2580" t="s">
        <v>8336</v>
      </c>
      <c r="S2580" s="14" t="str">
        <f t="shared" si="202"/>
        <v>August</v>
      </c>
      <c r="T2580" s="15">
        <f t="shared" si="203"/>
        <v>42286.374999999993</v>
      </c>
      <c r="U2580" t="str">
        <f t="shared" si="204"/>
        <v>2015</v>
      </c>
    </row>
    <row r="2581" spans="1:21" ht="45" x14ac:dyDescent="0.2">
      <c r="A2581" s="6">
        <f t="shared" si="200"/>
        <v>1.3849999999999999E-3</v>
      </c>
      <c r="B2581">
        <v>2579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8">
        <f t="shared" si="201"/>
        <v>23.083333333333332</v>
      </c>
      <c r="Q2581" s="10" t="s">
        <v>8335</v>
      </c>
      <c r="R2581" t="s">
        <v>8336</v>
      </c>
      <c r="S2581" s="14" t="str">
        <f t="shared" si="202"/>
        <v>July</v>
      </c>
      <c r="T2581" s="15">
        <f t="shared" si="203"/>
        <v>41897.496562499997</v>
      </c>
      <c r="U2581" t="str">
        <f t="shared" si="204"/>
        <v>2014</v>
      </c>
    </row>
    <row r="2582" spans="1:21" ht="45" x14ac:dyDescent="0.2">
      <c r="A2582" s="6">
        <f t="shared" si="200"/>
        <v>6.0000000000000001E-3</v>
      </c>
      <c r="B2582">
        <v>2580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8">
        <f t="shared" si="201"/>
        <v>25.5</v>
      </c>
      <c r="Q2582" s="10" t="s">
        <v>8335</v>
      </c>
      <c r="R2582" t="s">
        <v>8336</v>
      </c>
      <c r="S2582" s="14" t="str">
        <f t="shared" si="202"/>
        <v>April</v>
      </c>
      <c r="T2582" s="15">
        <f t="shared" si="203"/>
        <v>42139.791666666664</v>
      </c>
      <c r="U2582" t="str">
        <f t="shared" si="204"/>
        <v>2015</v>
      </c>
    </row>
    <row r="2583" spans="1:21" ht="45" x14ac:dyDescent="0.2">
      <c r="A2583" s="6">
        <f t="shared" si="200"/>
        <v>0.106</v>
      </c>
      <c r="B2583">
        <v>2581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8">
        <f t="shared" si="201"/>
        <v>48.18181818181818</v>
      </c>
      <c r="Q2583" s="10" t="s">
        <v>8335</v>
      </c>
      <c r="R2583" t="s">
        <v>8336</v>
      </c>
      <c r="S2583" s="14" t="str">
        <f t="shared" si="202"/>
        <v>October</v>
      </c>
      <c r="T2583" s="15">
        <f t="shared" si="203"/>
        <v>42324.336782407401</v>
      </c>
      <c r="U2583" t="str">
        <f t="shared" si="204"/>
        <v>2015</v>
      </c>
    </row>
    <row r="2584" spans="1:21" ht="30" x14ac:dyDescent="0.2">
      <c r="A2584" s="6">
        <f t="shared" si="200"/>
        <v>1.1111111111111112E-5</v>
      </c>
      <c r="B2584">
        <v>2582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8">
        <f t="shared" si="201"/>
        <v>1</v>
      </c>
      <c r="Q2584" s="10" t="s">
        <v>8335</v>
      </c>
      <c r="R2584" t="s">
        <v>8336</v>
      </c>
      <c r="S2584" s="14" t="str">
        <f t="shared" si="202"/>
        <v>September</v>
      </c>
      <c r="T2584" s="15">
        <f t="shared" si="203"/>
        <v>42672.655486111107</v>
      </c>
      <c r="U2584" t="str">
        <f t="shared" si="204"/>
        <v>2016</v>
      </c>
    </row>
    <row r="2585" spans="1:21" ht="30" x14ac:dyDescent="0.2">
      <c r="A2585" s="6">
        <f t="shared" si="200"/>
        <v>5.0000000000000001E-3</v>
      </c>
      <c r="B2585">
        <v>2583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8">
        <f t="shared" si="201"/>
        <v>1</v>
      </c>
      <c r="Q2585" s="10" t="s">
        <v>8335</v>
      </c>
      <c r="R2585" t="s">
        <v>8336</v>
      </c>
      <c r="S2585" s="14" t="str">
        <f t="shared" si="202"/>
        <v>January</v>
      </c>
      <c r="T2585" s="15">
        <f t="shared" si="203"/>
        <v>42079.394444444442</v>
      </c>
      <c r="U2585" t="str">
        <f t="shared" si="204"/>
        <v>2015</v>
      </c>
    </row>
    <row r="2586" spans="1:21" ht="30" x14ac:dyDescent="0.2">
      <c r="A2586" s="6">
        <f t="shared" si="200"/>
        <v>0</v>
      </c>
      <c r="B2586">
        <v>2584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8" t="e">
        <f t="shared" si="201"/>
        <v>#DIV/0!</v>
      </c>
      <c r="Q2586" s="10" t="s">
        <v>8335</v>
      </c>
      <c r="R2586" t="s">
        <v>8336</v>
      </c>
      <c r="S2586" s="14" t="str">
        <f t="shared" si="202"/>
        <v>May</v>
      </c>
      <c r="T2586" s="15">
        <f t="shared" si="203"/>
        <v>42169.839918981481</v>
      </c>
      <c r="U2586" t="str">
        <f t="shared" si="204"/>
        <v>2015</v>
      </c>
    </row>
    <row r="2587" spans="1:21" ht="45" x14ac:dyDescent="0.2">
      <c r="A2587" s="6">
        <f t="shared" si="200"/>
        <v>1.6666666666666668E-3</v>
      </c>
      <c r="B2587">
        <v>2585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8">
        <f t="shared" si="201"/>
        <v>50</v>
      </c>
      <c r="Q2587" s="10" t="s">
        <v>8335</v>
      </c>
      <c r="R2587" t="s">
        <v>8336</v>
      </c>
      <c r="S2587" s="14" t="str">
        <f t="shared" si="202"/>
        <v>June</v>
      </c>
      <c r="T2587" s="15">
        <f t="shared" si="203"/>
        <v>41825.629999999997</v>
      </c>
      <c r="U2587" t="str">
        <f t="shared" si="204"/>
        <v>2014</v>
      </c>
    </row>
    <row r="2588" spans="1:21" ht="30" x14ac:dyDescent="0.2">
      <c r="A2588" s="6">
        <f t="shared" si="200"/>
        <v>1.6666666666666668E-3</v>
      </c>
      <c r="B2588">
        <v>2586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8">
        <f t="shared" si="201"/>
        <v>5</v>
      </c>
      <c r="Q2588" s="10" t="s">
        <v>8335</v>
      </c>
      <c r="R2588" t="s">
        <v>8336</v>
      </c>
      <c r="S2588" s="14" t="str">
        <f t="shared" si="202"/>
        <v>November</v>
      </c>
      <c r="T2588" s="15">
        <f t="shared" si="203"/>
        <v>42362.996944444443</v>
      </c>
      <c r="U2588" t="str">
        <f t="shared" si="204"/>
        <v>2015</v>
      </c>
    </row>
    <row r="2589" spans="1:21" ht="45" x14ac:dyDescent="0.2">
      <c r="A2589" s="6">
        <f t="shared" si="200"/>
        <v>2.4340000000000001E-2</v>
      </c>
      <c r="B2589">
        <v>2587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8">
        <f t="shared" si="201"/>
        <v>202.83333333333334</v>
      </c>
      <c r="Q2589" s="10" t="s">
        <v>8335</v>
      </c>
      <c r="R2589" t="s">
        <v>8336</v>
      </c>
      <c r="S2589" s="14" t="str">
        <f t="shared" si="202"/>
        <v>November</v>
      </c>
      <c r="T2589" s="15">
        <f t="shared" si="203"/>
        <v>42368.342048611106</v>
      </c>
      <c r="U2589" t="str">
        <f t="shared" si="204"/>
        <v>2015</v>
      </c>
    </row>
    <row r="2590" spans="1:21" ht="45" x14ac:dyDescent="0.2">
      <c r="A2590" s="6">
        <f t="shared" si="200"/>
        <v>3.8833333333333331E-2</v>
      </c>
      <c r="B2590">
        <v>2588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8">
        <f t="shared" si="201"/>
        <v>29.125</v>
      </c>
      <c r="Q2590" s="10" t="s">
        <v>8335</v>
      </c>
      <c r="R2590" t="s">
        <v>8336</v>
      </c>
      <c r="S2590" s="14" t="str">
        <f t="shared" si="202"/>
        <v>February</v>
      </c>
      <c r="T2590" s="15">
        <f t="shared" si="203"/>
        <v>42094.218055555553</v>
      </c>
      <c r="U2590" t="str">
        <f t="shared" si="204"/>
        <v>2015</v>
      </c>
    </row>
    <row r="2591" spans="1:21" ht="45" x14ac:dyDescent="0.2">
      <c r="A2591" s="6">
        <f t="shared" si="200"/>
        <v>1E-4</v>
      </c>
      <c r="B2591">
        <v>2589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8">
        <f t="shared" si="201"/>
        <v>5</v>
      </c>
      <c r="Q2591" s="10" t="s">
        <v>8335</v>
      </c>
      <c r="R2591" t="s">
        <v>8336</v>
      </c>
      <c r="S2591" s="14" t="str">
        <f t="shared" si="202"/>
        <v>February</v>
      </c>
      <c r="T2591" s="15">
        <f t="shared" si="203"/>
        <v>42452.161192129628</v>
      </c>
      <c r="U2591" t="str">
        <f t="shared" si="204"/>
        <v>2016</v>
      </c>
    </row>
    <row r="2592" spans="1:21" ht="45" x14ac:dyDescent="0.2">
      <c r="A2592" s="6">
        <f t="shared" si="200"/>
        <v>0</v>
      </c>
      <c r="B2592">
        <v>2590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8" t="e">
        <f t="shared" si="201"/>
        <v>#DIV/0!</v>
      </c>
      <c r="Q2592" s="10" t="s">
        <v>8335</v>
      </c>
      <c r="R2592" t="s">
        <v>8336</v>
      </c>
      <c r="S2592" s="14" t="str">
        <f t="shared" si="202"/>
        <v>January</v>
      </c>
      <c r="T2592" s="15">
        <f t="shared" si="203"/>
        <v>42395.255752314813</v>
      </c>
      <c r="U2592" t="str">
        <f t="shared" si="204"/>
        <v>2016</v>
      </c>
    </row>
    <row r="2593" spans="1:21" ht="45" x14ac:dyDescent="0.2">
      <c r="A2593" s="6">
        <f t="shared" si="200"/>
        <v>1.7333333333333333E-2</v>
      </c>
      <c r="B2593">
        <v>2591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8">
        <f t="shared" si="201"/>
        <v>13</v>
      </c>
      <c r="Q2593" s="10" t="s">
        <v>8335</v>
      </c>
      <c r="R2593" t="s">
        <v>8336</v>
      </c>
      <c r="S2593" s="14" t="str">
        <f t="shared" si="202"/>
        <v>January</v>
      </c>
      <c r="T2593" s="15">
        <f t="shared" si="203"/>
        <v>42442.531527777777</v>
      </c>
      <c r="U2593" t="str">
        <f t="shared" si="204"/>
        <v>2016</v>
      </c>
    </row>
    <row r="2594" spans="1:21" ht="45" x14ac:dyDescent="0.2">
      <c r="A2594" s="6">
        <f t="shared" si="200"/>
        <v>1.6666666666666668E-3</v>
      </c>
      <c r="B2594">
        <v>2592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8">
        <f t="shared" si="201"/>
        <v>50</v>
      </c>
      <c r="Q2594" s="10" t="s">
        <v>8335</v>
      </c>
      <c r="R2594" t="s">
        <v>8336</v>
      </c>
      <c r="S2594" s="14" t="str">
        <f t="shared" si="202"/>
        <v>September</v>
      </c>
      <c r="T2594" s="15">
        <f t="shared" si="203"/>
        <v>41917.467835648145</v>
      </c>
      <c r="U2594" t="str">
        <f t="shared" si="204"/>
        <v>2014</v>
      </c>
    </row>
    <row r="2595" spans="1:21" ht="45" x14ac:dyDescent="0.2">
      <c r="A2595" s="6">
        <f t="shared" si="200"/>
        <v>0</v>
      </c>
      <c r="B2595">
        <v>2593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8" t="e">
        <f t="shared" si="201"/>
        <v>#DIV/0!</v>
      </c>
      <c r="Q2595" s="10" t="s">
        <v>8335</v>
      </c>
      <c r="R2595" t="s">
        <v>8336</v>
      </c>
      <c r="S2595" s="14" t="str">
        <f t="shared" si="202"/>
        <v>March</v>
      </c>
      <c r="T2595" s="15">
        <f t="shared" si="203"/>
        <v>42119.511875000004</v>
      </c>
      <c r="U2595" t="str">
        <f t="shared" si="204"/>
        <v>2015</v>
      </c>
    </row>
    <row r="2596" spans="1:21" ht="45" x14ac:dyDescent="0.2">
      <c r="A2596" s="6">
        <f t="shared" si="200"/>
        <v>1.2500000000000001E-5</v>
      </c>
      <c r="B2596">
        <v>2594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8">
        <f t="shared" si="201"/>
        <v>1</v>
      </c>
      <c r="Q2596" s="10" t="s">
        <v>8335</v>
      </c>
      <c r="R2596" t="s">
        <v>8336</v>
      </c>
      <c r="S2596" s="14" t="str">
        <f t="shared" si="202"/>
        <v>July</v>
      </c>
      <c r="T2596" s="15">
        <f t="shared" si="203"/>
        <v>41858.634583333333</v>
      </c>
      <c r="U2596" t="str">
        <f t="shared" si="204"/>
        <v>2014</v>
      </c>
    </row>
    <row r="2597" spans="1:21" ht="30" x14ac:dyDescent="0.2">
      <c r="A2597" s="6">
        <f t="shared" si="200"/>
        <v>0.12166666666666667</v>
      </c>
      <c r="B2597">
        <v>2595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8">
        <f t="shared" si="201"/>
        <v>96.05263157894737</v>
      </c>
      <c r="Q2597" s="10" t="s">
        <v>8335</v>
      </c>
      <c r="R2597" t="s">
        <v>8336</v>
      </c>
      <c r="S2597" s="14" t="str">
        <f t="shared" si="202"/>
        <v>January</v>
      </c>
      <c r="T2597" s="15">
        <f t="shared" si="203"/>
        <v>42789.910879629628</v>
      </c>
      <c r="U2597" t="str">
        <f t="shared" si="204"/>
        <v>2017</v>
      </c>
    </row>
    <row r="2598" spans="1:21" ht="45" x14ac:dyDescent="0.2">
      <c r="A2598" s="6">
        <f t="shared" si="200"/>
        <v>0.23588571428571428</v>
      </c>
      <c r="B2598">
        <v>2596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8">
        <f t="shared" si="201"/>
        <v>305.77777777777777</v>
      </c>
      <c r="Q2598" s="10" t="s">
        <v>8335</v>
      </c>
      <c r="R2598" t="s">
        <v>8336</v>
      </c>
      <c r="S2598" s="14" t="str">
        <f t="shared" si="202"/>
        <v>July</v>
      </c>
      <c r="T2598" s="15">
        <f t="shared" si="203"/>
        <v>41858.33112268518</v>
      </c>
      <c r="U2598" t="str">
        <f t="shared" si="204"/>
        <v>2014</v>
      </c>
    </row>
    <row r="2599" spans="1:21" ht="45" x14ac:dyDescent="0.2">
      <c r="A2599" s="6">
        <f t="shared" si="200"/>
        <v>5.6666666666666664E-2</v>
      </c>
      <c r="B2599">
        <v>2597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8">
        <f t="shared" si="201"/>
        <v>12.142857142857142</v>
      </c>
      <c r="Q2599" s="10" t="s">
        <v>8335</v>
      </c>
      <c r="R2599" t="s">
        <v>8336</v>
      </c>
      <c r="S2599" s="14" t="str">
        <f t="shared" si="202"/>
        <v>May</v>
      </c>
      <c r="T2599" s="15">
        <f t="shared" si="203"/>
        <v>42540.008298611108</v>
      </c>
      <c r="U2599" t="str">
        <f t="shared" si="204"/>
        <v>2016</v>
      </c>
    </row>
    <row r="2600" spans="1:21" ht="30" x14ac:dyDescent="0.2">
      <c r="A2600" s="6">
        <f t="shared" si="200"/>
        <v>0.39</v>
      </c>
      <c r="B2600">
        <v>2598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8">
        <f t="shared" si="201"/>
        <v>83.571428571428569</v>
      </c>
      <c r="Q2600" s="10" t="s">
        <v>8335</v>
      </c>
      <c r="R2600" t="s">
        <v>8336</v>
      </c>
      <c r="S2600" s="14" t="str">
        <f t="shared" si="202"/>
        <v>August</v>
      </c>
      <c r="T2600" s="15">
        <f t="shared" si="203"/>
        <v>42270.506956018515</v>
      </c>
      <c r="U2600" t="str">
        <f t="shared" si="204"/>
        <v>2015</v>
      </c>
    </row>
    <row r="2601" spans="1:21" ht="30" x14ac:dyDescent="0.2">
      <c r="A2601" s="6">
        <f t="shared" si="200"/>
        <v>9.9546510341776348E-3</v>
      </c>
      <c r="B2601">
        <v>2599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8">
        <f t="shared" si="201"/>
        <v>18</v>
      </c>
      <c r="Q2601" s="10" t="s">
        <v>8335</v>
      </c>
      <c r="R2601" t="s">
        <v>8336</v>
      </c>
      <c r="S2601" s="14" t="str">
        <f t="shared" si="202"/>
        <v>June</v>
      </c>
      <c r="T2601" s="15">
        <f t="shared" si="203"/>
        <v>41854.420682870368</v>
      </c>
      <c r="U2601" t="str">
        <f t="shared" si="204"/>
        <v>2014</v>
      </c>
    </row>
    <row r="2602" spans="1:21" ht="30" x14ac:dyDescent="0.2">
      <c r="A2602" s="6">
        <f t="shared" si="200"/>
        <v>6.9320000000000007E-2</v>
      </c>
      <c r="B2602">
        <v>2600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8">
        <f t="shared" si="201"/>
        <v>115.53333333333333</v>
      </c>
      <c r="Q2602" s="10" t="s">
        <v>8335</v>
      </c>
      <c r="R2602" t="s">
        <v>8336</v>
      </c>
      <c r="S2602" s="14" t="str">
        <f t="shared" si="202"/>
        <v>January</v>
      </c>
      <c r="T2602" s="15">
        <f t="shared" si="203"/>
        <v>42454.525462962956</v>
      </c>
      <c r="U2602" t="str">
        <f t="shared" si="204"/>
        <v>2016</v>
      </c>
    </row>
    <row r="2603" spans="1:21" ht="45" x14ac:dyDescent="0.2">
      <c r="A2603" s="6">
        <f t="shared" si="200"/>
        <v>6.6139999999999999</v>
      </c>
      <c r="B2603">
        <v>2601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8">
        <f t="shared" si="201"/>
        <v>21.900662251655628</v>
      </c>
      <c r="Q2603" s="10" t="s">
        <v>8318</v>
      </c>
      <c r="R2603" t="s">
        <v>8354</v>
      </c>
      <c r="S2603" s="14" t="str">
        <f t="shared" si="202"/>
        <v>August</v>
      </c>
      <c r="T2603" s="15">
        <f t="shared" si="203"/>
        <v>41164.832638888889</v>
      </c>
      <c r="U2603" t="str">
        <f t="shared" si="204"/>
        <v>2012</v>
      </c>
    </row>
    <row r="2604" spans="1:21" ht="45" x14ac:dyDescent="0.2">
      <c r="A2604" s="6">
        <f t="shared" si="200"/>
        <v>3.2609166666666667</v>
      </c>
      <c r="B2604">
        <v>2602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8">
        <f t="shared" si="201"/>
        <v>80.022494887525568</v>
      </c>
      <c r="Q2604" s="10" t="s">
        <v>8318</v>
      </c>
      <c r="R2604" t="s">
        <v>8354</v>
      </c>
      <c r="S2604" s="14" t="str">
        <f t="shared" si="202"/>
        <v>October</v>
      </c>
      <c r="T2604" s="15">
        <f t="shared" si="203"/>
        <v>41955.555555555555</v>
      </c>
      <c r="U2604" t="str">
        <f t="shared" si="204"/>
        <v>2014</v>
      </c>
    </row>
    <row r="2605" spans="1:21" ht="30" x14ac:dyDescent="0.2">
      <c r="A2605" s="6">
        <f t="shared" si="200"/>
        <v>1.0148571428571429</v>
      </c>
      <c r="B2605">
        <v>2603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8">
        <f t="shared" si="201"/>
        <v>35.520000000000003</v>
      </c>
      <c r="Q2605" s="10" t="s">
        <v>8318</v>
      </c>
      <c r="R2605" t="s">
        <v>8354</v>
      </c>
      <c r="S2605" s="14" t="str">
        <f t="shared" si="202"/>
        <v>December</v>
      </c>
      <c r="T2605" s="15">
        <f t="shared" si="203"/>
        <v>41631.579328703701</v>
      </c>
      <c r="U2605" t="str">
        <f t="shared" si="204"/>
        <v>2013</v>
      </c>
    </row>
    <row r="2606" spans="1:21" ht="45" x14ac:dyDescent="0.2">
      <c r="A2606" s="6">
        <f t="shared" si="200"/>
        <v>1.0421799999999999</v>
      </c>
      <c r="B2606">
        <v>2604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8">
        <f t="shared" si="201"/>
        <v>64.933333333333323</v>
      </c>
      <c r="Q2606" s="10" t="s">
        <v>8318</v>
      </c>
      <c r="R2606" t="s">
        <v>8354</v>
      </c>
      <c r="S2606" s="14" t="str">
        <f t="shared" si="202"/>
        <v>March</v>
      </c>
      <c r="T2606" s="15">
        <f t="shared" si="203"/>
        <v>41027.717858796292</v>
      </c>
      <c r="U2606" t="str">
        <f t="shared" si="204"/>
        <v>2012</v>
      </c>
    </row>
    <row r="2607" spans="1:21" ht="45" x14ac:dyDescent="0.2">
      <c r="A2607" s="6">
        <f t="shared" si="200"/>
        <v>1.0742157000000001</v>
      </c>
      <c r="B2607">
        <v>2605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8">
        <f t="shared" si="201"/>
        <v>60.965703745743475</v>
      </c>
      <c r="Q2607" s="10" t="s">
        <v>8318</v>
      </c>
      <c r="R2607" t="s">
        <v>8354</v>
      </c>
      <c r="S2607" s="14" t="str">
        <f t="shared" si="202"/>
        <v>May</v>
      </c>
      <c r="T2607" s="15">
        <f t="shared" si="203"/>
        <v>42538.20821759259</v>
      </c>
      <c r="U2607" t="str">
        <f t="shared" si="204"/>
        <v>2016</v>
      </c>
    </row>
    <row r="2608" spans="1:21" ht="60" x14ac:dyDescent="0.2">
      <c r="A2608" s="6">
        <f t="shared" si="200"/>
        <v>1.1005454545454545</v>
      </c>
      <c r="B2608">
        <v>2606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8">
        <f t="shared" si="201"/>
        <v>31.444155844155844</v>
      </c>
      <c r="Q2608" s="10" t="s">
        <v>8318</v>
      </c>
      <c r="R2608" t="s">
        <v>8354</v>
      </c>
      <c r="S2608" s="14" t="str">
        <f t="shared" si="202"/>
        <v>March</v>
      </c>
      <c r="T2608" s="15">
        <f t="shared" si="203"/>
        <v>41758.379421296297</v>
      </c>
      <c r="U2608" t="str">
        <f t="shared" si="204"/>
        <v>2014</v>
      </c>
    </row>
    <row r="2609" spans="1:21" ht="45" x14ac:dyDescent="0.2">
      <c r="A2609" s="6">
        <f t="shared" si="200"/>
        <v>4.077</v>
      </c>
      <c r="B2609">
        <v>2607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8">
        <f t="shared" si="201"/>
        <v>81.949748743718587</v>
      </c>
      <c r="Q2609" s="10" t="s">
        <v>8318</v>
      </c>
      <c r="R2609" t="s">
        <v>8354</v>
      </c>
      <c r="S2609" s="14" t="str">
        <f t="shared" si="202"/>
        <v>June</v>
      </c>
      <c r="T2609" s="15">
        <f t="shared" si="203"/>
        <v>42227.749999999993</v>
      </c>
      <c r="U2609" t="str">
        <f t="shared" si="204"/>
        <v>2015</v>
      </c>
    </row>
    <row r="2610" spans="1:21" ht="45" x14ac:dyDescent="0.2">
      <c r="A2610" s="6">
        <f t="shared" si="200"/>
        <v>2.2392500000000002</v>
      </c>
      <c r="B2610">
        <v>2608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8">
        <f t="shared" si="201"/>
        <v>58.92763157894737</v>
      </c>
      <c r="Q2610" s="10" t="s">
        <v>8318</v>
      </c>
      <c r="R2610" t="s">
        <v>8354</v>
      </c>
      <c r="S2610" s="14" t="str">
        <f t="shared" si="202"/>
        <v>February</v>
      </c>
      <c r="T2610" s="15">
        <f t="shared" si="203"/>
        <v>42808.666666666664</v>
      </c>
      <c r="U2610" t="str">
        <f t="shared" si="204"/>
        <v>2017</v>
      </c>
    </row>
    <row r="2611" spans="1:21" ht="45" x14ac:dyDescent="0.2">
      <c r="A2611" s="6">
        <f t="shared" si="200"/>
        <v>3.038011142857143</v>
      </c>
      <c r="B2611">
        <v>2609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8">
        <f t="shared" si="201"/>
        <v>157.29347633136095</v>
      </c>
      <c r="Q2611" s="10" t="s">
        <v>8318</v>
      </c>
      <c r="R2611" t="s">
        <v>8354</v>
      </c>
      <c r="S2611" s="14" t="str">
        <f t="shared" si="202"/>
        <v>June</v>
      </c>
      <c r="T2611" s="15">
        <f t="shared" si="203"/>
        <v>41104.90452546296</v>
      </c>
      <c r="U2611" t="str">
        <f t="shared" si="204"/>
        <v>2012</v>
      </c>
    </row>
    <row r="2612" spans="1:21" ht="30" x14ac:dyDescent="0.2">
      <c r="A2612" s="6">
        <f t="shared" si="200"/>
        <v>1.4132510432681749</v>
      </c>
      <c r="B2612">
        <v>2610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8">
        <f t="shared" si="201"/>
        <v>55.758509532062391</v>
      </c>
      <c r="Q2612" s="10" t="s">
        <v>8318</v>
      </c>
      <c r="R2612" t="s">
        <v>8354</v>
      </c>
      <c r="S2612" s="14" t="str">
        <f t="shared" si="202"/>
        <v>July</v>
      </c>
      <c r="T2612" s="15">
        <f t="shared" si="203"/>
        <v>42603.957638888889</v>
      </c>
      <c r="U2612" t="str">
        <f t="shared" si="204"/>
        <v>2016</v>
      </c>
    </row>
    <row r="2613" spans="1:21" ht="45" x14ac:dyDescent="0.2">
      <c r="A2613" s="6">
        <f t="shared" si="200"/>
        <v>27.906363636363636</v>
      </c>
      <c r="B2613">
        <v>2611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8">
        <f t="shared" si="201"/>
        <v>83.802893802893806</v>
      </c>
      <c r="Q2613" s="10" t="s">
        <v>8318</v>
      </c>
      <c r="R2613" t="s">
        <v>8354</v>
      </c>
      <c r="S2613" s="14" t="str">
        <f t="shared" si="202"/>
        <v>November</v>
      </c>
      <c r="T2613" s="15">
        <f t="shared" si="203"/>
        <v>42737.624305555553</v>
      </c>
      <c r="U2613" t="str">
        <f t="shared" si="204"/>
        <v>2016</v>
      </c>
    </row>
    <row r="2614" spans="1:21" ht="45" x14ac:dyDescent="0.2">
      <c r="A2614" s="6">
        <f t="shared" si="200"/>
        <v>1.7176130000000001</v>
      </c>
      <c r="B2614">
        <v>2612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8">
        <f t="shared" si="201"/>
        <v>58.422210884353746</v>
      </c>
      <c r="Q2614" s="10" t="s">
        <v>8318</v>
      </c>
      <c r="R2614" t="s">
        <v>8354</v>
      </c>
      <c r="S2614" s="14" t="str">
        <f t="shared" si="202"/>
        <v>December</v>
      </c>
      <c r="T2614" s="15">
        <f t="shared" si="203"/>
        <v>42012.809837962959</v>
      </c>
      <c r="U2614" t="str">
        <f t="shared" si="204"/>
        <v>2014</v>
      </c>
    </row>
    <row r="2615" spans="1:21" ht="45" x14ac:dyDescent="0.2">
      <c r="A2615" s="6">
        <f t="shared" si="200"/>
        <v>1.0101333333333333</v>
      </c>
      <c r="B2615">
        <v>2613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8">
        <f t="shared" si="201"/>
        <v>270.57142857142856</v>
      </c>
      <c r="Q2615" s="10" t="s">
        <v>8318</v>
      </c>
      <c r="R2615" t="s">
        <v>8354</v>
      </c>
      <c r="S2615" s="14" t="str">
        <f t="shared" si="202"/>
        <v>August</v>
      </c>
      <c r="T2615" s="15">
        <f t="shared" si="203"/>
        <v>41173.484884259255</v>
      </c>
      <c r="U2615" t="str">
        <f t="shared" si="204"/>
        <v>2012</v>
      </c>
    </row>
    <row r="2616" spans="1:21" ht="45" x14ac:dyDescent="0.2">
      <c r="A2616" s="6">
        <f t="shared" si="200"/>
        <v>1.02</v>
      </c>
      <c r="B2616">
        <v>2614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8">
        <f t="shared" si="201"/>
        <v>107.1</v>
      </c>
      <c r="Q2616" s="10" t="s">
        <v>8318</v>
      </c>
      <c r="R2616" t="s">
        <v>8354</v>
      </c>
      <c r="S2616" s="14" t="str">
        <f t="shared" si="202"/>
        <v>April</v>
      </c>
      <c r="T2616" s="15">
        <f t="shared" si="203"/>
        <v>41758.875</v>
      </c>
      <c r="U2616" t="str">
        <f t="shared" si="204"/>
        <v>2014</v>
      </c>
    </row>
    <row r="2617" spans="1:21" ht="45" x14ac:dyDescent="0.2">
      <c r="A2617" s="6">
        <f t="shared" si="200"/>
        <v>1.6976511744127936</v>
      </c>
      <c r="B2617">
        <v>2615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8">
        <f t="shared" si="201"/>
        <v>47.180555555555557</v>
      </c>
      <c r="Q2617" s="10" t="s">
        <v>8318</v>
      </c>
      <c r="R2617" t="s">
        <v>8354</v>
      </c>
      <c r="S2617" s="14" t="str">
        <f t="shared" si="202"/>
        <v>March</v>
      </c>
      <c r="T2617" s="15">
        <f t="shared" si="203"/>
        <v>42490.166666666664</v>
      </c>
      <c r="U2617" t="str">
        <f t="shared" si="204"/>
        <v>2016</v>
      </c>
    </row>
    <row r="2618" spans="1:21" ht="45" x14ac:dyDescent="0.2">
      <c r="A2618" s="6">
        <f t="shared" si="200"/>
        <v>1.14534</v>
      </c>
      <c r="B2618">
        <v>2616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8">
        <f t="shared" si="201"/>
        <v>120.30882352941177</v>
      </c>
      <c r="Q2618" s="10" t="s">
        <v>8318</v>
      </c>
      <c r="R2618" t="s">
        <v>8354</v>
      </c>
      <c r="S2618" s="14" t="str">
        <f t="shared" si="202"/>
        <v>July</v>
      </c>
      <c r="T2618" s="15">
        <f t="shared" si="203"/>
        <v>42241.661215277774</v>
      </c>
      <c r="U2618" t="str">
        <f t="shared" si="204"/>
        <v>2015</v>
      </c>
    </row>
    <row r="2619" spans="1:21" ht="45" x14ac:dyDescent="0.2">
      <c r="A2619" s="6">
        <f t="shared" si="200"/>
        <v>8.7759999999999998</v>
      </c>
      <c r="B2619">
        <v>2617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8">
        <f t="shared" si="201"/>
        <v>27.59748427672956</v>
      </c>
      <c r="Q2619" s="10" t="s">
        <v>8318</v>
      </c>
      <c r="R2619" t="s">
        <v>8354</v>
      </c>
      <c r="S2619" s="14" t="str">
        <f t="shared" si="202"/>
        <v>September</v>
      </c>
      <c r="T2619" s="15">
        <f t="shared" si="203"/>
        <v>41932.541099537033</v>
      </c>
      <c r="U2619" t="str">
        <f t="shared" si="204"/>
        <v>2014</v>
      </c>
    </row>
    <row r="2620" spans="1:21" ht="30" x14ac:dyDescent="0.2">
      <c r="A2620" s="6">
        <f t="shared" si="200"/>
        <v>1.0538666666666667</v>
      </c>
      <c r="B2620">
        <v>2618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8">
        <f t="shared" si="201"/>
        <v>205.2987012987013</v>
      </c>
      <c r="Q2620" s="10" t="s">
        <v>8318</v>
      </c>
      <c r="R2620" t="s">
        <v>8354</v>
      </c>
      <c r="S2620" s="14" t="str">
        <f t="shared" si="202"/>
        <v>October</v>
      </c>
      <c r="T2620" s="15">
        <f t="shared" si="203"/>
        <v>42339.500706018516</v>
      </c>
      <c r="U2620" t="str">
        <f t="shared" si="204"/>
        <v>2015</v>
      </c>
    </row>
    <row r="2621" spans="1:21" ht="45" x14ac:dyDescent="0.2">
      <c r="A2621" s="6">
        <f t="shared" si="200"/>
        <v>1.8839999999999999</v>
      </c>
      <c r="B2621">
        <v>2619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8">
        <f t="shared" si="201"/>
        <v>35.547169811320757</v>
      </c>
      <c r="Q2621" s="10" t="s">
        <v>8318</v>
      </c>
      <c r="R2621" t="s">
        <v>8354</v>
      </c>
      <c r="S2621" s="14" t="str">
        <f t="shared" si="202"/>
        <v>September</v>
      </c>
      <c r="T2621" s="15">
        <f t="shared" si="203"/>
        <v>42300.124999999993</v>
      </c>
      <c r="U2621" t="str">
        <f t="shared" si="204"/>
        <v>2015</v>
      </c>
    </row>
    <row r="2622" spans="1:21" ht="45" x14ac:dyDescent="0.2">
      <c r="A2622" s="6">
        <f t="shared" si="200"/>
        <v>1.436523076923077</v>
      </c>
      <c r="B2622">
        <v>2620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8">
        <f t="shared" si="201"/>
        <v>74.639488409272587</v>
      </c>
      <c r="Q2622" s="10" t="s">
        <v>8318</v>
      </c>
      <c r="R2622" t="s">
        <v>8354</v>
      </c>
      <c r="S2622" s="14" t="str">
        <f t="shared" si="202"/>
        <v>September</v>
      </c>
      <c r="T2622" s="15">
        <f t="shared" si="203"/>
        <v>42287.708333333336</v>
      </c>
      <c r="U2622" t="str">
        <f t="shared" si="204"/>
        <v>2015</v>
      </c>
    </row>
    <row r="2623" spans="1:21" ht="45" x14ac:dyDescent="0.2">
      <c r="A2623" s="6">
        <f t="shared" si="200"/>
        <v>1.4588000000000001</v>
      </c>
      <c r="B2623">
        <v>2621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8">
        <f t="shared" si="201"/>
        <v>47.058064516129029</v>
      </c>
      <c r="Q2623" s="10" t="s">
        <v>8318</v>
      </c>
      <c r="R2623" t="s">
        <v>8354</v>
      </c>
      <c r="S2623" s="14" t="str">
        <f t="shared" si="202"/>
        <v>April</v>
      </c>
      <c r="T2623" s="15">
        <f t="shared" si="203"/>
        <v>42145.414212962954</v>
      </c>
      <c r="U2623" t="str">
        <f t="shared" si="204"/>
        <v>2015</v>
      </c>
    </row>
    <row r="2624" spans="1:21" ht="45" x14ac:dyDescent="0.2">
      <c r="A2624" s="6">
        <f t="shared" si="200"/>
        <v>1.3118399999999999</v>
      </c>
      <c r="B2624">
        <v>2622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8">
        <f t="shared" si="201"/>
        <v>26.591351351351353</v>
      </c>
      <c r="Q2624" s="10" t="s">
        <v>8318</v>
      </c>
      <c r="R2624" t="s">
        <v>8354</v>
      </c>
      <c r="S2624" s="14" t="str">
        <f t="shared" si="202"/>
        <v>November</v>
      </c>
      <c r="T2624" s="15">
        <f t="shared" si="203"/>
        <v>42734.409907407404</v>
      </c>
      <c r="U2624" t="str">
        <f t="shared" si="204"/>
        <v>2016</v>
      </c>
    </row>
    <row r="2625" spans="1:21" ht="45" x14ac:dyDescent="0.2">
      <c r="A2625" s="6">
        <f t="shared" si="200"/>
        <v>1.1399999999999999</v>
      </c>
      <c r="B2625">
        <v>2623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8">
        <f t="shared" si="201"/>
        <v>36.774193548387096</v>
      </c>
      <c r="Q2625" s="10" t="s">
        <v>8318</v>
      </c>
      <c r="R2625" t="s">
        <v>8354</v>
      </c>
      <c r="S2625" s="14" t="str">
        <f t="shared" si="202"/>
        <v>November</v>
      </c>
      <c r="T2625" s="15">
        <f t="shared" si="203"/>
        <v>42705.923217592594</v>
      </c>
      <c r="U2625" t="str">
        <f t="shared" si="204"/>
        <v>2016</v>
      </c>
    </row>
    <row r="2626" spans="1:21" ht="45" x14ac:dyDescent="0.2">
      <c r="A2626" s="6">
        <f t="shared" si="200"/>
        <v>13.794206249999998</v>
      </c>
      <c r="B2626">
        <v>2624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8">
        <f t="shared" si="201"/>
        <v>31.820544982698959</v>
      </c>
      <c r="Q2626" s="10" t="s">
        <v>8318</v>
      </c>
      <c r="R2626" t="s">
        <v>8354</v>
      </c>
      <c r="S2626" s="14" t="str">
        <f t="shared" si="202"/>
        <v>August</v>
      </c>
      <c r="T2626" s="15">
        <f t="shared" si="203"/>
        <v>41165.088217592594</v>
      </c>
      <c r="U2626" t="str">
        <f t="shared" si="204"/>
        <v>2012</v>
      </c>
    </row>
    <row r="2627" spans="1:21" ht="45" x14ac:dyDescent="0.2">
      <c r="A2627" s="6">
        <f t="shared" ref="A2627:A2690" si="205">(F2627/E2627)</f>
        <v>9.56</v>
      </c>
      <c r="B2627">
        <v>2625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8">
        <f t="shared" ref="P2627:P2690" si="206">F2627/M2627</f>
        <v>27.576923076923077</v>
      </c>
      <c r="Q2627" s="10" t="s">
        <v>8318</v>
      </c>
      <c r="R2627" t="s">
        <v>8354</v>
      </c>
      <c r="S2627" s="14" t="str">
        <f t="shared" ref="S2627:S2690" si="207">TEXT((((K2627/60)/60)/24)+DATE(1970,1,1)+(-8/24),"MMMM")</f>
        <v>October</v>
      </c>
      <c r="T2627" s="15">
        <f t="shared" ref="T2627:T2690" si="208">(((J2627/60)/60/24)+DATE(1970,1,1)+(-8/24))</f>
        <v>42683.518611111103</v>
      </c>
      <c r="U2627" t="str">
        <f t="shared" ref="U2627:U2690" si="209">TEXT((((K2627/60)/60)/24)+DATE(1970,1,1)+(-8/24),"YYYY")</f>
        <v>2016</v>
      </c>
    </row>
    <row r="2628" spans="1:21" ht="45" x14ac:dyDescent="0.2">
      <c r="A2628" s="6">
        <f t="shared" si="205"/>
        <v>1.1200000000000001</v>
      </c>
      <c r="B2628">
        <v>2626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8">
        <f t="shared" si="206"/>
        <v>56</v>
      </c>
      <c r="Q2628" s="10" t="s">
        <v>8318</v>
      </c>
      <c r="R2628" t="s">
        <v>8354</v>
      </c>
      <c r="S2628" s="14" t="str">
        <f t="shared" si="207"/>
        <v>May</v>
      </c>
      <c r="T2628" s="15">
        <f t="shared" si="208"/>
        <v>42158.29478009259</v>
      </c>
      <c r="U2628" t="str">
        <f t="shared" si="209"/>
        <v>2015</v>
      </c>
    </row>
    <row r="2629" spans="1:21" ht="45" x14ac:dyDescent="0.2">
      <c r="A2629" s="6">
        <f t="shared" si="205"/>
        <v>6.4666666666666668</v>
      </c>
      <c r="B2629">
        <v>2627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8">
        <f t="shared" si="206"/>
        <v>21.555555555555557</v>
      </c>
      <c r="Q2629" s="10" t="s">
        <v>8318</v>
      </c>
      <c r="R2629" t="s">
        <v>8354</v>
      </c>
      <c r="S2629" s="14" t="str">
        <f t="shared" si="207"/>
        <v>October</v>
      </c>
      <c r="T2629" s="15">
        <f t="shared" si="208"/>
        <v>42334.53774305556</v>
      </c>
      <c r="U2629" t="str">
        <f t="shared" si="209"/>
        <v>2015</v>
      </c>
    </row>
    <row r="2630" spans="1:21" ht="30" x14ac:dyDescent="0.2">
      <c r="A2630" s="6">
        <f t="shared" si="205"/>
        <v>1.1036948748510131</v>
      </c>
      <c r="B2630">
        <v>2628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8">
        <f t="shared" si="206"/>
        <v>44.095238095238095</v>
      </c>
      <c r="Q2630" s="10" t="s">
        <v>8318</v>
      </c>
      <c r="R2630" t="s">
        <v>8354</v>
      </c>
      <c r="S2630" s="14" t="str">
        <f t="shared" si="207"/>
        <v>November</v>
      </c>
      <c r="T2630" s="15">
        <f t="shared" si="208"/>
        <v>41973.632719907408</v>
      </c>
      <c r="U2630" t="str">
        <f t="shared" si="209"/>
        <v>2014</v>
      </c>
    </row>
    <row r="2631" spans="1:21" ht="30" x14ac:dyDescent="0.2">
      <c r="A2631" s="6">
        <f t="shared" si="205"/>
        <v>1.2774000000000001</v>
      </c>
      <c r="B2631">
        <v>2629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8">
        <f t="shared" si="206"/>
        <v>63.87</v>
      </c>
      <c r="Q2631" s="10" t="s">
        <v>8318</v>
      </c>
      <c r="R2631" t="s">
        <v>8354</v>
      </c>
      <c r="S2631" s="14" t="str">
        <f t="shared" si="207"/>
        <v>April</v>
      </c>
      <c r="T2631" s="15">
        <f t="shared" si="208"/>
        <v>42138.205115740733</v>
      </c>
      <c r="U2631" t="str">
        <f t="shared" si="209"/>
        <v>2015</v>
      </c>
    </row>
    <row r="2632" spans="1:21" ht="45" x14ac:dyDescent="0.2">
      <c r="A2632" s="6">
        <f t="shared" si="205"/>
        <v>1.579</v>
      </c>
      <c r="B2632">
        <v>2630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8">
        <f t="shared" si="206"/>
        <v>38.987654320987652</v>
      </c>
      <c r="Q2632" s="10" t="s">
        <v>8318</v>
      </c>
      <c r="R2632" t="s">
        <v>8354</v>
      </c>
      <c r="S2632" s="14" t="str">
        <f t="shared" si="207"/>
        <v>June</v>
      </c>
      <c r="T2632" s="15">
        <f t="shared" si="208"/>
        <v>42551.083333333336</v>
      </c>
      <c r="U2632" t="str">
        <f t="shared" si="209"/>
        <v>2016</v>
      </c>
    </row>
    <row r="2633" spans="1:21" ht="45" x14ac:dyDescent="0.2">
      <c r="A2633" s="6">
        <f t="shared" si="205"/>
        <v>1.1466525000000001</v>
      </c>
      <c r="B2633">
        <v>2631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8">
        <f t="shared" si="206"/>
        <v>80.185489510489504</v>
      </c>
      <c r="Q2633" s="10" t="s">
        <v>8318</v>
      </c>
      <c r="R2633" t="s">
        <v>8354</v>
      </c>
      <c r="S2633" s="14" t="str">
        <f t="shared" si="207"/>
        <v>August</v>
      </c>
      <c r="T2633" s="15">
        <f t="shared" si="208"/>
        <v>42245.835960648146</v>
      </c>
      <c r="U2633" t="str">
        <f t="shared" si="209"/>
        <v>2015</v>
      </c>
    </row>
    <row r="2634" spans="1:21" ht="30" x14ac:dyDescent="0.2">
      <c r="A2634" s="6">
        <f t="shared" si="205"/>
        <v>1.3700934579439252</v>
      </c>
      <c r="B2634">
        <v>2632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8">
        <f t="shared" si="206"/>
        <v>34.904761904761905</v>
      </c>
      <c r="Q2634" s="10" t="s">
        <v>8318</v>
      </c>
      <c r="R2634" t="s">
        <v>8354</v>
      </c>
      <c r="S2634" s="14" t="str">
        <f t="shared" si="207"/>
        <v>May</v>
      </c>
      <c r="T2634" s="15">
        <f t="shared" si="208"/>
        <v>42518.728460648148</v>
      </c>
      <c r="U2634" t="str">
        <f t="shared" si="209"/>
        <v>2016</v>
      </c>
    </row>
    <row r="2635" spans="1:21" ht="45" x14ac:dyDescent="0.2">
      <c r="A2635" s="6">
        <f t="shared" si="205"/>
        <v>3.5461999999999998</v>
      </c>
      <c r="B2635">
        <v>2633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8">
        <f t="shared" si="206"/>
        <v>89.100502512562812</v>
      </c>
      <c r="Q2635" s="10" t="s">
        <v>8318</v>
      </c>
      <c r="R2635" t="s">
        <v>8354</v>
      </c>
      <c r="S2635" s="14" t="str">
        <f t="shared" si="207"/>
        <v>January</v>
      </c>
      <c r="T2635" s="15">
        <f t="shared" si="208"/>
        <v>41697.625</v>
      </c>
      <c r="U2635" t="str">
        <f t="shared" si="209"/>
        <v>2014</v>
      </c>
    </row>
    <row r="2636" spans="1:21" ht="45" x14ac:dyDescent="0.2">
      <c r="A2636" s="6">
        <f t="shared" si="205"/>
        <v>1.0602150537634409</v>
      </c>
      <c r="B2636">
        <v>2634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8">
        <f t="shared" si="206"/>
        <v>39.44</v>
      </c>
      <c r="Q2636" s="10" t="s">
        <v>8318</v>
      </c>
      <c r="R2636" t="s">
        <v>8354</v>
      </c>
      <c r="S2636" s="14" t="str">
        <f t="shared" si="207"/>
        <v>August</v>
      </c>
      <c r="T2636" s="15">
        <f t="shared" si="208"/>
        <v>42642.323159722226</v>
      </c>
      <c r="U2636" t="str">
        <f t="shared" si="209"/>
        <v>2016</v>
      </c>
    </row>
    <row r="2637" spans="1:21" ht="45" x14ac:dyDescent="0.2">
      <c r="A2637" s="6">
        <f t="shared" si="205"/>
        <v>1</v>
      </c>
      <c r="B2637">
        <v>2635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8">
        <f t="shared" si="206"/>
        <v>136.9047619047619</v>
      </c>
      <c r="Q2637" s="10" t="s">
        <v>8318</v>
      </c>
      <c r="R2637" t="s">
        <v>8354</v>
      </c>
      <c r="S2637" s="14" t="str">
        <f t="shared" si="207"/>
        <v>February</v>
      </c>
      <c r="T2637" s="15">
        <f t="shared" si="208"/>
        <v>42072.575937499998</v>
      </c>
      <c r="U2637" t="str">
        <f t="shared" si="209"/>
        <v>2015</v>
      </c>
    </row>
    <row r="2638" spans="1:21" ht="45" x14ac:dyDescent="0.2">
      <c r="A2638" s="6">
        <f t="shared" si="205"/>
        <v>1.873</v>
      </c>
      <c r="B2638">
        <v>2636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8">
        <f t="shared" si="206"/>
        <v>37.46</v>
      </c>
      <c r="Q2638" s="10" t="s">
        <v>8318</v>
      </c>
      <c r="R2638" t="s">
        <v>8354</v>
      </c>
      <c r="S2638" s="14" t="str">
        <f t="shared" si="207"/>
        <v>September</v>
      </c>
      <c r="T2638" s="15">
        <f t="shared" si="208"/>
        <v>42658.708333333336</v>
      </c>
      <c r="U2638" t="str">
        <f t="shared" si="209"/>
        <v>2016</v>
      </c>
    </row>
    <row r="2639" spans="1:21" ht="30" x14ac:dyDescent="0.2">
      <c r="A2639" s="6">
        <f t="shared" si="205"/>
        <v>1.6619999999999999</v>
      </c>
      <c r="B2639">
        <v>2637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8">
        <f t="shared" si="206"/>
        <v>31.96153846153846</v>
      </c>
      <c r="Q2639" s="10" t="s">
        <v>8318</v>
      </c>
      <c r="R2639" t="s">
        <v>8354</v>
      </c>
      <c r="S2639" s="14" t="str">
        <f t="shared" si="207"/>
        <v>September</v>
      </c>
      <c r="T2639" s="15">
        <f t="shared" si="208"/>
        <v>42655.216145833336</v>
      </c>
      <c r="U2639" t="str">
        <f t="shared" si="209"/>
        <v>2016</v>
      </c>
    </row>
    <row r="2640" spans="1:21" ht="45" x14ac:dyDescent="0.2">
      <c r="A2640" s="6">
        <f t="shared" si="205"/>
        <v>1.0172910662824208</v>
      </c>
      <c r="B2640">
        <v>2638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8">
        <f t="shared" si="206"/>
        <v>25.214285714285715</v>
      </c>
      <c r="Q2640" s="10" t="s">
        <v>8318</v>
      </c>
      <c r="R2640" t="s">
        <v>8354</v>
      </c>
      <c r="S2640" s="14" t="str">
        <f t="shared" si="207"/>
        <v>December</v>
      </c>
      <c r="T2640" s="15">
        <f t="shared" si="208"/>
        <v>42019.57980324074</v>
      </c>
      <c r="U2640" t="str">
        <f t="shared" si="209"/>
        <v>2014</v>
      </c>
    </row>
    <row r="2641" spans="1:21" ht="45" x14ac:dyDescent="0.2">
      <c r="A2641" s="6">
        <f t="shared" si="205"/>
        <v>1.64</v>
      </c>
      <c r="B2641">
        <v>2639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8">
        <f t="shared" si="206"/>
        <v>10.040816326530612</v>
      </c>
      <c r="Q2641" s="10" t="s">
        <v>8318</v>
      </c>
      <c r="R2641" t="s">
        <v>8354</v>
      </c>
      <c r="S2641" s="14" t="str">
        <f t="shared" si="207"/>
        <v>January</v>
      </c>
      <c r="T2641" s="15">
        <f t="shared" si="208"/>
        <v>42054.531805555554</v>
      </c>
      <c r="U2641" t="str">
        <f t="shared" si="209"/>
        <v>2015</v>
      </c>
    </row>
    <row r="2642" spans="1:21" ht="60" x14ac:dyDescent="0.2">
      <c r="A2642" s="6">
        <f t="shared" si="205"/>
        <v>1.0566666666666666</v>
      </c>
      <c r="B2642">
        <v>2640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8">
        <f t="shared" si="206"/>
        <v>45.94202898550725</v>
      </c>
      <c r="Q2642" s="10" t="s">
        <v>8318</v>
      </c>
      <c r="R2642" t="s">
        <v>8354</v>
      </c>
      <c r="S2642" s="14" t="str">
        <f t="shared" si="207"/>
        <v>April</v>
      </c>
      <c r="T2642" s="15">
        <f t="shared" si="208"/>
        <v>42162.827245370368</v>
      </c>
      <c r="U2642" t="str">
        <f t="shared" si="209"/>
        <v>2015</v>
      </c>
    </row>
    <row r="2643" spans="1:21" ht="30" x14ac:dyDescent="0.2">
      <c r="A2643" s="6">
        <f t="shared" si="205"/>
        <v>0.01</v>
      </c>
      <c r="B2643">
        <v>2641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8">
        <f t="shared" si="206"/>
        <v>15</v>
      </c>
      <c r="Q2643" s="10" t="s">
        <v>8318</v>
      </c>
      <c r="R2643" t="s">
        <v>8354</v>
      </c>
      <c r="S2643" s="14" t="str">
        <f t="shared" si="207"/>
        <v>August</v>
      </c>
      <c r="T2643" s="15">
        <f t="shared" si="208"/>
        <v>41897.506249999999</v>
      </c>
      <c r="U2643" t="str">
        <f t="shared" si="209"/>
        <v>2014</v>
      </c>
    </row>
    <row r="2644" spans="1:21" ht="60" x14ac:dyDescent="0.2">
      <c r="A2644" s="6">
        <f t="shared" si="205"/>
        <v>0</v>
      </c>
      <c r="B2644">
        <v>2642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8" t="e">
        <f t="shared" si="206"/>
        <v>#DIV/0!</v>
      </c>
      <c r="Q2644" s="10" t="s">
        <v>8318</v>
      </c>
      <c r="R2644" t="s">
        <v>8354</v>
      </c>
      <c r="S2644" s="14" t="str">
        <f t="shared" si="207"/>
        <v>June</v>
      </c>
      <c r="T2644" s="15">
        <f t="shared" si="208"/>
        <v>42565.956249999996</v>
      </c>
      <c r="U2644" t="str">
        <f t="shared" si="209"/>
        <v>2016</v>
      </c>
    </row>
    <row r="2645" spans="1:21" ht="45" x14ac:dyDescent="0.2">
      <c r="A2645" s="6">
        <f t="shared" si="205"/>
        <v>0.33559730999999998</v>
      </c>
      <c r="B2645">
        <v>2643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8">
        <f t="shared" si="206"/>
        <v>223.58248500999335</v>
      </c>
      <c r="Q2645" s="10" t="s">
        <v>8318</v>
      </c>
      <c r="R2645" t="s">
        <v>8354</v>
      </c>
      <c r="S2645" s="14" t="str">
        <f t="shared" si="207"/>
        <v>November</v>
      </c>
      <c r="T2645" s="15">
        <f t="shared" si="208"/>
        <v>42724.999305555553</v>
      </c>
      <c r="U2645" t="str">
        <f t="shared" si="209"/>
        <v>2016</v>
      </c>
    </row>
    <row r="2646" spans="1:21" ht="45" x14ac:dyDescent="0.2">
      <c r="A2646" s="6">
        <f t="shared" si="205"/>
        <v>2.053E-2</v>
      </c>
      <c r="B2646">
        <v>2644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8">
        <f t="shared" si="206"/>
        <v>39.480769230769234</v>
      </c>
      <c r="Q2646" s="10" t="s">
        <v>8318</v>
      </c>
      <c r="R2646" t="s">
        <v>8354</v>
      </c>
      <c r="S2646" s="14" t="str">
        <f t="shared" si="207"/>
        <v>February</v>
      </c>
      <c r="T2646" s="15">
        <f t="shared" si="208"/>
        <v>42804.458738425928</v>
      </c>
      <c r="U2646" t="str">
        <f t="shared" si="209"/>
        <v>2017</v>
      </c>
    </row>
    <row r="2647" spans="1:21" ht="45" x14ac:dyDescent="0.2">
      <c r="A2647" s="6">
        <f t="shared" si="205"/>
        <v>0.105</v>
      </c>
      <c r="B2647">
        <v>2645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8">
        <f t="shared" si="206"/>
        <v>91.304347826086953</v>
      </c>
      <c r="Q2647" s="10" t="s">
        <v>8318</v>
      </c>
      <c r="R2647" t="s">
        <v>8354</v>
      </c>
      <c r="S2647" s="14" t="str">
        <f t="shared" si="207"/>
        <v>October</v>
      </c>
      <c r="T2647" s="15">
        <f t="shared" si="208"/>
        <v>41951.550960648143</v>
      </c>
      <c r="U2647" t="str">
        <f t="shared" si="209"/>
        <v>2014</v>
      </c>
    </row>
    <row r="2648" spans="1:21" ht="45" x14ac:dyDescent="0.2">
      <c r="A2648" s="6">
        <f t="shared" si="205"/>
        <v>8.4172839999999999E-2</v>
      </c>
      <c r="B2648">
        <v>2646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8">
        <f t="shared" si="206"/>
        <v>78.666205607476627</v>
      </c>
      <c r="Q2648" s="10" t="s">
        <v>8318</v>
      </c>
      <c r="R2648" t="s">
        <v>8354</v>
      </c>
      <c r="S2648" s="14" t="str">
        <f t="shared" si="207"/>
        <v>August</v>
      </c>
      <c r="T2648" s="15">
        <f t="shared" si="208"/>
        <v>42255.97996527778</v>
      </c>
      <c r="U2648" t="str">
        <f t="shared" si="209"/>
        <v>2015</v>
      </c>
    </row>
    <row r="2649" spans="1:21" ht="45" x14ac:dyDescent="0.2">
      <c r="A2649" s="6">
        <f t="shared" si="205"/>
        <v>1.44E-2</v>
      </c>
      <c r="B2649">
        <v>2647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8">
        <f t="shared" si="206"/>
        <v>12</v>
      </c>
      <c r="Q2649" s="10" t="s">
        <v>8318</v>
      </c>
      <c r="R2649" t="s">
        <v>8354</v>
      </c>
      <c r="S2649" s="14" t="str">
        <f t="shared" si="207"/>
        <v>July</v>
      </c>
      <c r="T2649" s="15">
        <f t="shared" si="208"/>
        <v>42229.928460648145</v>
      </c>
      <c r="U2649" t="str">
        <f t="shared" si="209"/>
        <v>2015</v>
      </c>
    </row>
    <row r="2650" spans="1:21" ht="45" x14ac:dyDescent="0.2">
      <c r="A2650" s="6">
        <f t="shared" si="205"/>
        <v>8.8333333333333337E-3</v>
      </c>
      <c r="B2650">
        <v>2648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8">
        <f t="shared" si="206"/>
        <v>17.666666666666668</v>
      </c>
      <c r="Q2650" s="10" t="s">
        <v>8318</v>
      </c>
      <c r="R2650" t="s">
        <v>8354</v>
      </c>
      <c r="S2650" s="14" t="str">
        <f t="shared" si="207"/>
        <v>February</v>
      </c>
      <c r="T2650" s="15">
        <f t="shared" si="208"/>
        <v>42438.381481481476</v>
      </c>
      <c r="U2650" t="str">
        <f t="shared" si="209"/>
        <v>2016</v>
      </c>
    </row>
    <row r="2651" spans="1:21" x14ac:dyDescent="0.2">
      <c r="A2651" s="6">
        <f t="shared" si="205"/>
        <v>9.9200000000000004E-4</v>
      </c>
      <c r="B2651">
        <v>2649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8">
        <f t="shared" si="206"/>
        <v>41.333333333333336</v>
      </c>
      <c r="Q2651" s="10" t="s">
        <v>8318</v>
      </c>
      <c r="R2651" t="s">
        <v>8354</v>
      </c>
      <c r="S2651" s="14" t="str">
        <f t="shared" si="207"/>
        <v>December</v>
      </c>
      <c r="T2651" s="15">
        <f t="shared" si="208"/>
        <v>42401.663668981484</v>
      </c>
      <c r="U2651" t="str">
        <f t="shared" si="209"/>
        <v>2015</v>
      </c>
    </row>
    <row r="2652" spans="1:21" ht="45" x14ac:dyDescent="0.2">
      <c r="A2652" s="6">
        <f t="shared" si="205"/>
        <v>5.966666666666667E-3</v>
      </c>
      <c r="B2652">
        <v>2650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8">
        <f t="shared" si="206"/>
        <v>71.599999999999994</v>
      </c>
      <c r="Q2652" s="10" t="s">
        <v>8318</v>
      </c>
      <c r="R2652" t="s">
        <v>8354</v>
      </c>
      <c r="S2652" s="14" t="str">
        <f t="shared" si="207"/>
        <v>November</v>
      </c>
      <c r="T2652" s="15">
        <f t="shared" si="208"/>
        <v>42725.291006944441</v>
      </c>
      <c r="U2652" t="str">
        <f t="shared" si="209"/>
        <v>2016</v>
      </c>
    </row>
    <row r="2653" spans="1:21" ht="45" x14ac:dyDescent="0.2">
      <c r="A2653" s="6">
        <f t="shared" si="205"/>
        <v>1.8689285714285714E-2</v>
      </c>
      <c r="B2653">
        <v>2651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8">
        <f t="shared" si="206"/>
        <v>307.8235294117647</v>
      </c>
      <c r="Q2653" s="10" t="s">
        <v>8318</v>
      </c>
      <c r="R2653" t="s">
        <v>8354</v>
      </c>
      <c r="S2653" s="14" t="str">
        <f t="shared" si="207"/>
        <v>November</v>
      </c>
      <c r="T2653" s="15">
        <f t="shared" si="208"/>
        <v>42355.472326388881</v>
      </c>
      <c r="U2653" t="str">
        <f t="shared" si="209"/>
        <v>2015</v>
      </c>
    </row>
    <row r="2654" spans="1:21" ht="45" x14ac:dyDescent="0.2">
      <c r="A2654" s="6">
        <f t="shared" si="205"/>
        <v>8.8500000000000002E-3</v>
      </c>
      <c r="B2654">
        <v>2652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8">
        <f t="shared" si="206"/>
        <v>80.454545454545453</v>
      </c>
      <c r="Q2654" s="10" t="s">
        <v>8318</v>
      </c>
      <c r="R2654" t="s">
        <v>8354</v>
      </c>
      <c r="S2654" s="14" t="str">
        <f t="shared" si="207"/>
        <v>November</v>
      </c>
      <c r="T2654" s="15">
        <f t="shared" si="208"/>
        <v>41982.825520833336</v>
      </c>
      <c r="U2654" t="str">
        <f t="shared" si="209"/>
        <v>2014</v>
      </c>
    </row>
    <row r="2655" spans="1:21" ht="45" x14ac:dyDescent="0.2">
      <c r="A2655" s="6">
        <f t="shared" si="205"/>
        <v>0.1152156862745098</v>
      </c>
      <c r="B2655">
        <v>2653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8">
        <f t="shared" si="206"/>
        <v>83.942857142857136</v>
      </c>
      <c r="Q2655" s="10" t="s">
        <v>8318</v>
      </c>
      <c r="R2655" t="s">
        <v>8354</v>
      </c>
      <c r="S2655" s="14" t="str">
        <f t="shared" si="207"/>
        <v>May</v>
      </c>
      <c r="T2655" s="15">
        <f t="shared" si="208"/>
        <v>41802.833333333328</v>
      </c>
      <c r="U2655" t="str">
        <f t="shared" si="209"/>
        <v>2014</v>
      </c>
    </row>
    <row r="2656" spans="1:21" ht="45" x14ac:dyDescent="0.2">
      <c r="A2656" s="6">
        <f t="shared" si="205"/>
        <v>5.1000000000000004E-4</v>
      </c>
      <c r="B2656">
        <v>2654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8">
        <f t="shared" si="206"/>
        <v>8.5</v>
      </c>
      <c r="Q2656" s="10" t="s">
        <v>8318</v>
      </c>
      <c r="R2656" t="s">
        <v>8354</v>
      </c>
      <c r="S2656" s="14" t="str">
        <f t="shared" si="207"/>
        <v>February</v>
      </c>
      <c r="T2656" s="15">
        <f t="shared" si="208"/>
        <v>42115.225995370369</v>
      </c>
      <c r="U2656" t="str">
        <f t="shared" si="209"/>
        <v>2015</v>
      </c>
    </row>
    <row r="2657" spans="1:21" x14ac:dyDescent="0.2">
      <c r="A2657" s="6">
        <f t="shared" si="205"/>
        <v>0.21033333333333334</v>
      </c>
      <c r="B2657">
        <v>2655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8">
        <f t="shared" si="206"/>
        <v>73.372093023255815</v>
      </c>
      <c r="Q2657" s="10" t="s">
        <v>8318</v>
      </c>
      <c r="R2657" t="s">
        <v>8354</v>
      </c>
      <c r="S2657" s="14" t="str">
        <f t="shared" si="207"/>
        <v>January</v>
      </c>
      <c r="T2657" s="15">
        <f t="shared" si="208"/>
        <v>42409.499999999993</v>
      </c>
      <c r="U2657" t="str">
        <f t="shared" si="209"/>
        <v>2016</v>
      </c>
    </row>
    <row r="2658" spans="1:21" ht="30" x14ac:dyDescent="0.2">
      <c r="A2658" s="6">
        <f t="shared" si="205"/>
        <v>0.11436666666666667</v>
      </c>
      <c r="B2658">
        <v>2656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8">
        <f t="shared" si="206"/>
        <v>112.86184210526316</v>
      </c>
      <c r="Q2658" s="10" t="s">
        <v>8318</v>
      </c>
      <c r="R2658" t="s">
        <v>8354</v>
      </c>
      <c r="S2658" s="14" t="str">
        <f t="shared" si="207"/>
        <v>February</v>
      </c>
      <c r="T2658" s="15">
        <f t="shared" si="208"/>
        <v>42806.458333333336</v>
      </c>
      <c r="U2658" t="str">
        <f t="shared" si="209"/>
        <v>2017</v>
      </c>
    </row>
    <row r="2659" spans="1:21" ht="45" x14ac:dyDescent="0.2">
      <c r="A2659" s="6">
        <f t="shared" si="205"/>
        <v>0.18737933333333334</v>
      </c>
      <c r="B2659">
        <v>2657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8">
        <f t="shared" si="206"/>
        <v>95.277627118644077</v>
      </c>
      <c r="Q2659" s="10" t="s">
        <v>8318</v>
      </c>
      <c r="R2659" t="s">
        <v>8354</v>
      </c>
      <c r="S2659" s="14" t="str">
        <f t="shared" si="207"/>
        <v>June</v>
      </c>
      <c r="T2659" s="15">
        <f t="shared" si="208"/>
        <v>42584.729166666664</v>
      </c>
      <c r="U2659" t="str">
        <f t="shared" si="209"/>
        <v>2016</v>
      </c>
    </row>
    <row r="2660" spans="1:21" ht="45" x14ac:dyDescent="0.2">
      <c r="A2660" s="6">
        <f t="shared" si="205"/>
        <v>9.2857142857142856E-4</v>
      </c>
      <c r="B2660">
        <v>2658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8">
        <f t="shared" si="206"/>
        <v>22.75</v>
      </c>
      <c r="Q2660" s="10" t="s">
        <v>8318</v>
      </c>
      <c r="R2660" t="s">
        <v>8354</v>
      </c>
      <c r="S2660" s="14" t="str">
        <f t="shared" si="207"/>
        <v>June</v>
      </c>
      <c r="T2660" s="15">
        <f t="shared" si="208"/>
        <v>42581.550856481481</v>
      </c>
      <c r="U2660" t="str">
        <f t="shared" si="209"/>
        <v>2016</v>
      </c>
    </row>
    <row r="2661" spans="1:21" x14ac:dyDescent="0.2">
      <c r="A2661" s="6">
        <f t="shared" si="205"/>
        <v>2.720408163265306E-2</v>
      </c>
      <c r="B2661">
        <v>2659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8">
        <f t="shared" si="206"/>
        <v>133.30000000000001</v>
      </c>
      <c r="Q2661" s="10" t="s">
        <v>8318</v>
      </c>
      <c r="R2661" t="s">
        <v>8354</v>
      </c>
      <c r="S2661" s="14" t="str">
        <f t="shared" si="207"/>
        <v>March</v>
      </c>
      <c r="T2661" s="15">
        <f t="shared" si="208"/>
        <v>42111.736226851855</v>
      </c>
      <c r="U2661" t="str">
        <f t="shared" si="209"/>
        <v>2015</v>
      </c>
    </row>
    <row r="2662" spans="1:21" ht="45" x14ac:dyDescent="0.2">
      <c r="A2662" s="6">
        <f t="shared" si="205"/>
        <v>9.5E-4</v>
      </c>
      <c r="B2662">
        <v>2660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8">
        <f t="shared" si="206"/>
        <v>3.8</v>
      </c>
      <c r="Q2662" s="10" t="s">
        <v>8318</v>
      </c>
      <c r="R2662" t="s">
        <v>8354</v>
      </c>
      <c r="S2662" s="14" t="str">
        <f t="shared" si="207"/>
        <v>September</v>
      </c>
      <c r="T2662" s="15">
        <f t="shared" si="208"/>
        <v>42332.421504629623</v>
      </c>
      <c r="U2662" t="str">
        <f t="shared" si="209"/>
        <v>2015</v>
      </c>
    </row>
    <row r="2663" spans="1:21" ht="45" x14ac:dyDescent="0.2">
      <c r="A2663" s="6">
        <f t="shared" si="205"/>
        <v>1.0289999999999999</v>
      </c>
      <c r="B2663">
        <v>2661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8">
        <f t="shared" si="206"/>
        <v>85.75</v>
      </c>
      <c r="Q2663" s="10" t="s">
        <v>8318</v>
      </c>
      <c r="R2663" t="s">
        <v>8355</v>
      </c>
      <c r="S2663" s="14" t="str">
        <f t="shared" si="207"/>
        <v>September</v>
      </c>
      <c r="T2663" s="15">
        <f t="shared" si="208"/>
        <v>41572.625115740739</v>
      </c>
      <c r="U2663" t="str">
        <f t="shared" si="209"/>
        <v>2013</v>
      </c>
    </row>
    <row r="2664" spans="1:21" ht="45" x14ac:dyDescent="0.2">
      <c r="A2664" s="6">
        <f t="shared" si="205"/>
        <v>1.0680000000000001</v>
      </c>
      <c r="B2664">
        <v>2662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8">
        <f t="shared" si="206"/>
        <v>267</v>
      </c>
      <c r="Q2664" s="10" t="s">
        <v>8318</v>
      </c>
      <c r="R2664" t="s">
        <v>8355</v>
      </c>
      <c r="S2664" s="14" t="str">
        <f t="shared" si="207"/>
        <v>July</v>
      </c>
      <c r="T2664" s="15">
        <f t="shared" si="208"/>
        <v>42237.413344907407</v>
      </c>
      <c r="U2664" t="str">
        <f t="shared" si="209"/>
        <v>2015</v>
      </c>
    </row>
    <row r="2665" spans="1:21" ht="45" x14ac:dyDescent="0.2">
      <c r="A2665" s="6">
        <f t="shared" si="205"/>
        <v>1.0459624999999999</v>
      </c>
      <c r="B2665">
        <v>2663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8">
        <f t="shared" si="206"/>
        <v>373.55803571428572</v>
      </c>
      <c r="Q2665" s="10" t="s">
        <v>8318</v>
      </c>
      <c r="R2665" t="s">
        <v>8355</v>
      </c>
      <c r="S2665" s="14" t="str">
        <f t="shared" si="207"/>
        <v>August</v>
      </c>
      <c r="T2665" s="15">
        <f t="shared" si="208"/>
        <v>42251.291666666664</v>
      </c>
      <c r="U2665" t="str">
        <f t="shared" si="209"/>
        <v>2015</v>
      </c>
    </row>
    <row r="2666" spans="1:21" ht="45" x14ac:dyDescent="0.2">
      <c r="A2666" s="6">
        <f t="shared" si="205"/>
        <v>1.0342857142857143</v>
      </c>
      <c r="B2666">
        <v>2664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8">
        <f t="shared" si="206"/>
        <v>174.03846153846155</v>
      </c>
      <c r="Q2666" s="10" t="s">
        <v>8318</v>
      </c>
      <c r="R2666" t="s">
        <v>8355</v>
      </c>
      <c r="S2666" s="14" t="str">
        <f t="shared" si="207"/>
        <v>November</v>
      </c>
      <c r="T2666" s="15">
        <f t="shared" si="208"/>
        <v>42346.957638888889</v>
      </c>
      <c r="U2666" t="str">
        <f t="shared" si="209"/>
        <v>2015</v>
      </c>
    </row>
    <row r="2667" spans="1:21" ht="45" x14ac:dyDescent="0.2">
      <c r="A2667" s="6">
        <f t="shared" si="205"/>
        <v>1.2314285714285715</v>
      </c>
      <c r="B2667">
        <v>2665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8">
        <f t="shared" si="206"/>
        <v>93.695652173913047</v>
      </c>
      <c r="Q2667" s="10" t="s">
        <v>8318</v>
      </c>
      <c r="R2667" t="s">
        <v>8355</v>
      </c>
      <c r="S2667" s="14" t="str">
        <f t="shared" si="207"/>
        <v>March</v>
      </c>
      <c r="T2667" s="15">
        <f t="shared" si="208"/>
        <v>42128.562199074069</v>
      </c>
      <c r="U2667" t="str">
        <f t="shared" si="209"/>
        <v>2015</v>
      </c>
    </row>
    <row r="2668" spans="1:21" ht="45" x14ac:dyDescent="0.2">
      <c r="A2668" s="6">
        <f t="shared" si="205"/>
        <v>1.592951</v>
      </c>
      <c r="B2668">
        <v>2666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8">
        <f t="shared" si="206"/>
        <v>77.327718446601949</v>
      </c>
      <c r="Q2668" s="10" t="s">
        <v>8318</v>
      </c>
      <c r="R2668" t="s">
        <v>8355</v>
      </c>
      <c r="S2668" s="14" t="str">
        <f t="shared" si="207"/>
        <v>August</v>
      </c>
      <c r="T2668" s="15">
        <f t="shared" si="208"/>
        <v>42272.541666666664</v>
      </c>
      <c r="U2668" t="str">
        <f t="shared" si="209"/>
        <v>2015</v>
      </c>
    </row>
    <row r="2669" spans="1:21" ht="45" x14ac:dyDescent="0.2">
      <c r="A2669" s="6">
        <f t="shared" si="205"/>
        <v>1.1066666666666667</v>
      </c>
      <c r="B2669">
        <v>2667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8">
        <f t="shared" si="206"/>
        <v>92.222222222222229</v>
      </c>
      <c r="Q2669" s="10" t="s">
        <v>8318</v>
      </c>
      <c r="R2669" t="s">
        <v>8355</v>
      </c>
      <c r="S2669" s="14" t="str">
        <f t="shared" si="207"/>
        <v>January</v>
      </c>
      <c r="T2669" s="15">
        <f t="shared" si="208"/>
        <v>42410.592777777776</v>
      </c>
      <c r="U2669" t="str">
        <f t="shared" si="209"/>
        <v>2016</v>
      </c>
    </row>
    <row r="2670" spans="1:21" ht="30" x14ac:dyDescent="0.2">
      <c r="A2670" s="6">
        <f t="shared" si="205"/>
        <v>1.7070000000000001</v>
      </c>
      <c r="B2670">
        <v>2668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8">
        <f t="shared" si="206"/>
        <v>60.964285714285715</v>
      </c>
      <c r="Q2670" s="10" t="s">
        <v>8318</v>
      </c>
      <c r="R2670" t="s">
        <v>8355</v>
      </c>
      <c r="S2670" s="14" t="str">
        <f t="shared" si="207"/>
        <v>September</v>
      </c>
      <c r="T2670" s="15">
        <f t="shared" si="208"/>
        <v>42317.272222222215</v>
      </c>
      <c r="U2670" t="str">
        <f t="shared" si="209"/>
        <v>2015</v>
      </c>
    </row>
    <row r="2671" spans="1:21" ht="45" x14ac:dyDescent="0.2">
      <c r="A2671" s="6">
        <f t="shared" si="205"/>
        <v>1.25125</v>
      </c>
      <c r="B2671">
        <v>2669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8">
        <f t="shared" si="206"/>
        <v>91</v>
      </c>
      <c r="Q2671" s="10" t="s">
        <v>8318</v>
      </c>
      <c r="R2671" t="s">
        <v>8355</v>
      </c>
      <c r="S2671" s="14" t="str">
        <f t="shared" si="207"/>
        <v>November</v>
      </c>
      <c r="T2671" s="15">
        <f t="shared" si="208"/>
        <v>42378.702499999999</v>
      </c>
      <c r="U2671" t="str">
        <f t="shared" si="209"/>
        <v>2015</v>
      </c>
    </row>
    <row r="2672" spans="1:21" ht="45" x14ac:dyDescent="0.2">
      <c r="A2672" s="6">
        <f t="shared" si="205"/>
        <v>6.4158609339642042E-2</v>
      </c>
      <c r="B2672">
        <v>2670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8">
        <f t="shared" si="206"/>
        <v>41.583333333333336</v>
      </c>
      <c r="Q2672" s="10" t="s">
        <v>8318</v>
      </c>
      <c r="R2672" t="s">
        <v>8355</v>
      </c>
      <c r="S2672" s="14" t="str">
        <f t="shared" si="207"/>
        <v>June</v>
      </c>
      <c r="T2672" s="15">
        <f t="shared" si="208"/>
        <v>41848.687268518515</v>
      </c>
      <c r="U2672" t="str">
        <f t="shared" si="209"/>
        <v>2014</v>
      </c>
    </row>
    <row r="2673" spans="1:21" ht="45" x14ac:dyDescent="0.2">
      <c r="A2673" s="6">
        <f t="shared" si="205"/>
        <v>0.11344</v>
      </c>
      <c r="B2673">
        <v>2671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8">
        <f t="shared" si="206"/>
        <v>33.761904761904759</v>
      </c>
      <c r="Q2673" s="10" t="s">
        <v>8318</v>
      </c>
      <c r="R2673" t="s">
        <v>8355</v>
      </c>
      <c r="S2673" s="14" t="str">
        <f t="shared" si="207"/>
        <v>November</v>
      </c>
      <c r="T2673" s="15">
        <f t="shared" si="208"/>
        <v>41992.484722222223</v>
      </c>
      <c r="U2673" t="str">
        <f t="shared" si="209"/>
        <v>2014</v>
      </c>
    </row>
    <row r="2674" spans="1:21" ht="45" x14ac:dyDescent="0.2">
      <c r="A2674" s="6">
        <f t="shared" si="205"/>
        <v>0.33189999999999997</v>
      </c>
      <c r="B2674">
        <v>2672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8">
        <f t="shared" si="206"/>
        <v>70.61702127659575</v>
      </c>
      <c r="Q2674" s="10" t="s">
        <v>8318</v>
      </c>
      <c r="R2674" t="s">
        <v>8355</v>
      </c>
      <c r="S2674" s="14" t="str">
        <f t="shared" si="207"/>
        <v>December</v>
      </c>
      <c r="T2674" s="15">
        <f t="shared" si="208"/>
        <v>42365.916666666664</v>
      </c>
      <c r="U2674" t="str">
        <f t="shared" si="209"/>
        <v>2015</v>
      </c>
    </row>
    <row r="2675" spans="1:21" ht="45" x14ac:dyDescent="0.2">
      <c r="A2675" s="6">
        <f t="shared" si="205"/>
        <v>0.27579999999999999</v>
      </c>
      <c r="B2675">
        <v>2673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8">
        <f t="shared" si="206"/>
        <v>167.15151515151516</v>
      </c>
      <c r="Q2675" s="10" t="s">
        <v>8318</v>
      </c>
      <c r="R2675" t="s">
        <v>8355</v>
      </c>
      <c r="S2675" s="14" t="str">
        <f t="shared" si="207"/>
        <v>September</v>
      </c>
      <c r="T2675" s="15">
        <f t="shared" si="208"/>
        <v>41941.614583333328</v>
      </c>
      <c r="U2675" t="str">
        <f t="shared" si="209"/>
        <v>2014</v>
      </c>
    </row>
    <row r="2676" spans="1:21" ht="60" x14ac:dyDescent="0.2">
      <c r="A2676" s="6">
        <f t="shared" si="205"/>
        <v>0.62839999999999996</v>
      </c>
      <c r="B2676">
        <v>2674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8">
        <f t="shared" si="206"/>
        <v>128.61988304093566</v>
      </c>
      <c r="Q2676" s="10" t="s">
        <v>8318</v>
      </c>
      <c r="R2676" t="s">
        <v>8355</v>
      </c>
      <c r="S2676" s="14" t="str">
        <f t="shared" si="207"/>
        <v>June</v>
      </c>
      <c r="T2676" s="15">
        <f t="shared" si="208"/>
        <v>42555.874305555553</v>
      </c>
      <c r="U2676" t="str">
        <f t="shared" si="209"/>
        <v>2016</v>
      </c>
    </row>
    <row r="2677" spans="1:21" ht="45" x14ac:dyDescent="0.2">
      <c r="A2677" s="6">
        <f t="shared" si="205"/>
        <v>7.5880000000000003E-2</v>
      </c>
      <c r="B2677">
        <v>2675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8">
        <f t="shared" si="206"/>
        <v>65.41379310344827</v>
      </c>
      <c r="Q2677" s="10" t="s">
        <v>8318</v>
      </c>
      <c r="R2677" t="s">
        <v>8355</v>
      </c>
      <c r="S2677" s="14" t="str">
        <f t="shared" si="207"/>
        <v>October</v>
      </c>
      <c r="T2677" s="15">
        <f t="shared" si="208"/>
        <v>41953.565844907404</v>
      </c>
      <c r="U2677" t="str">
        <f t="shared" si="209"/>
        <v>2014</v>
      </c>
    </row>
    <row r="2678" spans="1:21" ht="45" x14ac:dyDescent="0.2">
      <c r="A2678" s="6">
        <f t="shared" si="205"/>
        <v>0.50380952380952382</v>
      </c>
      <c r="B2678">
        <v>2676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8">
        <f t="shared" si="206"/>
        <v>117.55555555555556</v>
      </c>
      <c r="Q2678" s="10" t="s">
        <v>8318</v>
      </c>
      <c r="R2678" t="s">
        <v>8355</v>
      </c>
      <c r="S2678" s="14" t="str">
        <f t="shared" si="207"/>
        <v>April</v>
      </c>
      <c r="T2678" s="15">
        <f t="shared" si="208"/>
        <v>42512.291365740741</v>
      </c>
      <c r="U2678" t="str">
        <f t="shared" si="209"/>
        <v>2016</v>
      </c>
    </row>
    <row r="2679" spans="1:21" ht="45" x14ac:dyDescent="0.2">
      <c r="A2679" s="6">
        <f t="shared" si="205"/>
        <v>0.17512820512820512</v>
      </c>
      <c r="B2679">
        <v>2677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8">
        <f t="shared" si="206"/>
        <v>126.48148148148148</v>
      </c>
      <c r="Q2679" s="10" t="s">
        <v>8318</v>
      </c>
      <c r="R2679" t="s">
        <v>8355</v>
      </c>
      <c r="S2679" s="14" t="str">
        <f t="shared" si="207"/>
        <v>June</v>
      </c>
      <c r="T2679" s="15">
        <f t="shared" si="208"/>
        <v>41822.696099537032</v>
      </c>
      <c r="U2679" t="str">
        <f t="shared" si="209"/>
        <v>2014</v>
      </c>
    </row>
    <row r="2680" spans="1:21" ht="45" x14ac:dyDescent="0.2">
      <c r="A2680" s="6">
        <f t="shared" si="205"/>
        <v>1.3750000000000001E-4</v>
      </c>
      <c r="B2680">
        <v>2678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8">
        <f t="shared" si="206"/>
        <v>550</v>
      </c>
      <c r="Q2680" s="10" t="s">
        <v>8318</v>
      </c>
      <c r="R2680" t="s">
        <v>8355</v>
      </c>
      <c r="S2680" s="14" t="str">
        <f t="shared" si="207"/>
        <v>August</v>
      </c>
      <c r="T2680" s="15">
        <f t="shared" si="208"/>
        <v>42271.464872685181</v>
      </c>
      <c r="U2680" t="str">
        <f t="shared" si="209"/>
        <v>2015</v>
      </c>
    </row>
    <row r="2681" spans="1:21" ht="45" x14ac:dyDescent="0.2">
      <c r="A2681" s="6">
        <f t="shared" si="205"/>
        <v>3.3E-3</v>
      </c>
      <c r="B2681">
        <v>2679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8">
        <f t="shared" si="206"/>
        <v>44</v>
      </c>
      <c r="Q2681" s="10" t="s">
        <v>8318</v>
      </c>
      <c r="R2681" t="s">
        <v>8355</v>
      </c>
      <c r="S2681" s="14" t="str">
        <f t="shared" si="207"/>
        <v>January</v>
      </c>
      <c r="T2681" s="15">
        <f t="shared" si="208"/>
        <v>42062.667754629627</v>
      </c>
      <c r="U2681" t="str">
        <f t="shared" si="209"/>
        <v>2015</v>
      </c>
    </row>
    <row r="2682" spans="1:21" x14ac:dyDescent="0.2">
      <c r="A2682" s="6">
        <f t="shared" si="205"/>
        <v>8.6250000000000007E-3</v>
      </c>
      <c r="B2682">
        <v>2680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8">
        <f t="shared" si="206"/>
        <v>69</v>
      </c>
      <c r="Q2682" s="10" t="s">
        <v>8318</v>
      </c>
      <c r="R2682" t="s">
        <v>8355</v>
      </c>
      <c r="S2682" s="14" t="str">
        <f t="shared" si="207"/>
        <v>March</v>
      </c>
      <c r="T2682" s="15">
        <f t="shared" si="208"/>
        <v>42465.836701388886</v>
      </c>
      <c r="U2682" t="str">
        <f t="shared" si="209"/>
        <v>2016</v>
      </c>
    </row>
    <row r="2683" spans="1:21" ht="45" x14ac:dyDescent="0.2">
      <c r="A2683" s="6">
        <f t="shared" si="205"/>
        <v>6.875E-3</v>
      </c>
      <c r="B2683">
        <v>2681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8">
        <f t="shared" si="206"/>
        <v>27.5</v>
      </c>
      <c r="Q2683" s="10" t="s">
        <v>8335</v>
      </c>
      <c r="R2683" t="s">
        <v>8336</v>
      </c>
      <c r="S2683" s="14" t="str">
        <f t="shared" si="207"/>
        <v>June</v>
      </c>
      <c r="T2683" s="15">
        <f t="shared" si="208"/>
        <v>41830.561921296292</v>
      </c>
      <c r="U2683" t="str">
        <f t="shared" si="209"/>
        <v>2014</v>
      </c>
    </row>
    <row r="2684" spans="1:21" ht="45" x14ac:dyDescent="0.2">
      <c r="A2684" s="6">
        <f t="shared" si="205"/>
        <v>0.28299999999999997</v>
      </c>
      <c r="B2684">
        <v>2682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8">
        <f t="shared" si="206"/>
        <v>84.9</v>
      </c>
      <c r="Q2684" s="10" t="s">
        <v>8335</v>
      </c>
      <c r="R2684" t="s">
        <v>8336</v>
      </c>
      <c r="S2684" s="14" t="str">
        <f t="shared" si="207"/>
        <v>October</v>
      </c>
      <c r="T2684" s="15">
        <f t="shared" si="208"/>
        <v>41964.915972222218</v>
      </c>
      <c r="U2684" t="str">
        <f t="shared" si="209"/>
        <v>2014</v>
      </c>
    </row>
    <row r="2685" spans="1:21" ht="45" x14ac:dyDescent="0.2">
      <c r="A2685" s="6">
        <f t="shared" si="205"/>
        <v>2.3999999999999998E-3</v>
      </c>
      <c r="B2685">
        <v>2683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8">
        <f t="shared" si="206"/>
        <v>12</v>
      </c>
      <c r="Q2685" s="10" t="s">
        <v>8335</v>
      </c>
      <c r="R2685" t="s">
        <v>8336</v>
      </c>
      <c r="S2685" s="14" t="str">
        <f t="shared" si="207"/>
        <v>January</v>
      </c>
      <c r="T2685" s="15">
        <f t="shared" si="208"/>
        <v>42064.421759259254</v>
      </c>
      <c r="U2685" t="str">
        <f t="shared" si="209"/>
        <v>2015</v>
      </c>
    </row>
    <row r="2686" spans="1:21" ht="45" x14ac:dyDescent="0.2">
      <c r="A2686" s="6">
        <f t="shared" si="205"/>
        <v>1.1428571428571429E-2</v>
      </c>
      <c r="B2686">
        <v>2684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8">
        <f t="shared" si="206"/>
        <v>200</v>
      </c>
      <c r="Q2686" s="10" t="s">
        <v>8335</v>
      </c>
      <c r="R2686" t="s">
        <v>8336</v>
      </c>
      <c r="S2686" s="14" t="str">
        <f t="shared" si="207"/>
        <v>June</v>
      </c>
      <c r="T2686" s="15">
        <f t="shared" si="208"/>
        <v>41860.581307870365</v>
      </c>
      <c r="U2686" t="str">
        <f t="shared" si="209"/>
        <v>2014</v>
      </c>
    </row>
    <row r="2687" spans="1:21" ht="45" x14ac:dyDescent="0.2">
      <c r="A2687" s="6">
        <f t="shared" si="205"/>
        <v>2.0000000000000001E-4</v>
      </c>
      <c r="B2687">
        <v>2685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8">
        <f t="shared" si="206"/>
        <v>10</v>
      </c>
      <c r="Q2687" s="10" t="s">
        <v>8335</v>
      </c>
      <c r="R2687" t="s">
        <v>8336</v>
      </c>
      <c r="S2687" s="14" t="str">
        <f t="shared" si="207"/>
        <v>February</v>
      </c>
      <c r="T2687" s="15">
        <f t="shared" si="208"/>
        <v>42121.320949074077</v>
      </c>
      <c r="U2687" t="str">
        <f t="shared" si="209"/>
        <v>2015</v>
      </c>
    </row>
    <row r="2688" spans="1:21" ht="45" x14ac:dyDescent="0.2">
      <c r="A2688" s="6">
        <f t="shared" si="205"/>
        <v>0</v>
      </c>
      <c r="B2688">
        <v>2686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8" t="e">
        <f t="shared" si="206"/>
        <v>#DIV/0!</v>
      </c>
      <c r="Q2688" s="10" t="s">
        <v>8335</v>
      </c>
      <c r="R2688" t="s">
        <v>8336</v>
      </c>
      <c r="S2688" s="14" t="str">
        <f t="shared" si="207"/>
        <v>September</v>
      </c>
      <c r="T2688" s="15">
        <f t="shared" si="208"/>
        <v>41912.641469907401</v>
      </c>
      <c r="U2688" t="str">
        <f t="shared" si="209"/>
        <v>2014</v>
      </c>
    </row>
    <row r="2689" spans="1:21" ht="45" x14ac:dyDescent="0.2">
      <c r="A2689" s="6">
        <f t="shared" si="205"/>
        <v>0</v>
      </c>
      <c r="B2689">
        <v>2687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8" t="e">
        <f t="shared" si="206"/>
        <v>#DIV/0!</v>
      </c>
      <c r="Q2689" s="10" t="s">
        <v>8335</v>
      </c>
      <c r="R2689" t="s">
        <v>8336</v>
      </c>
      <c r="S2689" s="14" t="str">
        <f t="shared" si="207"/>
        <v>May</v>
      </c>
      <c r="T2689" s="15">
        <f t="shared" si="208"/>
        <v>42184.306921296295</v>
      </c>
      <c r="U2689" t="str">
        <f t="shared" si="209"/>
        <v>2015</v>
      </c>
    </row>
    <row r="2690" spans="1:21" ht="30" x14ac:dyDescent="0.2">
      <c r="A2690" s="6">
        <f t="shared" si="205"/>
        <v>1.48E-3</v>
      </c>
      <c r="B2690">
        <v>2688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8">
        <f t="shared" si="206"/>
        <v>5.2857142857142856</v>
      </c>
      <c r="Q2690" s="10" t="s">
        <v>8335</v>
      </c>
      <c r="R2690" t="s">
        <v>8336</v>
      </c>
      <c r="S2690" s="14" t="str">
        <f t="shared" si="207"/>
        <v>January</v>
      </c>
      <c r="T2690" s="15">
        <f t="shared" si="208"/>
        <v>42058.791666666664</v>
      </c>
      <c r="U2690" t="str">
        <f t="shared" si="209"/>
        <v>2015</v>
      </c>
    </row>
    <row r="2691" spans="1:21" ht="45" x14ac:dyDescent="0.2">
      <c r="A2691" s="6">
        <f t="shared" ref="A2691:A2754" si="210">(F2691/E2691)</f>
        <v>2.8571428571428571E-5</v>
      </c>
      <c r="B2691">
        <v>2689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8">
        <f t="shared" ref="P2691:P2754" si="211">F2691/M2691</f>
        <v>1</v>
      </c>
      <c r="Q2691" s="10" t="s">
        <v>8335</v>
      </c>
      <c r="R2691" t="s">
        <v>8336</v>
      </c>
      <c r="S2691" s="14" t="str">
        <f t="shared" ref="S2691:S2754" si="212">TEXT((((K2691/60)/60)/24)+DATE(1970,1,1)+(-8/24),"MMMM")</f>
        <v>June</v>
      </c>
      <c r="T2691" s="15">
        <f t="shared" ref="T2691:T2754" si="213">(((J2691/60)/60/24)+DATE(1970,1,1)+(-8/24))</f>
        <v>42581.628356481473</v>
      </c>
      <c r="U2691" t="str">
        <f t="shared" ref="U2691:U2754" si="214">TEXT((((K2691/60)/60)/24)+DATE(1970,1,1)+(-8/24),"YYYY")</f>
        <v>2016</v>
      </c>
    </row>
    <row r="2692" spans="1:21" ht="45" x14ac:dyDescent="0.2">
      <c r="A2692" s="6">
        <f t="shared" si="210"/>
        <v>0.107325</v>
      </c>
      <c r="B2692">
        <v>2690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8">
        <f t="shared" si="211"/>
        <v>72.762711864406782</v>
      </c>
      <c r="Q2692" s="10" t="s">
        <v>8335</v>
      </c>
      <c r="R2692" t="s">
        <v>8336</v>
      </c>
      <c r="S2692" s="14" t="str">
        <f t="shared" si="212"/>
        <v>April</v>
      </c>
      <c r="T2692" s="15">
        <f t="shared" si="213"/>
        <v>42157.77171296296</v>
      </c>
      <c r="U2692" t="str">
        <f t="shared" si="214"/>
        <v>2015</v>
      </c>
    </row>
    <row r="2693" spans="1:21" ht="30" x14ac:dyDescent="0.2">
      <c r="A2693" s="6">
        <f t="shared" si="210"/>
        <v>5.3846153846153844E-4</v>
      </c>
      <c r="B2693">
        <v>2691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8">
        <f t="shared" si="211"/>
        <v>17.5</v>
      </c>
      <c r="Q2693" s="10" t="s">
        <v>8335</v>
      </c>
      <c r="R2693" t="s">
        <v>8336</v>
      </c>
      <c r="S2693" s="14" t="str">
        <f t="shared" si="212"/>
        <v>March</v>
      </c>
      <c r="T2693" s="15">
        <f t="shared" si="213"/>
        <v>42134.390706018516</v>
      </c>
      <c r="U2693" t="str">
        <f t="shared" si="214"/>
        <v>2015</v>
      </c>
    </row>
    <row r="2694" spans="1:21" ht="45" x14ac:dyDescent="0.2">
      <c r="A2694" s="6">
        <f t="shared" si="210"/>
        <v>7.1428571428571426E-3</v>
      </c>
      <c r="B2694">
        <v>2692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8">
        <f t="shared" si="211"/>
        <v>25</v>
      </c>
      <c r="Q2694" s="10" t="s">
        <v>8335</v>
      </c>
      <c r="R2694" t="s">
        <v>8336</v>
      </c>
      <c r="S2694" s="14" t="str">
        <f t="shared" si="212"/>
        <v>February</v>
      </c>
      <c r="T2694" s="15">
        <f t="shared" si="213"/>
        <v>42087.959027777775</v>
      </c>
      <c r="U2694" t="str">
        <f t="shared" si="214"/>
        <v>2015</v>
      </c>
    </row>
    <row r="2695" spans="1:21" ht="45" x14ac:dyDescent="0.2">
      <c r="A2695" s="6">
        <f t="shared" si="210"/>
        <v>8.0000000000000002E-3</v>
      </c>
      <c r="B2695">
        <v>2693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8">
        <f t="shared" si="211"/>
        <v>13.333333333333334</v>
      </c>
      <c r="Q2695" s="10" t="s">
        <v>8335</v>
      </c>
      <c r="R2695" t="s">
        <v>8336</v>
      </c>
      <c r="S2695" s="14" t="str">
        <f t="shared" si="212"/>
        <v>July</v>
      </c>
      <c r="T2695" s="15">
        <f t="shared" si="213"/>
        <v>41863.805162037032</v>
      </c>
      <c r="U2695" t="str">
        <f t="shared" si="214"/>
        <v>2014</v>
      </c>
    </row>
    <row r="2696" spans="1:21" ht="45" x14ac:dyDescent="0.2">
      <c r="A2696" s="6">
        <f t="shared" si="210"/>
        <v>3.3333333333333335E-5</v>
      </c>
      <c r="B2696">
        <v>2694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8">
        <f t="shared" si="211"/>
        <v>1</v>
      </c>
      <c r="Q2696" s="10" t="s">
        <v>8335</v>
      </c>
      <c r="R2696" t="s">
        <v>8336</v>
      </c>
      <c r="S2696" s="14" t="str">
        <f t="shared" si="212"/>
        <v>August</v>
      </c>
      <c r="T2696" s="15">
        <f t="shared" si="213"/>
        <v>41907.807164351849</v>
      </c>
      <c r="U2696" t="str">
        <f t="shared" si="214"/>
        <v>2014</v>
      </c>
    </row>
    <row r="2697" spans="1:21" ht="30" x14ac:dyDescent="0.2">
      <c r="A2697" s="6">
        <f t="shared" si="210"/>
        <v>4.7333333333333333E-3</v>
      </c>
      <c r="B2697">
        <v>2695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8">
        <f t="shared" si="211"/>
        <v>23.666666666666668</v>
      </c>
      <c r="Q2697" s="10" t="s">
        <v>8335</v>
      </c>
      <c r="R2697" t="s">
        <v>8336</v>
      </c>
      <c r="S2697" s="14" t="str">
        <f t="shared" si="212"/>
        <v>February</v>
      </c>
      <c r="T2697" s="15">
        <f t="shared" si="213"/>
        <v>42107.806921296295</v>
      </c>
      <c r="U2697" t="str">
        <f t="shared" si="214"/>
        <v>2015</v>
      </c>
    </row>
    <row r="2698" spans="1:21" ht="45" x14ac:dyDescent="0.2">
      <c r="A2698" s="6">
        <f t="shared" si="210"/>
        <v>5.6500000000000002E-2</v>
      </c>
      <c r="B2698">
        <v>2696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8">
        <f t="shared" si="211"/>
        <v>89.21052631578948</v>
      </c>
      <c r="Q2698" s="10" t="s">
        <v>8335</v>
      </c>
      <c r="R2698" t="s">
        <v>8336</v>
      </c>
      <c r="S2698" s="14" t="str">
        <f t="shared" si="212"/>
        <v>November</v>
      </c>
      <c r="T2698" s="15">
        <f t="shared" si="213"/>
        <v>41998.511111111111</v>
      </c>
      <c r="U2698" t="str">
        <f t="shared" si="214"/>
        <v>2014</v>
      </c>
    </row>
    <row r="2699" spans="1:21" ht="45" x14ac:dyDescent="0.2">
      <c r="A2699" s="6">
        <f t="shared" si="210"/>
        <v>0.26352173913043481</v>
      </c>
      <c r="B2699">
        <v>2697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8">
        <f t="shared" si="211"/>
        <v>116.55769230769231</v>
      </c>
      <c r="Q2699" s="10" t="s">
        <v>8335</v>
      </c>
      <c r="R2699" t="s">
        <v>8336</v>
      </c>
      <c r="S2699" s="14" t="str">
        <f t="shared" si="212"/>
        <v>July</v>
      </c>
      <c r="T2699" s="15">
        <f t="shared" si="213"/>
        <v>42218.583333333336</v>
      </c>
      <c r="U2699" t="str">
        <f t="shared" si="214"/>
        <v>2015</v>
      </c>
    </row>
    <row r="2700" spans="1:21" ht="45" x14ac:dyDescent="0.2">
      <c r="A2700" s="6">
        <f t="shared" si="210"/>
        <v>3.2512500000000002E-3</v>
      </c>
      <c r="B2700">
        <v>2698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8">
        <f t="shared" si="211"/>
        <v>13.005000000000001</v>
      </c>
      <c r="Q2700" s="10" t="s">
        <v>8335</v>
      </c>
      <c r="R2700" t="s">
        <v>8336</v>
      </c>
      <c r="S2700" s="14" t="str">
        <f t="shared" si="212"/>
        <v>May</v>
      </c>
      <c r="T2700" s="15">
        <f t="shared" si="213"/>
        <v>41817.564907407403</v>
      </c>
      <c r="U2700" t="str">
        <f t="shared" si="214"/>
        <v>2014</v>
      </c>
    </row>
    <row r="2701" spans="1:21" ht="45" x14ac:dyDescent="0.2">
      <c r="A2701" s="6">
        <f t="shared" si="210"/>
        <v>0</v>
      </c>
      <c r="B2701">
        <v>2699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8" t="e">
        <f t="shared" si="211"/>
        <v>#DIV/0!</v>
      </c>
      <c r="Q2701" s="10" t="s">
        <v>8335</v>
      </c>
      <c r="R2701" t="s">
        <v>8336</v>
      </c>
      <c r="S2701" s="14" t="str">
        <f t="shared" si="212"/>
        <v>July</v>
      </c>
      <c r="T2701" s="15">
        <f t="shared" si="213"/>
        <v>41859.563229166662</v>
      </c>
      <c r="U2701" t="str">
        <f t="shared" si="214"/>
        <v>2014</v>
      </c>
    </row>
    <row r="2702" spans="1:21" ht="45" x14ac:dyDescent="0.2">
      <c r="A2702" s="6">
        <f t="shared" si="210"/>
        <v>7.0007000700070005E-3</v>
      </c>
      <c r="B2702">
        <v>2700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8">
        <f t="shared" si="211"/>
        <v>17.5</v>
      </c>
      <c r="Q2702" s="10" t="s">
        <v>8335</v>
      </c>
      <c r="R2702" t="s">
        <v>8336</v>
      </c>
      <c r="S2702" s="14" t="str">
        <f t="shared" si="212"/>
        <v>August</v>
      </c>
      <c r="T2702" s="15">
        <f t="shared" si="213"/>
        <v>41900.541342592594</v>
      </c>
      <c r="U2702" t="str">
        <f t="shared" si="214"/>
        <v>2014</v>
      </c>
    </row>
    <row r="2703" spans="1:21" ht="45" x14ac:dyDescent="0.2">
      <c r="A2703" s="6">
        <f t="shared" si="210"/>
        <v>0.46176470588235297</v>
      </c>
      <c r="B2703">
        <v>2701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8">
        <f t="shared" si="211"/>
        <v>34.130434782608695</v>
      </c>
      <c r="Q2703" s="10" t="s">
        <v>8316</v>
      </c>
      <c r="R2703" t="s">
        <v>8356</v>
      </c>
      <c r="S2703" s="14" t="str">
        <f t="shared" si="212"/>
        <v>March</v>
      </c>
      <c r="T2703" s="15">
        <f t="shared" si="213"/>
        <v>42832.399699074071</v>
      </c>
      <c r="U2703" t="str">
        <f t="shared" si="214"/>
        <v>2017</v>
      </c>
    </row>
    <row r="2704" spans="1:21" ht="45" x14ac:dyDescent="0.2">
      <c r="A2704" s="6">
        <f t="shared" si="210"/>
        <v>0.34410000000000002</v>
      </c>
      <c r="B2704">
        <v>2702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8">
        <f t="shared" si="211"/>
        <v>132.34615384615384</v>
      </c>
      <c r="Q2704" s="10" t="s">
        <v>8316</v>
      </c>
      <c r="R2704" t="s">
        <v>8356</v>
      </c>
      <c r="S2704" s="14" t="str">
        <f t="shared" si="212"/>
        <v>March</v>
      </c>
      <c r="T2704" s="15">
        <f t="shared" si="213"/>
        <v>42830.426817129628</v>
      </c>
      <c r="U2704" t="str">
        <f t="shared" si="214"/>
        <v>2017</v>
      </c>
    </row>
    <row r="2705" spans="1:21" ht="30" x14ac:dyDescent="0.2">
      <c r="A2705" s="6">
        <f t="shared" si="210"/>
        <v>1.0375000000000001</v>
      </c>
      <c r="B2705">
        <v>2703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8">
        <f t="shared" si="211"/>
        <v>922.22222222222217</v>
      </c>
      <c r="Q2705" s="10" t="s">
        <v>8316</v>
      </c>
      <c r="R2705" t="s">
        <v>8356</v>
      </c>
      <c r="S2705" s="14" t="str">
        <f t="shared" si="212"/>
        <v>January</v>
      </c>
      <c r="T2705" s="15">
        <f t="shared" si="213"/>
        <v>42816.315162037034</v>
      </c>
      <c r="U2705" t="str">
        <f t="shared" si="214"/>
        <v>2017</v>
      </c>
    </row>
    <row r="2706" spans="1:21" ht="45" x14ac:dyDescent="0.2">
      <c r="A2706" s="6">
        <f t="shared" si="210"/>
        <v>6.0263157894736845E-2</v>
      </c>
      <c r="B2706">
        <v>2704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8">
        <f t="shared" si="211"/>
        <v>163.57142857142858</v>
      </c>
      <c r="Q2706" s="10" t="s">
        <v>8316</v>
      </c>
      <c r="R2706" t="s">
        <v>8356</v>
      </c>
      <c r="S2706" s="14" t="str">
        <f t="shared" si="212"/>
        <v>February</v>
      </c>
      <c r="T2706" s="15">
        <f t="shared" si="213"/>
        <v>42830.48743055555</v>
      </c>
      <c r="U2706" t="str">
        <f t="shared" si="214"/>
        <v>2017</v>
      </c>
    </row>
    <row r="2707" spans="1:21" ht="30" x14ac:dyDescent="0.2">
      <c r="A2707" s="6">
        <f t="shared" si="210"/>
        <v>0.10539393939393939</v>
      </c>
      <c r="B2707">
        <v>2705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8">
        <f t="shared" si="211"/>
        <v>217.375</v>
      </c>
      <c r="Q2707" s="10" t="s">
        <v>8316</v>
      </c>
      <c r="R2707" t="s">
        <v>8356</v>
      </c>
      <c r="S2707" s="14" t="str">
        <f t="shared" si="212"/>
        <v>February</v>
      </c>
      <c r="T2707" s="15">
        <f t="shared" si="213"/>
        <v>42818.541180555556</v>
      </c>
      <c r="U2707" t="str">
        <f t="shared" si="214"/>
        <v>2017</v>
      </c>
    </row>
    <row r="2708" spans="1:21" ht="45" x14ac:dyDescent="0.2">
      <c r="A2708" s="6">
        <f t="shared" si="210"/>
        <v>1.1229714285714285</v>
      </c>
      <c r="B2708">
        <v>2706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8">
        <f t="shared" si="211"/>
        <v>149.44486692015209</v>
      </c>
      <c r="Q2708" s="10" t="s">
        <v>8316</v>
      </c>
      <c r="R2708" t="s">
        <v>8356</v>
      </c>
      <c r="S2708" s="14" t="str">
        <f t="shared" si="212"/>
        <v>September</v>
      </c>
      <c r="T2708" s="15">
        <f t="shared" si="213"/>
        <v>41927.957638888889</v>
      </c>
      <c r="U2708" t="str">
        <f t="shared" si="214"/>
        <v>2014</v>
      </c>
    </row>
    <row r="2709" spans="1:21" ht="45" x14ac:dyDescent="0.2">
      <c r="A2709" s="6">
        <f t="shared" si="210"/>
        <v>3.50844625</v>
      </c>
      <c r="B2709">
        <v>2707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8">
        <f t="shared" si="211"/>
        <v>71.237487309644663</v>
      </c>
      <c r="Q2709" s="10" t="s">
        <v>8316</v>
      </c>
      <c r="R2709" t="s">
        <v>8356</v>
      </c>
      <c r="S2709" s="14" t="str">
        <f t="shared" si="212"/>
        <v>April</v>
      </c>
      <c r="T2709" s="15">
        <f t="shared" si="213"/>
        <v>41420.957638888889</v>
      </c>
      <c r="U2709" t="str">
        <f t="shared" si="214"/>
        <v>2013</v>
      </c>
    </row>
    <row r="2710" spans="1:21" ht="45" x14ac:dyDescent="0.2">
      <c r="A2710" s="6">
        <f t="shared" si="210"/>
        <v>2.3321535</v>
      </c>
      <c r="B2710">
        <v>2708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8">
        <f t="shared" si="211"/>
        <v>44.464318398474738</v>
      </c>
      <c r="Q2710" s="10" t="s">
        <v>8316</v>
      </c>
      <c r="R2710" t="s">
        <v>8356</v>
      </c>
      <c r="S2710" s="14" t="str">
        <f t="shared" si="212"/>
        <v>May</v>
      </c>
      <c r="T2710" s="15">
        <f t="shared" si="213"/>
        <v>42572.364884259259</v>
      </c>
      <c r="U2710" t="str">
        <f t="shared" si="214"/>
        <v>2016</v>
      </c>
    </row>
    <row r="2711" spans="1:21" ht="45" x14ac:dyDescent="0.2">
      <c r="A2711" s="6">
        <f t="shared" si="210"/>
        <v>1.01606</v>
      </c>
      <c r="B2711">
        <v>2709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8">
        <f t="shared" si="211"/>
        <v>164.94480519480518</v>
      </c>
      <c r="Q2711" s="10" t="s">
        <v>8316</v>
      </c>
      <c r="R2711" t="s">
        <v>8356</v>
      </c>
      <c r="S2711" s="14" t="str">
        <f t="shared" si="212"/>
        <v>August</v>
      </c>
      <c r="T2711" s="15">
        <f t="shared" si="213"/>
        <v>42646.832638888889</v>
      </c>
      <c r="U2711" t="str">
        <f t="shared" si="214"/>
        <v>2016</v>
      </c>
    </row>
    <row r="2712" spans="1:21" ht="30" x14ac:dyDescent="0.2">
      <c r="A2712" s="6">
        <f t="shared" si="210"/>
        <v>1.5390035000000002</v>
      </c>
      <c r="B2712">
        <v>2710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8">
        <f t="shared" si="211"/>
        <v>84.871516544117654</v>
      </c>
      <c r="Q2712" s="10" t="s">
        <v>8316</v>
      </c>
      <c r="R2712" t="s">
        <v>8356</v>
      </c>
      <c r="S2712" s="14" t="str">
        <f t="shared" si="212"/>
        <v>July</v>
      </c>
      <c r="T2712" s="15">
        <f t="shared" si="213"/>
        <v>41859.75</v>
      </c>
      <c r="U2712" t="str">
        <f t="shared" si="214"/>
        <v>2014</v>
      </c>
    </row>
    <row r="2713" spans="1:21" ht="45" x14ac:dyDescent="0.2">
      <c r="A2713" s="6">
        <f t="shared" si="210"/>
        <v>1.007161125319693</v>
      </c>
      <c r="B2713">
        <v>2711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8">
        <f t="shared" si="211"/>
        <v>53.945205479452056</v>
      </c>
      <c r="Q2713" s="10" t="s">
        <v>8316</v>
      </c>
      <c r="R2713" t="s">
        <v>8356</v>
      </c>
      <c r="S2713" s="14" t="str">
        <f t="shared" si="212"/>
        <v>May</v>
      </c>
      <c r="T2713" s="15">
        <f t="shared" si="213"/>
        <v>41810.584027777775</v>
      </c>
      <c r="U2713" t="str">
        <f t="shared" si="214"/>
        <v>2014</v>
      </c>
    </row>
    <row r="2714" spans="1:21" ht="45" x14ac:dyDescent="0.2">
      <c r="A2714" s="6">
        <f t="shared" si="210"/>
        <v>1.3138181818181818</v>
      </c>
      <c r="B2714">
        <v>2712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8">
        <f t="shared" si="211"/>
        <v>50.531468531468533</v>
      </c>
      <c r="Q2714" s="10" t="s">
        <v>8316</v>
      </c>
      <c r="R2714" t="s">
        <v>8356</v>
      </c>
      <c r="S2714" s="14" t="str">
        <f t="shared" si="212"/>
        <v>June</v>
      </c>
      <c r="T2714" s="15">
        <f t="shared" si="213"/>
        <v>41468.416666666664</v>
      </c>
      <c r="U2714" t="str">
        <f t="shared" si="214"/>
        <v>2013</v>
      </c>
    </row>
    <row r="2715" spans="1:21" ht="45" x14ac:dyDescent="0.2">
      <c r="A2715" s="6">
        <f t="shared" si="210"/>
        <v>1.0224133333333334</v>
      </c>
      <c r="B2715">
        <v>2713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8">
        <f t="shared" si="211"/>
        <v>108.00140845070422</v>
      </c>
      <c r="Q2715" s="10" t="s">
        <v>8316</v>
      </c>
      <c r="R2715" t="s">
        <v>8356</v>
      </c>
      <c r="S2715" s="14" t="str">
        <f t="shared" si="212"/>
        <v>November</v>
      </c>
      <c r="T2715" s="15">
        <f t="shared" si="213"/>
        <v>42362.320416666662</v>
      </c>
      <c r="U2715" t="str">
        <f t="shared" si="214"/>
        <v>2015</v>
      </c>
    </row>
    <row r="2716" spans="1:21" ht="30" x14ac:dyDescent="0.2">
      <c r="A2716" s="6">
        <f t="shared" si="210"/>
        <v>1.1635599999999999</v>
      </c>
      <c r="B2716">
        <v>2714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8">
        <f t="shared" si="211"/>
        <v>95.373770491803285</v>
      </c>
      <c r="Q2716" s="10" t="s">
        <v>8316</v>
      </c>
      <c r="R2716" t="s">
        <v>8356</v>
      </c>
      <c r="S2716" s="14" t="str">
        <f t="shared" si="212"/>
        <v>September</v>
      </c>
      <c r="T2716" s="15">
        <f t="shared" si="213"/>
        <v>42657.624999999993</v>
      </c>
      <c r="U2716" t="str">
        <f t="shared" si="214"/>
        <v>2016</v>
      </c>
    </row>
    <row r="2717" spans="1:21" ht="45" x14ac:dyDescent="0.2">
      <c r="A2717" s="6">
        <f t="shared" si="210"/>
        <v>2.6462241666666664</v>
      </c>
      <c r="B2717">
        <v>2715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8">
        <f t="shared" si="211"/>
        <v>57.631016333938291</v>
      </c>
      <c r="Q2717" s="10" t="s">
        <v>8316</v>
      </c>
      <c r="R2717" t="s">
        <v>8356</v>
      </c>
      <c r="S2717" s="14" t="str">
        <f t="shared" si="212"/>
        <v>January</v>
      </c>
      <c r="T2717" s="15">
        <f t="shared" si="213"/>
        <v>42421.065138888887</v>
      </c>
      <c r="U2717" t="str">
        <f t="shared" si="214"/>
        <v>2016</v>
      </c>
    </row>
    <row r="2718" spans="1:21" ht="60" x14ac:dyDescent="0.2">
      <c r="A2718" s="6">
        <f t="shared" si="210"/>
        <v>1.1998010000000001</v>
      </c>
      <c r="B2718">
        <v>2716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8">
        <f t="shared" si="211"/>
        <v>64.160481283422456</v>
      </c>
      <c r="Q2718" s="10" t="s">
        <v>8316</v>
      </c>
      <c r="R2718" t="s">
        <v>8356</v>
      </c>
      <c r="S2718" s="14" t="str">
        <f t="shared" si="212"/>
        <v>September</v>
      </c>
      <c r="T2718" s="15">
        <f t="shared" si="213"/>
        <v>42284.999918981477</v>
      </c>
      <c r="U2718" t="str">
        <f t="shared" si="214"/>
        <v>2015</v>
      </c>
    </row>
    <row r="2719" spans="1:21" ht="45" x14ac:dyDescent="0.2">
      <c r="A2719" s="6">
        <f t="shared" si="210"/>
        <v>1.2010400000000001</v>
      </c>
      <c r="B2719">
        <v>2717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8">
        <f t="shared" si="211"/>
        <v>92.387692307692305</v>
      </c>
      <c r="Q2719" s="10" t="s">
        <v>8316</v>
      </c>
      <c r="R2719" t="s">
        <v>8356</v>
      </c>
      <c r="S2719" s="14" t="str">
        <f t="shared" si="212"/>
        <v>October</v>
      </c>
      <c r="T2719" s="15">
        <f t="shared" si="213"/>
        <v>41979.623252314814</v>
      </c>
      <c r="U2719" t="str">
        <f t="shared" si="214"/>
        <v>2014</v>
      </c>
    </row>
    <row r="2720" spans="1:21" ht="45" x14ac:dyDescent="0.2">
      <c r="A2720" s="6">
        <f t="shared" si="210"/>
        <v>1.0358333333333334</v>
      </c>
      <c r="B2720">
        <v>2718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8">
        <f t="shared" si="211"/>
        <v>125.97972972972973</v>
      </c>
      <c r="Q2720" s="10" t="s">
        <v>8316</v>
      </c>
      <c r="R2720" t="s">
        <v>8356</v>
      </c>
      <c r="S2720" s="14" t="str">
        <f t="shared" si="212"/>
        <v>April</v>
      </c>
      <c r="T2720" s="15">
        <f t="shared" si="213"/>
        <v>42493.624999999993</v>
      </c>
      <c r="U2720" t="str">
        <f t="shared" si="214"/>
        <v>2016</v>
      </c>
    </row>
    <row r="2721" spans="1:21" ht="45" x14ac:dyDescent="0.2">
      <c r="A2721" s="6">
        <f t="shared" si="210"/>
        <v>1.0883333333333334</v>
      </c>
      <c r="B2721">
        <v>2719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8">
        <f t="shared" si="211"/>
        <v>94.637681159420296</v>
      </c>
      <c r="Q2721" s="10" t="s">
        <v>8316</v>
      </c>
      <c r="R2721" t="s">
        <v>8356</v>
      </c>
      <c r="S2721" s="14" t="str">
        <f t="shared" si="212"/>
        <v>February</v>
      </c>
      <c r="T2721" s="15">
        <f t="shared" si="213"/>
        <v>42477.656180555547</v>
      </c>
      <c r="U2721" t="str">
        <f t="shared" si="214"/>
        <v>2016</v>
      </c>
    </row>
    <row r="2722" spans="1:21" ht="30" x14ac:dyDescent="0.2">
      <c r="A2722" s="6">
        <f t="shared" si="210"/>
        <v>1.1812400000000001</v>
      </c>
      <c r="B2722">
        <v>2720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8">
        <f t="shared" si="211"/>
        <v>170.69942196531792</v>
      </c>
      <c r="Q2722" s="10" t="s">
        <v>8316</v>
      </c>
      <c r="R2722" t="s">
        <v>8356</v>
      </c>
      <c r="S2722" s="14" t="str">
        <f t="shared" si="212"/>
        <v>October</v>
      </c>
      <c r="T2722" s="15">
        <f t="shared" si="213"/>
        <v>42685.174224537033</v>
      </c>
      <c r="U2722" t="str">
        <f t="shared" si="214"/>
        <v>2016</v>
      </c>
    </row>
    <row r="2723" spans="1:21" ht="45" x14ac:dyDescent="0.2">
      <c r="A2723" s="6">
        <f t="shared" si="210"/>
        <v>14.62</v>
      </c>
      <c r="B2723">
        <v>2721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8">
        <f t="shared" si="211"/>
        <v>40.762081784386616</v>
      </c>
      <c r="Q2723" s="10" t="s">
        <v>8318</v>
      </c>
      <c r="R2723" t="s">
        <v>8348</v>
      </c>
      <c r="S2723" s="14" t="str">
        <f t="shared" si="212"/>
        <v>August</v>
      </c>
      <c r="T2723" s="15">
        <f t="shared" si="213"/>
        <v>41523.458333333328</v>
      </c>
      <c r="U2723" t="str">
        <f t="shared" si="214"/>
        <v>2013</v>
      </c>
    </row>
    <row r="2724" spans="1:21" ht="45" x14ac:dyDescent="0.2">
      <c r="A2724" s="6">
        <f t="shared" si="210"/>
        <v>2.5253999999999999</v>
      </c>
      <c r="B2724">
        <v>2722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8">
        <f t="shared" si="211"/>
        <v>68.254054054054052</v>
      </c>
      <c r="Q2724" s="10" t="s">
        <v>8318</v>
      </c>
      <c r="R2724" t="s">
        <v>8348</v>
      </c>
      <c r="S2724" s="14" t="str">
        <f t="shared" si="212"/>
        <v>November</v>
      </c>
      <c r="T2724" s="15">
        <f t="shared" si="213"/>
        <v>42764.52376157407</v>
      </c>
      <c r="U2724" t="str">
        <f t="shared" si="214"/>
        <v>2016</v>
      </c>
    </row>
    <row r="2725" spans="1:21" ht="45" x14ac:dyDescent="0.2">
      <c r="A2725" s="6">
        <f t="shared" si="210"/>
        <v>1.4005000000000001</v>
      </c>
      <c r="B2725">
        <v>2723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8">
        <f t="shared" si="211"/>
        <v>95.48863636363636</v>
      </c>
      <c r="Q2725" s="10" t="s">
        <v>8318</v>
      </c>
      <c r="R2725" t="s">
        <v>8348</v>
      </c>
      <c r="S2725" s="14" t="str">
        <f t="shared" si="212"/>
        <v>November</v>
      </c>
      <c r="T2725" s="15">
        <f t="shared" si="213"/>
        <v>42004.547314814808</v>
      </c>
      <c r="U2725" t="str">
        <f t="shared" si="214"/>
        <v>2014</v>
      </c>
    </row>
    <row r="2726" spans="1:21" ht="45" x14ac:dyDescent="0.2">
      <c r="A2726" s="6">
        <f t="shared" si="210"/>
        <v>2.9687520259319289</v>
      </c>
      <c r="B2726">
        <v>2724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8">
        <f t="shared" si="211"/>
        <v>7.1902649656526005</v>
      </c>
      <c r="Q2726" s="10" t="s">
        <v>8318</v>
      </c>
      <c r="R2726" t="s">
        <v>8348</v>
      </c>
      <c r="S2726" s="14" t="str">
        <f t="shared" si="212"/>
        <v>July</v>
      </c>
      <c r="T2726" s="15">
        <f t="shared" si="213"/>
        <v>42230.993738425925</v>
      </c>
      <c r="U2726" t="str">
        <f t="shared" si="214"/>
        <v>2015</v>
      </c>
    </row>
    <row r="2727" spans="1:21" ht="30" x14ac:dyDescent="0.2">
      <c r="A2727" s="6">
        <f t="shared" si="210"/>
        <v>1.445425</v>
      </c>
      <c r="B2727">
        <v>2725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8">
        <f t="shared" si="211"/>
        <v>511.65486725663715</v>
      </c>
      <c r="Q2727" s="10" t="s">
        <v>8318</v>
      </c>
      <c r="R2727" t="s">
        <v>8348</v>
      </c>
      <c r="S2727" s="14" t="str">
        <f t="shared" si="212"/>
        <v>January</v>
      </c>
      <c r="T2727" s="15">
        <f t="shared" si="213"/>
        <v>42795.41128472222</v>
      </c>
      <c r="U2727" t="str">
        <f t="shared" si="214"/>
        <v>2017</v>
      </c>
    </row>
    <row r="2728" spans="1:21" x14ac:dyDescent="0.2">
      <c r="A2728" s="6">
        <f t="shared" si="210"/>
        <v>1.05745</v>
      </c>
      <c r="B2728">
        <v>2726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8">
        <f t="shared" si="211"/>
        <v>261.74504950495049</v>
      </c>
      <c r="Q2728" s="10" t="s">
        <v>8318</v>
      </c>
      <c r="R2728" t="s">
        <v>8348</v>
      </c>
      <c r="S2728" s="14" t="str">
        <f t="shared" si="212"/>
        <v>March</v>
      </c>
      <c r="T2728" s="15">
        <f t="shared" si="213"/>
        <v>42482.246655092589</v>
      </c>
      <c r="U2728" t="str">
        <f t="shared" si="214"/>
        <v>2016</v>
      </c>
    </row>
    <row r="2729" spans="1:21" ht="45" x14ac:dyDescent="0.2">
      <c r="A2729" s="6">
        <f t="shared" si="210"/>
        <v>4.9321000000000002</v>
      </c>
      <c r="B2729">
        <v>2727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8">
        <f t="shared" si="211"/>
        <v>69.760961810466767</v>
      </c>
      <c r="Q2729" s="10" t="s">
        <v>8318</v>
      </c>
      <c r="R2729" t="s">
        <v>8348</v>
      </c>
      <c r="S2729" s="14" t="str">
        <f t="shared" si="212"/>
        <v>July</v>
      </c>
      <c r="T2729" s="15">
        <f t="shared" si="213"/>
        <v>42223.343321759261</v>
      </c>
      <c r="U2729" t="str">
        <f t="shared" si="214"/>
        <v>2015</v>
      </c>
    </row>
    <row r="2730" spans="1:21" ht="30" x14ac:dyDescent="0.2">
      <c r="A2730" s="6">
        <f t="shared" si="210"/>
        <v>2.0182666666666669</v>
      </c>
      <c r="B2730">
        <v>2728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8">
        <f t="shared" si="211"/>
        <v>77.229591836734699</v>
      </c>
      <c r="Q2730" s="10" t="s">
        <v>8318</v>
      </c>
      <c r="R2730" t="s">
        <v>8348</v>
      </c>
      <c r="S2730" s="14" t="str">
        <f t="shared" si="212"/>
        <v>November</v>
      </c>
      <c r="T2730" s="15">
        <f t="shared" si="213"/>
        <v>42368.266597222224</v>
      </c>
      <c r="U2730" t="str">
        <f t="shared" si="214"/>
        <v>2015</v>
      </c>
    </row>
    <row r="2731" spans="1:21" ht="30" x14ac:dyDescent="0.2">
      <c r="A2731" s="6">
        <f t="shared" si="210"/>
        <v>1.0444</v>
      </c>
      <c r="B2731">
        <v>2729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8">
        <f t="shared" si="211"/>
        <v>340.56521739130437</v>
      </c>
      <c r="Q2731" s="10" t="s">
        <v>8318</v>
      </c>
      <c r="R2731" t="s">
        <v>8348</v>
      </c>
      <c r="S2731" s="14" t="str">
        <f t="shared" si="212"/>
        <v>March</v>
      </c>
      <c r="T2731" s="15">
        <f t="shared" si="213"/>
        <v>42124.907372685186</v>
      </c>
      <c r="U2731" t="str">
        <f t="shared" si="214"/>
        <v>2015</v>
      </c>
    </row>
    <row r="2732" spans="1:21" ht="30" x14ac:dyDescent="0.2">
      <c r="A2732" s="6">
        <f t="shared" si="210"/>
        <v>1.7029262962962963</v>
      </c>
      <c r="B2732">
        <v>2730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8">
        <f t="shared" si="211"/>
        <v>67.417903225806455</v>
      </c>
      <c r="Q2732" s="10" t="s">
        <v>8318</v>
      </c>
      <c r="R2732" t="s">
        <v>8348</v>
      </c>
      <c r="S2732" s="14" t="str">
        <f t="shared" si="212"/>
        <v>March</v>
      </c>
      <c r="T2732" s="15">
        <f t="shared" si="213"/>
        <v>41386.208043981482</v>
      </c>
      <c r="U2732" t="str">
        <f t="shared" si="214"/>
        <v>2013</v>
      </c>
    </row>
    <row r="2733" spans="1:21" ht="45" x14ac:dyDescent="0.2">
      <c r="A2733" s="6">
        <f t="shared" si="210"/>
        <v>1.0430333333333333</v>
      </c>
      <c r="B2733">
        <v>2731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8">
        <f t="shared" si="211"/>
        <v>845.70270270270271</v>
      </c>
      <c r="Q2733" s="10" t="s">
        <v>8318</v>
      </c>
      <c r="R2733" t="s">
        <v>8348</v>
      </c>
      <c r="S2733" s="14" t="str">
        <f t="shared" si="212"/>
        <v>August</v>
      </c>
      <c r="T2733" s="15">
        <f t="shared" si="213"/>
        <v>41929.833333333328</v>
      </c>
      <c r="U2733" t="str">
        <f t="shared" si="214"/>
        <v>2014</v>
      </c>
    </row>
    <row r="2734" spans="1:21" ht="45" x14ac:dyDescent="0.2">
      <c r="A2734" s="6">
        <f t="shared" si="210"/>
        <v>1.1825000000000001</v>
      </c>
      <c r="B2734">
        <v>2732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8">
        <f t="shared" si="211"/>
        <v>97.191780821917803</v>
      </c>
      <c r="Q2734" s="10" t="s">
        <v>8318</v>
      </c>
      <c r="R2734" t="s">
        <v>8348</v>
      </c>
      <c r="S2734" s="14" t="str">
        <f t="shared" si="212"/>
        <v>April</v>
      </c>
      <c r="T2734" s="15">
        <f t="shared" si="213"/>
        <v>41421.666666666664</v>
      </c>
      <c r="U2734" t="str">
        <f t="shared" si="214"/>
        <v>2013</v>
      </c>
    </row>
    <row r="2735" spans="1:21" ht="45" x14ac:dyDescent="0.2">
      <c r="A2735" s="6">
        <f t="shared" si="210"/>
        <v>1.07538</v>
      </c>
      <c r="B2735">
        <v>2733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8">
        <f t="shared" si="211"/>
        <v>451.84033613445376</v>
      </c>
      <c r="Q2735" s="10" t="s">
        <v>8318</v>
      </c>
      <c r="R2735" t="s">
        <v>8348</v>
      </c>
      <c r="S2735" s="14" t="str">
        <f t="shared" si="212"/>
        <v>February</v>
      </c>
      <c r="T2735" s="15">
        <f t="shared" si="213"/>
        <v>42103.897847222215</v>
      </c>
      <c r="U2735" t="str">
        <f t="shared" si="214"/>
        <v>2015</v>
      </c>
    </row>
    <row r="2736" spans="1:21" ht="45" x14ac:dyDescent="0.2">
      <c r="A2736" s="6">
        <f t="shared" si="210"/>
        <v>22603</v>
      </c>
      <c r="B2736">
        <v>2734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8">
        <f t="shared" si="211"/>
        <v>138.66871165644173</v>
      </c>
      <c r="Q2736" s="10" t="s">
        <v>8318</v>
      </c>
      <c r="R2736" t="s">
        <v>8348</v>
      </c>
      <c r="S2736" s="14" t="str">
        <f t="shared" si="212"/>
        <v>September</v>
      </c>
      <c r="T2736" s="15">
        <f t="shared" si="213"/>
        <v>42656.582638888889</v>
      </c>
      <c r="U2736" t="str">
        <f t="shared" si="214"/>
        <v>2016</v>
      </c>
    </row>
    <row r="2737" spans="1:21" ht="45" x14ac:dyDescent="0.2">
      <c r="A2737" s="6">
        <f t="shared" si="210"/>
        <v>9.7813466666666677</v>
      </c>
      <c r="B2737">
        <v>2735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8">
        <f t="shared" si="211"/>
        <v>21.640147492625371</v>
      </c>
      <c r="Q2737" s="10" t="s">
        <v>8318</v>
      </c>
      <c r="R2737" t="s">
        <v>8348</v>
      </c>
      <c r="S2737" s="14" t="str">
        <f t="shared" si="212"/>
        <v>February</v>
      </c>
      <c r="T2737" s="15">
        <f t="shared" si="213"/>
        <v>41346.5</v>
      </c>
      <c r="U2737" t="str">
        <f t="shared" si="214"/>
        <v>2013</v>
      </c>
    </row>
    <row r="2738" spans="1:21" ht="60" x14ac:dyDescent="0.2">
      <c r="A2738" s="6">
        <f t="shared" si="210"/>
        <v>1.2290000000000001</v>
      </c>
      <c r="B2738">
        <v>2736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8">
        <f t="shared" si="211"/>
        <v>169.51724137931035</v>
      </c>
      <c r="Q2738" s="10" t="s">
        <v>8318</v>
      </c>
      <c r="R2738" t="s">
        <v>8348</v>
      </c>
      <c r="S2738" s="14" t="str">
        <f t="shared" si="212"/>
        <v>March</v>
      </c>
      <c r="T2738" s="15">
        <f t="shared" si="213"/>
        <v>41752.333020833328</v>
      </c>
      <c r="U2738" t="str">
        <f t="shared" si="214"/>
        <v>2014</v>
      </c>
    </row>
    <row r="2739" spans="1:21" ht="45" x14ac:dyDescent="0.2">
      <c r="A2739" s="6">
        <f t="shared" si="210"/>
        <v>2.4606080000000001</v>
      </c>
      <c r="B2739">
        <v>2737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8">
        <f t="shared" si="211"/>
        <v>161.88210526315791</v>
      </c>
      <c r="Q2739" s="10" t="s">
        <v>8318</v>
      </c>
      <c r="R2739" t="s">
        <v>8348</v>
      </c>
      <c r="S2739" s="14" t="str">
        <f t="shared" si="212"/>
        <v>December</v>
      </c>
      <c r="T2739" s="15">
        <f t="shared" si="213"/>
        <v>41654.458333333328</v>
      </c>
      <c r="U2739" t="str">
        <f t="shared" si="214"/>
        <v>2013</v>
      </c>
    </row>
    <row r="2740" spans="1:21" ht="45" x14ac:dyDescent="0.2">
      <c r="A2740" s="6">
        <f t="shared" si="210"/>
        <v>1.4794</v>
      </c>
      <c r="B2740">
        <v>2738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8">
        <f t="shared" si="211"/>
        <v>493.13333333333333</v>
      </c>
      <c r="Q2740" s="10" t="s">
        <v>8318</v>
      </c>
      <c r="R2740" t="s">
        <v>8348</v>
      </c>
      <c r="S2740" s="14" t="str">
        <f t="shared" si="212"/>
        <v>September</v>
      </c>
      <c r="T2740" s="15">
        <f t="shared" si="213"/>
        <v>42679.810231481482</v>
      </c>
      <c r="U2740" t="str">
        <f t="shared" si="214"/>
        <v>2016</v>
      </c>
    </row>
    <row r="2741" spans="1:21" ht="45" x14ac:dyDescent="0.2">
      <c r="A2741" s="6">
        <f t="shared" si="210"/>
        <v>3.8409090909090908</v>
      </c>
      <c r="B2741">
        <v>2739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8">
        <f t="shared" si="211"/>
        <v>22.120418848167539</v>
      </c>
      <c r="Q2741" s="10" t="s">
        <v>8318</v>
      </c>
      <c r="R2741" t="s">
        <v>8348</v>
      </c>
      <c r="S2741" s="14" t="str">
        <f t="shared" si="212"/>
        <v>March</v>
      </c>
      <c r="T2741" s="15">
        <f t="shared" si="213"/>
        <v>41764.554594907408</v>
      </c>
      <c r="U2741" t="str">
        <f t="shared" si="214"/>
        <v>2014</v>
      </c>
    </row>
    <row r="2742" spans="1:21" ht="30" x14ac:dyDescent="0.2">
      <c r="A2742" s="6">
        <f t="shared" si="210"/>
        <v>1.0333333333333334</v>
      </c>
      <c r="B2742">
        <v>2740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8">
        <f t="shared" si="211"/>
        <v>18.235294117647058</v>
      </c>
      <c r="Q2742" s="10" t="s">
        <v>8318</v>
      </c>
      <c r="R2742" t="s">
        <v>8348</v>
      </c>
      <c r="S2742" s="14" t="str">
        <f t="shared" si="212"/>
        <v>February</v>
      </c>
      <c r="T2742" s="15">
        <f t="shared" si="213"/>
        <v>42074.656851851854</v>
      </c>
      <c r="U2742" t="str">
        <f t="shared" si="214"/>
        <v>2015</v>
      </c>
    </row>
    <row r="2743" spans="1:21" ht="30" x14ac:dyDescent="0.2">
      <c r="A2743" s="6">
        <f t="shared" si="210"/>
        <v>4.3750000000000004E-3</v>
      </c>
      <c r="B2743">
        <v>2741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8">
        <f t="shared" si="211"/>
        <v>8.75</v>
      </c>
      <c r="Q2743" s="10" t="s">
        <v>8321</v>
      </c>
      <c r="R2743" t="s">
        <v>8357</v>
      </c>
      <c r="S2743" s="14" t="str">
        <f t="shared" si="212"/>
        <v>September</v>
      </c>
      <c r="T2743" s="15">
        <f t="shared" si="213"/>
        <v>41931.754861111105</v>
      </c>
      <c r="U2743" t="str">
        <f t="shared" si="214"/>
        <v>2014</v>
      </c>
    </row>
    <row r="2744" spans="1:21" ht="45" x14ac:dyDescent="0.2">
      <c r="A2744" s="6">
        <f t="shared" si="210"/>
        <v>0.29239999999999999</v>
      </c>
      <c r="B2744">
        <v>2742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8">
        <f t="shared" si="211"/>
        <v>40.611111111111114</v>
      </c>
      <c r="Q2744" s="10" t="s">
        <v>8321</v>
      </c>
      <c r="R2744" t="s">
        <v>8357</v>
      </c>
      <c r="S2744" s="14" t="str">
        <f t="shared" si="212"/>
        <v>May</v>
      </c>
      <c r="T2744" s="15">
        <f t="shared" si="213"/>
        <v>41044.386423611111</v>
      </c>
      <c r="U2744" t="str">
        <f t="shared" si="214"/>
        <v>2012</v>
      </c>
    </row>
    <row r="2745" spans="1:21" ht="60" x14ac:dyDescent="0.2">
      <c r="A2745" s="6">
        <f t="shared" si="210"/>
        <v>0</v>
      </c>
      <c r="B2745">
        <v>2743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8" t="e">
        <f t="shared" si="211"/>
        <v>#DIV/0!</v>
      </c>
      <c r="Q2745" s="10" t="s">
        <v>8321</v>
      </c>
      <c r="R2745" t="s">
        <v>8357</v>
      </c>
      <c r="S2745" s="14" t="str">
        <f t="shared" si="212"/>
        <v>September</v>
      </c>
      <c r="T2745" s="15">
        <f t="shared" si="213"/>
        <v>42661.995451388888</v>
      </c>
      <c r="U2745" t="str">
        <f t="shared" si="214"/>
        <v>2016</v>
      </c>
    </row>
    <row r="2746" spans="1:21" ht="45" x14ac:dyDescent="0.2">
      <c r="A2746" s="6">
        <f t="shared" si="210"/>
        <v>5.2187499999999998E-2</v>
      </c>
      <c r="B2746">
        <v>2744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8">
        <f t="shared" si="211"/>
        <v>37.954545454545453</v>
      </c>
      <c r="Q2746" s="10" t="s">
        <v>8321</v>
      </c>
      <c r="R2746" t="s">
        <v>8357</v>
      </c>
      <c r="S2746" s="14" t="str">
        <f t="shared" si="212"/>
        <v>January</v>
      </c>
      <c r="T2746" s="15">
        <f t="shared" si="213"/>
        <v>40967.729143518518</v>
      </c>
      <c r="U2746" t="str">
        <f t="shared" si="214"/>
        <v>2012</v>
      </c>
    </row>
    <row r="2747" spans="1:21" ht="45" x14ac:dyDescent="0.2">
      <c r="A2747" s="6">
        <f t="shared" si="210"/>
        <v>0.21887499999999999</v>
      </c>
      <c r="B2747">
        <v>2745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8">
        <f t="shared" si="211"/>
        <v>35.734693877551024</v>
      </c>
      <c r="Q2747" s="10" t="s">
        <v>8321</v>
      </c>
      <c r="R2747" t="s">
        <v>8357</v>
      </c>
      <c r="S2747" s="14" t="str">
        <f t="shared" si="212"/>
        <v>May</v>
      </c>
      <c r="T2747" s="15">
        <f t="shared" si="213"/>
        <v>41104.654722222222</v>
      </c>
      <c r="U2747" t="str">
        <f t="shared" si="214"/>
        <v>2012</v>
      </c>
    </row>
    <row r="2748" spans="1:21" ht="45" x14ac:dyDescent="0.2">
      <c r="A2748" s="6">
        <f t="shared" si="210"/>
        <v>0.26700000000000002</v>
      </c>
      <c r="B2748">
        <v>2746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8">
        <f t="shared" si="211"/>
        <v>42.157894736842103</v>
      </c>
      <c r="Q2748" s="10" t="s">
        <v>8321</v>
      </c>
      <c r="R2748" t="s">
        <v>8357</v>
      </c>
      <c r="S2748" s="14" t="str">
        <f t="shared" si="212"/>
        <v>July</v>
      </c>
      <c r="T2748" s="15">
        <f t="shared" si="213"/>
        <v>41880.44804398148</v>
      </c>
      <c r="U2748" t="str">
        <f t="shared" si="214"/>
        <v>2014</v>
      </c>
    </row>
    <row r="2749" spans="1:21" ht="45" x14ac:dyDescent="0.2">
      <c r="A2749" s="6">
        <f t="shared" si="210"/>
        <v>0.28000000000000003</v>
      </c>
      <c r="B2749">
        <v>2747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8">
        <f t="shared" si="211"/>
        <v>35</v>
      </c>
      <c r="Q2749" s="10" t="s">
        <v>8321</v>
      </c>
      <c r="R2749" t="s">
        <v>8357</v>
      </c>
      <c r="S2749" s="14" t="str">
        <f t="shared" si="212"/>
        <v>May</v>
      </c>
      <c r="T2749" s="15">
        <f t="shared" si="213"/>
        <v>41075.798611111109</v>
      </c>
      <c r="U2749" t="str">
        <f t="shared" si="214"/>
        <v>2012</v>
      </c>
    </row>
    <row r="2750" spans="1:21" ht="30" x14ac:dyDescent="0.2">
      <c r="A2750" s="6">
        <f t="shared" si="210"/>
        <v>1.06E-2</v>
      </c>
      <c r="B2750">
        <v>2748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8">
        <f t="shared" si="211"/>
        <v>13.25</v>
      </c>
      <c r="Q2750" s="10" t="s">
        <v>8321</v>
      </c>
      <c r="R2750" t="s">
        <v>8357</v>
      </c>
      <c r="S2750" s="14" t="str">
        <f t="shared" si="212"/>
        <v>August</v>
      </c>
      <c r="T2750" s="15">
        <f t="shared" si="213"/>
        <v>42615.377337962964</v>
      </c>
      <c r="U2750" t="str">
        <f t="shared" si="214"/>
        <v>2016</v>
      </c>
    </row>
    <row r="2751" spans="1:21" ht="30" x14ac:dyDescent="0.2">
      <c r="A2751" s="6">
        <f t="shared" si="210"/>
        <v>1.0999999999999999E-2</v>
      </c>
      <c r="B2751">
        <v>2749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8">
        <f t="shared" si="211"/>
        <v>55</v>
      </c>
      <c r="Q2751" s="10" t="s">
        <v>8321</v>
      </c>
      <c r="R2751" t="s">
        <v>8357</v>
      </c>
      <c r="S2751" s="14" t="str">
        <f t="shared" si="212"/>
        <v>March</v>
      </c>
      <c r="T2751" s="15">
        <f t="shared" si="213"/>
        <v>42098.424039351848</v>
      </c>
      <c r="U2751" t="str">
        <f t="shared" si="214"/>
        <v>2015</v>
      </c>
    </row>
    <row r="2752" spans="1:21" ht="30" x14ac:dyDescent="0.2">
      <c r="A2752" s="6">
        <f t="shared" si="210"/>
        <v>0</v>
      </c>
      <c r="B2752">
        <v>2750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8" t="e">
        <f t="shared" si="211"/>
        <v>#DIV/0!</v>
      </c>
      <c r="Q2752" s="10" t="s">
        <v>8321</v>
      </c>
      <c r="R2752" t="s">
        <v>8357</v>
      </c>
      <c r="S2752" s="14" t="str">
        <f t="shared" si="212"/>
        <v>June</v>
      </c>
      <c r="T2752" s="15">
        <f t="shared" si="213"/>
        <v>41090.5</v>
      </c>
      <c r="U2752" t="str">
        <f t="shared" si="214"/>
        <v>2012</v>
      </c>
    </row>
    <row r="2753" spans="1:21" ht="45" x14ac:dyDescent="0.2">
      <c r="A2753" s="6">
        <f t="shared" si="210"/>
        <v>0</v>
      </c>
      <c r="B2753">
        <v>2751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8" t="e">
        <f t="shared" si="211"/>
        <v>#DIV/0!</v>
      </c>
      <c r="Q2753" s="10" t="s">
        <v>8321</v>
      </c>
      <c r="R2753" t="s">
        <v>8357</v>
      </c>
      <c r="S2753" s="14" t="str">
        <f t="shared" si="212"/>
        <v>April</v>
      </c>
      <c r="T2753" s="15">
        <f t="shared" si="213"/>
        <v>41807.553726851853</v>
      </c>
      <c r="U2753" t="str">
        <f t="shared" si="214"/>
        <v>2014</v>
      </c>
    </row>
    <row r="2754" spans="1:21" ht="45" x14ac:dyDescent="0.2">
      <c r="A2754" s="6">
        <f t="shared" si="210"/>
        <v>0.11458333333333333</v>
      </c>
      <c r="B2754">
        <v>2752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8">
        <f t="shared" si="211"/>
        <v>39.285714285714285</v>
      </c>
      <c r="Q2754" s="10" t="s">
        <v>8321</v>
      </c>
      <c r="R2754" t="s">
        <v>8357</v>
      </c>
      <c r="S2754" s="14" t="str">
        <f t="shared" si="212"/>
        <v>November</v>
      </c>
      <c r="T2754" s="15">
        <f t="shared" si="213"/>
        <v>40895.431759259256</v>
      </c>
      <c r="U2754" t="str">
        <f t="shared" si="214"/>
        <v>2011</v>
      </c>
    </row>
    <row r="2755" spans="1:21" ht="45" x14ac:dyDescent="0.2">
      <c r="A2755" s="6">
        <f t="shared" ref="A2755:A2818" si="215">(F2755/E2755)</f>
        <v>0.19</v>
      </c>
      <c r="B2755">
        <v>2753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8">
        <f t="shared" ref="P2755:P2818" si="216">F2755/M2755</f>
        <v>47.5</v>
      </c>
      <c r="Q2755" s="10" t="s">
        <v>8321</v>
      </c>
      <c r="R2755" t="s">
        <v>8357</v>
      </c>
      <c r="S2755" s="14" t="str">
        <f t="shared" ref="S2755:S2818" si="217">TEXT((((K2755/60)/60)/24)+DATE(1970,1,1)+(-8/24),"MMMM")</f>
        <v>July</v>
      </c>
      <c r="T2755" s="15">
        <f t="shared" ref="T2755:T2818" si="218">(((J2755/60)/60/24)+DATE(1970,1,1)+(-8/24))</f>
        <v>41147.567395833328</v>
      </c>
      <c r="U2755" t="str">
        <f t="shared" ref="U2755:U2818" si="219">TEXT((((K2755/60)/60)/24)+DATE(1970,1,1)+(-8/24),"YYYY")</f>
        <v>2012</v>
      </c>
    </row>
    <row r="2756" spans="1:21" ht="45" x14ac:dyDescent="0.2">
      <c r="A2756" s="6">
        <f t="shared" si="215"/>
        <v>0</v>
      </c>
      <c r="B2756">
        <v>2754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8" t="e">
        <f t="shared" si="216"/>
        <v>#DIV/0!</v>
      </c>
      <c r="Q2756" s="10" t="s">
        <v>8321</v>
      </c>
      <c r="R2756" t="s">
        <v>8357</v>
      </c>
      <c r="S2756" s="14" t="str">
        <f t="shared" si="217"/>
        <v>August</v>
      </c>
      <c r="T2756" s="15">
        <f t="shared" si="218"/>
        <v>41893.302673611113</v>
      </c>
      <c r="U2756" t="str">
        <f t="shared" si="219"/>
        <v>2014</v>
      </c>
    </row>
    <row r="2757" spans="1:21" ht="30" x14ac:dyDescent="0.2">
      <c r="A2757" s="6">
        <f t="shared" si="215"/>
        <v>0.52</v>
      </c>
      <c r="B2757">
        <v>2755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8">
        <f t="shared" si="216"/>
        <v>17.333333333333332</v>
      </c>
      <c r="Q2757" s="10" t="s">
        <v>8321</v>
      </c>
      <c r="R2757" t="s">
        <v>8357</v>
      </c>
      <c r="S2757" s="14" t="str">
        <f t="shared" si="217"/>
        <v>March</v>
      </c>
      <c r="T2757" s="15">
        <f t="shared" si="218"/>
        <v>42102.457488425927</v>
      </c>
      <c r="U2757" t="str">
        <f t="shared" si="219"/>
        <v>2015</v>
      </c>
    </row>
    <row r="2758" spans="1:21" ht="45" x14ac:dyDescent="0.2">
      <c r="A2758" s="6">
        <f t="shared" si="215"/>
        <v>0.1048</v>
      </c>
      <c r="B2758">
        <v>2756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8">
        <f t="shared" si="216"/>
        <v>31.757575757575758</v>
      </c>
      <c r="Q2758" s="10" t="s">
        <v>8321</v>
      </c>
      <c r="R2758" t="s">
        <v>8357</v>
      </c>
      <c r="S2758" s="14" t="str">
        <f t="shared" si="217"/>
        <v>December</v>
      </c>
      <c r="T2758" s="15">
        <f t="shared" si="218"/>
        <v>41650.567141203705</v>
      </c>
      <c r="U2758" t="str">
        <f t="shared" si="219"/>
        <v>2013</v>
      </c>
    </row>
    <row r="2759" spans="1:21" ht="30" x14ac:dyDescent="0.2">
      <c r="A2759" s="6">
        <f t="shared" si="215"/>
        <v>6.6666666666666671E-3</v>
      </c>
      <c r="B2759">
        <v>2757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8">
        <f t="shared" si="216"/>
        <v>5</v>
      </c>
      <c r="Q2759" s="10" t="s">
        <v>8321</v>
      </c>
      <c r="R2759" t="s">
        <v>8357</v>
      </c>
      <c r="S2759" s="14" t="str">
        <f t="shared" si="217"/>
        <v>July</v>
      </c>
      <c r="T2759" s="15">
        <f t="shared" si="218"/>
        <v>42588.323287037034</v>
      </c>
      <c r="U2759" t="str">
        <f t="shared" si="219"/>
        <v>2016</v>
      </c>
    </row>
    <row r="2760" spans="1:21" ht="45" x14ac:dyDescent="0.2">
      <c r="A2760" s="6">
        <f t="shared" si="215"/>
        <v>0.11700000000000001</v>
      </c>
      <c r="B2760">
        <v>2758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8">
        <f t="shared" si="216"/>
        <v>39</v>
      </c>
      <c r="Q2760" s="10" t="s">
        <v>8321</v>
      </c>
      <c r="R2760" t="s">
        <v>8357</v>
      </c>
      <c r="S2760" s="14" t="str">
        <f t="shared" si="217"/>
        <v>September</v>
      </c>
      <c r="T2760" s="15">
        <f t="shared" si="218"/>
        <v>42653.10859953703</v>
      </c>
      <c r="U2760" t="str">
        <f t="shared" si="219"/>
        <v>2016</v>
      </c>
    </row>
    <row r="2761" spans="1:21" ht="45" x14ac:dyDescent="0.2">
      <c r="A2761" s="6">
        <f t="shared" si="215"/>
        <v>0.105</v>
      </c>
      <c r="B2761">
        <v>2759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8">
        <f t="shared" si="216"/>
        <v>52.5</v>
      </c>
      <c r="Q2761" s="10" t="s">
        <v>8321</v>
      </c>
      <c r="R2761" t="s">
        <v>8357</v>
      </c>
      <c r="S2761" s="14" t="str">
        <f t="shared" si="217"/>
        <v>June</v>
      </c>
      <c r="T2761" s="15">
        <f t="shared" si="218"/>
        <v>42567.033171296294</v>
      </c>
      <c r="U2761" t="str">
        <f t="shared" si="219"/>
        <v>2016</v>
      </c>
    </row>
    <row r="2762" spans="1:21" ht="45" x14ac:dyDescent="0.2">
      <c r="A2762" s="6">
        <f t="shared" si="215"/>
        <v>0</v>
      </c>
      <c r="B2762">
        <v>2760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8" t="e">
        <f t="shared" si="216"/>
        <v>#DIV/0!</v>
      </c>
      <c r="Q2762" s="10" t="s">
        <v>8321</v>
      </c>
      <c r="R2762" t="s">
        <v>8357</v>
      </c>
      <c r="S2762" s="14" t="str">
        <f t="shared" si="217"/>
        <v>May</v>
      </c>
      <c r="T2762" s="15">
        <f t="shared" si="218"/>
        <v>41445.127986111111</v>
      </c>
      <c r="U2762" t="str">
        <f t="shared" si="219"/>
        <v>2013</v>
      </c>
    </row>
    <row r="2763" spans="1:21" ht="30" x14ac:dyDescent="0.2">
      <c r="A2763" s="6">
        <f t="shared" si="215"/>
        <v>7.1999999999999998E-3</v>
      </c>
      <c r="B2763">
        <v>2761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8">
        <f t="shared" si="216"/>
        <v>9</v>
      </c>
      <c r="Q2763" s="10" t="s">
        <v>8321</v>
      </c>
      <c r="R2763" t="s">
        <v>8357</v>
      </c>
      <c r="S2763" s="14" t="str">
        <f t="shared" si="217"/>
        <v>December</v>
      </c>
      <c r="T2763" s="15">
        <f t="shared" si="218"/>
        <v>41276.73024305555</v>
      </c>
      <c r="U2763" t="str">
        <f t="shared" si="219"/>
        <v>2012</v>
      </c>
    </row>
    <row r="2764" spans="1:21" ht="45" x14ac:dyDescent="0.2">
      <c r="A2764" s="6">
        <f t="shared" si="215"/>
        <v>7.6923076923076927E-3</v>
      </c>
      <c r="B2764">
        <v>2762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8">
        <f t="shared" si="216"/>
        <v>25</v>
      </c>
      <c r="Q2764" s="10" t="s">
        <v>8321</v>
      </c>
      <c r="R2764" t="s">
        <v>8357</v>
      </c>
      <c r="S2764" s="14" t="str">
        <f t="shared" si="217"/>
        <v>January</v>
      </c>
      <c r="T2764" s="15">
        <f t="shared" si="218"/>
        <v>40986.661979166667</v>
      </c>
      <c r="U2764" t="str">
        <f t="shared" si="219"/>
        <v>2012</v>
      </c>
    </row>
    <row r="2765" spans="1:21" ht="30" x14ac:dyDescent="0.2">
      <c r="A2765" s="6">
        <f t="shared" si="215"/>
        <v>2.2842639593908631E-3</v>
      </c>
      <c r="B2765">
        <v>2763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8">
        <f t="shared" si="216"/>
        <v>30</v>
      </c>
      <c r="Q2765" s="10" t="s">
        <v>8321</v>
      </c>
      <c r="R2765" t="s">
        <v>8357</v>
      </c>
      <c r="S2765" s="14" t="str">
        <f t="shared" si="217"/>
        <v>April</v>
      </c>
      <c r="T2765" s="15">
        <f t="shared" si="218"/>
        <v>41418.246342592589</v>
      </c>
      <c r="U2765" t="str">
        <f t="shared" si="219"/>
        <v>2013</v>
      </c>
    </row>
    <row r="2766" spans="1:21" ht="45" x14ac:dyDescent="0.2">
      <c r="A2766" s="6">
        <f t="shared" si="215"/>
        <v>1.125E-2</v>
      </c>
      <c r="B2766">
        <v>2764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8">
        <f t="shared" si="216"/>
        <v>11.25</v>
      </c>
      <c r="Q2766" s="10" t="s">
        <v>8321</v>
      </c>
      <c r="R2766" t="s">
        <v>8357</v>
      </c>
      <c r="S2766" s="14" t="str">
        <f t="shared" si="217"/>
        <v>April</v>
      </c>
      <c r="T2766" s="15">
        <f t="shared" si="218"/>
        <v>41059.458333333328</v>
      </c>
      <c r="U2766" t="str">
        <f t="shared" si="219"/>
        <v>2012</v>
      </c>
    </row>
    <row r="2767" spans="1:21" ht="30" x14ac:dyDescent="0.2">
      <c r="A2767" s="6">
        <f t="shared" si="215"/>
        <v>0</v>
      </c>
      <c r="B2767">
        <v>2765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8" t="e">
        <f t="shared" si="216"/>
        <v>#DIV/0!</v>
      </c>
      <c r="Q2767" s="10" t="s">
        <v>8321</v>
      </c>
      <c r="R2767" t="s">
        <v>8357</v>
      </c>
      <c r="S2767" s="14" t="str">
        <f t="shared" si="217"/>
        <v>October</v>
      </c>
      <c r="T2767" s="15">
        <f t="shared" si="218"/>
        <v>41210.245694444442</v>
      </c>
      <c r="U2767" t="str">
        <f t="shared" si="219"/>
        <v>2012</v>
      </c>
    </row>
    <row r="2768" spans="1:21" ht="45" x14ac:dyDescent="0.2">
      <c r="A2768" s="6">
        <f t="shared" si="215"/>
        <v>0.02</v>
      </c>
      <c r="B2768">
        <v>2766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8">
        <f t="shared" si="216"/>
        <v>25</v>
      </c>
      <c r="Q2768" s="10" t="s">
        <v>8321</v>
      </c>
      <c r="R2768" t="s">
        <v>8357</v>
      </c>
      <c r="S2768" s="14" t="str">
        <f t="shared" si="217"/>
        <v>July</v>
      </c>
      <c r="T2768" s="15">
        <f t="shared" si="218"/>
        <v>40766.334699074068</v>
      </c>
      <c r="U2768" t="str">
        <f t="shared" si="219"/>
        <v>2011</v>
      </c>
    </row>
    <row r="2769" spans="1:21" ht="45" x14ac:dyDescent="0.2">
      <c r="A2769" s="6">
        <f t="shared" si="215"/>
        <v>8.5000000000000006E-3</v>
      </c>
      <c r="B2769">
        <v>2767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8">
        <f t="shared" si="216"/>
        <v>11.333333333333334</v>
      </c>
      <c r="Q2769" s="10" t="s">
        <v>8321</v>
      </c>
      <c r="R2769" t="s">
        <v>8357</v>
      </c>
      <c r="S2769" s="14" t="str">
        <f t="shared" si="217"/>
        <v>June</v>
      </c>
      <c r="T2769" s="15">
        <f t="shared" si="218"/>
        <v>42232.625578703701</v>
      </c>
      <c r="U2769" t="str">
        <f t="shared" si="219"/>
        <v>2015</v>
      </c>
    </row>
    <row r="2770" spans="1:21" ht="45" x14ac:dyDescent="0.2">
      <c r="A2770" s="6">
        <f t="shared" si="215"/>
        <v>0.14314285714285716</v>
      </c>
      <c r="B2770">
        <v>2768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8">
        <f t="shared" si="216"/>
        <v>29.470588235294116</v>
      </c>
      <c r="Q2770" s="10" t="s">
        <v>8321</v>
      </c>
      <c r="R2770" t="s">
        <v>8357</v>
      </c>
      <c r="S2770" s="14" t="str">
        <f t="shared" si="217"/>
        <v>February</v>
      </c>
      <c r="T2770" s="15">
        <f t="shared" si="218"/>
        <v>40997.239849537036</v>
      </c>
      <c r="U2770" t="str">
        <f t="shared" si="219"/>
        <v>2012</v>
      </c>
    </row>
    <row r="2771" spans="1:21" ht="45" x14ac:dyDescent="0.2">
      <c r="A2771" s="6">
        <f t="shared" si="215"/>
        <v>2.5000000000000001E-3</v>
      </c>
      <c r="B2771">
        <v>2769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8">
        <f t="shared" si="216"/>
        <v>1</v>
      </c>
      <c r="Q2771" s="10" t="s">
        <v>8321</v>
      </c>
      <c r="R2771" t="s">
        <v>8357</v>
      </c>
      <c r="S2771" s="14" t="str">
        <f t="shared" si="217"/>
        <v>April</v>
      </c>
      <c r="T2771" s="15">
        <f t="shared" si="218"/>
        <v>41795.492939814809</v>
      </c>
      <c r="U2771" t="str">
        <f t="shared" si="219"/>
        <v>2014</v>
      </c>
    </row>
    <row r="2772" spans="1:21" ht="45" x14ac:dyDescent="0.2">
      <c r="A2772" s="6">
        <f t="shared" si="215"/>
        <v>0.1041125</v>
      </c>
      <c r="B2772">
        <v>2770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8">
        <f t="shared" si="216"/>
        <v>63.098484848484851</v>
      </c>
      <c r="Q2772" s="10" t="s">
        <v>8321</v>
      </c>
      <c r="R2772" t="s">
        <v>8357</v>
      </c>
      <c r="S2772" s="14" t="str">
        <f t="shared" si="217"/>
        <v>February</v>
      </c>
      <c r="T2772" s="15">
        <f t="shared" si="218"/>
        <v>41716.330208333333</v>
      </c>
      <c r="U2772" t="str">
        <f t="shared" si="219"/>
        <v>2014</v>
      </c>
    </row>
    <row r="2773" spans="1:21" ht="45" x14ac:dyDescent="0.2">
      <c r="A2773" s="6">
        <f t="shared" si="215"/>
        <v>0</v>
      </c>
      <c r="B2773">
        <v>2771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8" t="e">
        <f t="shared" si="216"/>
        <v>#DIV/0!</v>
      </c>
      <c r="Q2773" s="10" t="s">
        <v>8321</v>
      </c>
      <c r="R2773" t="s">
        <v>8357</v>
      </c>
      <c r="S2773" s="14" t="str">
        <f t="shared" si="217"/>
        <v>December</v>
      </c>
      <c r="T2773" s="15">
        <f t="shared" si="218"/>
        <v>41306.375</v>
      </c>
      <c r="U2773" t="str">
        <f t="shared" si="219"/>
        <v>2012</v>
      </c>
    </row>
    <row r="2774" spans="1:21" ht="45" x14ac:dyDescent="0.2">
      <c r="A2774" s="6">
        <f t="shared" si="215"/>
        <v>0</v>
      </c>
      <c r="B2774">
        <v>2772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8" t="e">
        <f t="shared" si="216"/>
        <v>#DIV/0!</v>
      </c>
      <c r="Q2774" s="10" t="s">
        <v>8321</v>
      </c>
      <c r="R2774" t="s">
        <v>8357</v>
      </c>
      <c r="S2774" s="14" t="str">
        <f t="shared" si="217"/>
        <v>September</v>
      </c>
      <c r="T2774" s="15">
        <f t="shared" si="218"/>
        <v>41552.535810185182</v>
      </c>
      <c r="U2774" t="str">
        <f t="shared" si="219"/>
        <v>2013</v>
      </c>
    </row>
    <row r="2775" spans="1:21" ht="30" x14ac:dyDescent="0.2">
      <c r="A2775" s="6">
        <f t="shared" si="215"/>
        <v>1.8867924528301887E-3</v>
      </c>
      <c r="B2775">
        <v>2773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8">
        <f t="shared" si="216"/>
        <v>1</v>
      </c>
      <c r="Q2775" s="10" t="s">
        <v>8321</v>
      </c>
      <c r="R2775" t="s">
        <v>8357</v>
      </c>
      <c r="S2775" s="14" t="str">
        <f t="shared" si="217"/>
        <v>April</v>
      </c>
      <c r="T2775" s="15">
        <f t="shared" si="218"/>
        <v>42484.531493055554</v>
      </c>
      <c r="U2775" t="str">
        <f t="shared" si="219"/>
        <v>2016</v>
      </c>
    </row>
    <row r="2776" spans="1:21" ht="45" x14ac:dyDescent="0.2">
      <c r="A2776" s="6">
        <f t="shared" si="215"/>
        <v>0.14249999999999999</v>
      </c>
      <c r="B2776">
        <v>2774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8">
        <f t="shared" si="216"/>
        <v>43.846153846153847</v>
      </c>
      <c r="Q2776" s="10" t="s">
        <v>8321</v>
      </c>
      <c r="R2776" t="s">
        <v>8357</v>
      </c>
      <c r="S2776" s="14" t="str">
        <f t="shared" si="217"/>
        <v>February</v>
      </c>
      <c r="T2776" s="15">
        <f t="shared" si="218"/>
        <v>41340.793148148143</v>
      </c>
      <c r="U2776" t="str">
        <f t="shared" si="219"/>
        <v>2013</v>
      </c>
    </row>
    <row r="2777" spans="1:21" ht="45" x14ac:dyDescent="0.2">
      <c r="A2777" s="6">
        <f t="shared" si="215"/>
        <v>0.03</v>
      </c>
      <c r="B2777">
        <v>2775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8">
        <f t="shared" si="216"/>
        <v>75</v>
      </c>
      <c r="Q2777" s="10" t="s">
        <v>8321</v>
      </c>
      <c r="R2777" t="s">
        <v>8357</v>
      </c>
      <c r="S2777" s="14" t="str">
        <f t="shared" si="217"/>
        <v>November</v>
      </c>
      <c r="T2777" s="15">
        <f t="shared" si="218"/>
        <v>40892.680023148147</v>
      </c>
      <c r="U2777" t="str">
        <f t="shared" si="219"/>
        <v>2011</v>
      </c>
    </row>
    <row r="2778" spans="1:21" ht="45" x14ac:dyDescent="0.2">
      <c r="A2778" s="6">
        <f t="shared" si="215"/>
        <v>7.8809523809523815E-2</v>
      </c>
      <c r="B2778">
        <v>2776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8">
        <f t="shared" si="216"/>
        <v>45.972222222222221</v>
      </c>
      <c r="Q2778" s="10" t="s">
        <v>8321</v>
      </c>
      <c r="R2778" t="s">
        <v>8357</v>
      </c>
      <c r="S2778" s="14" t="str">
        <f t="shared" si="217"/>
        <v>May</v>
      </c>
      <c r="T2778" s="15">
        <f t="shared" si="218"/>
        <v>42166.963842592588</v>
      </c>
      <c r="U2778" t="str">
        <f t="shared" si="219"/>
        <v>2015</v>
      </c>
    </row>
    <row r="2779" spans="1:21" ht="45" x14ac:dyDescent="0.2">
      <c r="A2779" s="6">
        <f t="shared" si="215"/>
        <v>3.3333333333333335E-3</v>
      </c>
      <c r="B2779">
        <v>2777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8">
        <f t="shared" si="216"/>
        <v>10</v>
      </c>
      <c r="Q2779" s="10" t="s">
        <v>8321</v>
      </c>
      <c r="R2779" t="s">
        <v>8357</v>
      </c>
      <c r="S2779" s="14" t="str">
        <f t="shared" si="217"/>
        <v>June</v>
      </c>
      <c r="T2779" s="15">
        <f t="shared" si="218"/>
        <v>42202.335694444446</v>
      </c>
      <c r="U2779" t="str">
        <f t="shared" si="219"/>
        <v>2015</v>
      </c>
    </row>
    <row r="2780" spans="1:21" ht="60" x14ac:dyDescent="0.2">
      <c r="A2780" s="6">
        <f t="shared" si="215"/>
        <v>0.25545454545454543</v>
      </c>
      <c r="B2780">
        <v>2778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8">
        <f t="shared" si="216"/>
        <v>93.666666666666671</v>
      </c>
      <c r="Q2780" s="10" t="s">
        <v>8321</v>
      </c>
      <c r="R2780" t="s">
        <v>8357</v>
      </c>
      <c r="S2780" s="14" t="str">
        <f t="shared" si="217"/>
        <v>July</v>
      </c>
      <c r="T2780" s="15">
        <f t="shared" si="218"/>
        <v>41876.644745370366</v>
      </c>
      <c r="U2780" t="str">
        <f t="shared" si="219"/>
        <v>2014</v>
      </c>
    </row>
    <row r="2781" spans="1:21" ht="45" x14ac:dyDescent="0.2">
      <c r="A2781" s="6">
        <f t="shared" si="215"/>
        <v>2.12E-2</v>
      </c>
      <c r="B2781">
        <v>2779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8">
        <f t="shared" si="216"/>
        <v>53</v>
      </c>
      <c r="Q2781" s="10" t="s">
        <v>8321</v>
      </c>
      <c r="R2781" t="s">
        <v>8357</v>
      </c>
      <c r="S2781" s="14" t="str">
        <f t="shared" si="217"/>
        <v>October</v>
      </c>
      <c r="T2781" s="15">
        <f t="shared" si="218"/>
        <v>42330.294224537036</v>
      </c>
      <c r="U2781" t="str">
        <f t="shared" si="219"/>
        <v>2015</v>
      </c>
    </row>
    <row r="2782" spans="1:21" ht="30" x14ac:dyDescent="0.2">
      <c r="A2782" s="6">
        <f t="shared" si="215"/>
        <v>0</v>
      </c>
      <c r="B2782">
        <v>2780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8" t="e">
        <f t="shared" si="216"/>
        <v>#DIV/0!</v>
      </c>
      <c r="Q2782" s="10" t="s">
        <v>8321</v>
      </c>
      <c r="R2782" t="s">
        <v>8357</v>
      </c>
      <c r="S2782" s="14" t="str">
        <f t="shared" si="217"/>
        <v>February</v>
      </c>
      <c r="T2782" s="15">
        <f t="shared" si="218"/>
        <v>42804.114444444444</v>
      </c>
      <c r="U2782" t="str">
        <f t="shared" si="219"/>
        <v>2017</v>
      </c>
    </row>
    <row r="2783" spans="1:21" ht="30" x14ac:dyDescent="0.2">
      <c r="A2783" s="6">
        <f t="shared" si="215"/>
        <v>1.0528</v>
      </c>
      <c r="B2783">
        <v>2781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8">
        <f t="shared" si="216"/>
        <v>47</v>
      </c>
      <c r="Q2783" s="10" t="s">
        <v>8316</v>
      </c>
      <c r="R2783" t="s">
        <v>8317</v>
      </c>
      <c r="S2783" s="14" t="str">
        <f t="shared" si="217"/>
        <v>January</v>
      </c>
      <c r="T2783" s="15">
        <f t="shared" si="218"/>
        <v>42046.958333333336</v>
      </c>
      <c r="U2783" t="str">
        <f t="shared" si="219"/>
        <v>2015</v>
      </c>
    </row>
    <row r="2784" spans="1:21" ht="30" x14ac:dyDescent="0.2">
      <c r="A2784" s="6">
        <f t="shared" si="215"/>
        <v>1.2</v>
      </c>
      <c r="B2784">
        <v>2782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8">
        <f t="shared" si="216"/>
        <v>66.666666666666671</v>
      </c>
      <c r="Q2784" s="10" t="s">
        <v>8316</v>
      </c>
      <c r="R2784" t="s">
        <v>8317</v>
      </c>
      <c r="S2784" s="14" t="str">
        <f t="shared" si="217"/>
        <v>January</v>
      </c>
      <c r="T2784" s="15">
        <f t="shared" si="218"/>
        <v>42051.874305555553</v>
      </c>
      <c r="U2784" t="str">
        <f t="shared" si="219"/>
        <v>2015</v>
      </c>
    </row>
    <row r="2785" spans="1:21" ht="45" x14ac:dyDescent="0.2">
      <c r="A2785" s="6">
        <f t="shared" si="215"/>
        <v>1.145</v>
      </c>
      <c r="B2785">
        <v>2783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8">
        <f t="shared" si="216"/>
        <v>18.770491803278688</v>
      </c>
      <c r="Q2785" s="10" t="s">
        <v>8316</v>
      </c>
      <c r="R2785" t="s">
        <v>8317</v>
      </c>
      <c r="S2785" s="14" t="str">
        <f t="shared" si="217"/>
        <v>April</v>
      </c>
      <c r="T2785" s="15">
        <f t="shared" si="218"/>
        <v>42117.201921296299</v>
      </c>
      <c r="U2785" t="str">
        <f t="shared" si="219"/>
        <v>2015</v>
      </c>
    </row>
    <row r="2786" spans="1:21" ht="45" x14ac:dyDescent="0.2">
      <c r="A2786" s="6">
        <f t="shared" si="215"/>
        <v>1.19</v>
      </c>
      <c r="B2786">
        <v>2784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8">
        <f t="shared" si="216"/>
        <v>66.111111111111114</v>
      </c>
      <c r="Q2786" s="10" t="s">
        <v>8316</v>
      </c>
      <c r="R2786" t="s">
        <v>8317</v>
      </c>
      <c r="S2786" s="14" t="str">
        <f t="shared" si="217"/>
        <v>October</v>
      </c>
      <c r="T2786" s="15">
        <f t="shared" si="218"/>
        <v>41941.454201388886</v>
      </c>
      <c r="U2786" t="str">
        <f t="shared" si="219"/>
        <v>2014</v>
      </c>
    </row>
    <row r="2787" spans="1:21" ht="45" x14ac:dyDescent="0.2">
      <c r="A2787" s="6">
        <f t="shared" si="215"/>
        <v>1.0468</v>
      </c>
      <c r="B2787">
        <v>2785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8">
        <f t="shared" si="216"/>
        <v>36.859154929577464</v>
      </c>
      <c r="Q2787" s="10" t="s">
        <v>8316</v>
      </c>
      <c r="R2787" t="s">
        <v>8317</v>
      </c>
      <c r="S2787" s="14" t="str">
        <f t="shared" si="217"/>
        <v>July</v>
      </c>
      <c r="T2787" s="15">
        <f t="shared" si="218"/>
        <v>42587.541666666664</v>
      </c>
      <c r="U2787" t="str">
        <f t="shared" si="219"/>
        <v>2016</v>
      </c>
    </row>
    <row r="2788" spans="1:21" ht="30" x14ac:dyDescent="0.2">
      <c r="A2788" s="6">
        <f t="shared" si="215"/>
        <v>1.1783999999999999</v>
      </c>
      <c r="B2788">
        <v>2786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8">
        <f t="shared" si="216"/>
        <v>39.810810810810814</v>
      </c>
      <c r="Q2788" s="10" t="s">
        <v>8316</v>
      </c>
      <c r="R2788" t="s">
        <v>8317</v>
      </c>
      <c r="S2788" s="14" t="str">
        <f t="shared" si="217"/>
        <v>June</v>
      </c>
      <c r="T2788" s="15">
        <f t="shared" si="218"/>
        <v>41829.235879629625</v>
      </c>
      <c r="U2788" t="str">
        <f t="shared" si="219"/>
        <v>2014</v>
      </c>
    </row>
    <row r="2789" spans="1:21" ht="45" x14ac:dyDescent="0.2">
      <c r="A2789" s="6">
        <f t="shared" si="215"/>
        <v>1.1970000000000001</v>
      </c>
      <c r="B2789">
        <v>2787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8">
        <f t="shared" si="216"/>
        <v>31.5</v>
      </c>
      <c r="Q2789" s="10" t="s">
        <v>8316</v>
      </c>
      <c r="R2789" t="s">
        <v>8317</v>
      </c>
      <c r="S2789" s="14" t="str">
        <f t="shared" si="217"/>
        <v>June</v>
      </c>
      <c r="T2789" s="15">
        <f t="shared" si="218"/>
        <v>41837.865185185183</v>
      </c>
      <c r="U2789" t="str">
        <f t="shared" si="219"/>
        <v>2014</v>
      </c>
    </row>
    <row r="2790" spans="1:21" ht="30" x14ac:dyDescent="0.2">
      <c r="A2790" s="6">
        <f t="shared" si="215"/>
        <v>1.0249999999999999</v>
      </c>
      <c r="B2790">
        <v>2788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8">
        <f t="shared" si="216"/>
        <v>102.5</v>
      </c>
      <c r="Q2790" s="10" t="s">
        <v>8316</v>
      </c>
      <c r="R2790" t="s">
        <v>8317</v>
      </c>
      <c r="S2790" s="14" t="str">
        <f t="shared" si="217"/>
        <v>June</v>
      </c>
      <c r="T2790" s="15">
        <f t="shared" si="218"/>
        <v>42580.368553240733</v>
      </c>
      <c r="U2790" t="str">
        <f t="shared" si="219"/>
        <v>2016</v>
      </c>
    </row>
    <row r="2791" spans="1:21" ht="30" x14ac:dyDescent="0.2">
      <c r="A2791" s="6">
        <f t="shared" si="215"/>
        <v>1.0116666666666667</v>
      </c>
      <c r="B2791">
        <v>2789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8">
        <f t="shared" si="216"/>
        <v>126.45833333333333</v>
      </c>
      <c r="Q2791" s="10" t="s">
        <v>8316</v>
      </c>
      <c r="R2791" t="s">
        <v>8317</v>
      </c>
      <c r="S2791" s="14" t="str">
        <f t="shared" si="217"/>
        <v>February</v>
      </c>
      <c r="T2791" s="15">
        <f t="shared" si="218"/>
        <v>42074.833333333336</v>
      </c>
      <c r="U2791" t="str">
        <f t="shared" si="219"/>
        <v>2015</v>
      </c>
    </row>
    <row r="2792" spans="1:21" ht="45" x14ac:dyDescent="0.2">
      <c r="A2792" s="6">
        <f t="shared" si="215"/>
        <v>1.0533333333333332</v>
      </c>
      <c r="B2792">
        <v>2790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8">
        <f t="shared" si="216"/>
        <v>47.878787878787875</v>
      </c>
      <c r="Q2792" s="10" t="s">
        <v>8316</v>
      </c>
      <c r="R2792" t="s">
        <v>8317</v>
      </c>
      <c r="S2792" s="14" t="str">
        <f t="shared" si="217"/>
        <v>January</v>
      </c>
      <c r="T2792" s="15">
        <f t="shared" si="218"/>
        <v>42046.605358796289</v>
      </c>
      <c r="U2792" t="str">
        <f t="shared" si="219"/>
        <v>2015</v>
      </c>
    </row>
    <row r="2793" spans="1:21" ht="45" x14ac:dyDescent="0.2">
      <c r="A2793" s="6">
        <f t="shared" si="215"/>
        <v>1.0249999999999999</v>
      </c>
      <c r="B2793">
        <v>2791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8">
        <f t="shared" si="216"/>
        <v>73.214285714285708</v>
      </c>
      <c r="Q2793" s="10" t="s">
        <v>8316</v>
      </c>
      <c r="R2793" t="s">
        <v>8317</v>
      </c>
      <c r="S2793" s="14" t="str">
        <f t="shared" si="217"/>
        <v>August</v>
      </c>
      <c r="T2793" s="15">
        <f t="shared" si="218"/>
        <v>42621.833333333336</v>
      </c>
      <c r="U2793" t="str">
        <f t="shared" si="219"/>
        <v>2016</v>
      </c>
    </row>
    <row r="2794" spans="1:21" ht="45" x14ac:dyDescent="0.2">
      <c r="A2794" s="6">
        <f t="shared" si="215"/>
        <v>1.0760000000000001</v>
      </c>
      <c r="B2794">
        <v>2792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8">
        <f t="shared" si="216"/>
        <v>89.666666666666671</v>
      </c>
      <c r="Q2794" s="10" t="s">
        <v>8316</v>
      </c>
      <c r="R2794" t="s">
        <v>8317</v>
      </c>
      <c r="S2794" s="14" t="str">
        <f t="shared" si="217"/>
        <v>June</v>
      </c>
      <c r="T2794" s="15">
        <f t="shared" si="218"/>
        <v>42227.897673611107</v>
      </c>
      <c r="U2794" t="str">
        <f t="shared" si="219"/>
        <v>2015</v>
      </c>
    </row>
    <row r="2795" spans="1:21" ht="60" x14ac:dyDescent="0.2">
      <c r="A2795" s="6">
        <f t="shared" si="215"/>
        <v>1.105675</v>
      </c>
      <c r="B2795">
        <v>2793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8">
        <f t="shared" si="216"/>
        <v>151.4623287671233</v>
      </c>
      <c r="Q2795" s="10" t="s">
        <v>8316</v>
      </c>
      <c r="R2795" t="s">
        <v>8317</v>
      </c>
      <c r="S2795" s="14" t="str">
        <f t="shared" si="217"/>
        <v>June</v>
      </c>
      <c r="T2795" s="15">
        <f t="shared" si="218"/>
        <v>42206.085706018515</v>
      </c>
      <c r="U2795" t="str">
        <f t="shared" si="219"/>
        <v>2015</v>
      </c>
    </row>
    <row r="2796" spans="1:21" ht="45" x14ac:dyDescent="0.2">
      <c r="A2796" s="6">
        <f t="shared" si="215"/>
        <v>1.5</v>
      </c>
      <c r="B2796">
        <v>2794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8">
        <f t="shared" si="216"/>
        <v>25</v>
      </c>
      <c r="Q2796" s="10" t="s">
        <v>8316</v>
      </c>
      <c r="R2796" t="s">
        <v>8317</v>
      </c>
      <c r="S2796" s="14" t="str">
        <f t="shared" si="217"/>
        <v>February</v>
      </c>
      <c r="T2796" s="15">
        <f t="shared" si="218"/>
        <v>42432.458333333336</v>
      </c>
      <c r="U2796" t="str">
        <f t="shared" si="219"/>
        <v>2016</v>
      </c>
    </row>
    <row r="2797" spans="1:21" ht="45" x14ac:dyDescent="0.2">
      <c r="A2797" s="6">
        <f t="shared" si="215"/>
        <v>1.0428571428571429</v>
      </c>
      <c r="B2797">
        <v>2795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8">
        <f t="shared" si="216"/>
        <v>36.5</v>
      </c>
      <c r="Q2797" s="10" t="s">
        <v>8316</v>
      </c>
      <c r="R2797" t="s">
        <v>8317</v>
      </c>
      <c r="S2797" s="14" t="str">
        <f t="shared" si="217"/>
        <v>May</v>
      </c>
      <c r="T2797" s="15">
        <f t="shared" si="218"/>
        <v>41796.625</v>
      </c>
      <c r="U2797" t="str">
        <f t="shared" si="219"/>
        <v>2014</v>
      </c>
    </row>
    <row r="2798" spans="1:21" ht="45" x14ac:dyDescent="0.2">
      <c r="A2798" s="6">
        <f t="shared" si="215"/>
        <v>1.155</v>
      </c>
      <c r="B2798">
        <v>2796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8">
        <f t="shared" si="216"/>
        <v>44</v>
      </c>
      <c r="Q2798" s="10" t="s">
        <v>8316</v>
      </c>
      <c r="R2798" t="s">
        <v>8317</v>
      </c>
      <c r="S2798" s="14" t="str">
        <f t="shared" si="217"/>
        <v>June</v>
      </c>
      <c r="T2798" s="15">
        <f t="shared" si="218"/>
        <v>41825.194768518515</v>
      </c>
      <c r="U2798" t="str">
        <f t="shared" si="219"/>
        <v>2014</v>
      </c>
    </row>
    <row r="2799" spans="1:21" ht="45" x14ac:dyDescent="0.2">
      <c r="A2799" s="6">
        <f t="shared" si="215"/>
        <v>1.02645125</v>
      </c>
      <c r="B2799">
        <v>2797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8">
        <f t="shared" si="216"/>
        <v>87.357553191489373</v>
      </c>
      <c r="Q2799" s="10" t="s">
        <v>8316</v>
      </c>
      <c r="R2799" t="s">
        <v>8317</v>
      </c>
      <c r="S2799" s="14" t="str">
        <f t="shared" si="217"/>
        <v>June</v>
      </c>
      <c r="T2799" s="15">
        <f t="shared" si="218"/>
        <v>41828.606944444444</v>
      </c>
      <c r="U2799" t="str">
        <f t="shared" si="219"/>
        <v>2014</v>
      </c>
    </row>
    <row r="2800" spans="1:21" ht="45" x14ac:dyDescent="0.2">
      <c r="A2800" s="6">
        <f t="shared" si="215"/>
        <v>1.014</v>
      </c>
      <c r="B2800">
        <v>2798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8">
        <f t="shared" si="216"/>
        <v>36.474820143884891</v>
      </c>
      <c r="Q2800" s="10" t="s">
        <v>8316</v>
      </c>
      <c r="R2800" t="s">
        <v>8317</v>
      </c>
      <c r="S2800" s="14" t="str">
        <f t="shared" si="217"/>
        <v>July</v>
      </c>
      <c r="T2800" s="15">
        <f t="shared" si="218"/>
        <v>42216.333333333336</v>
      </c>
      <c r="U2800" t="str">
        <f t="shared" si="219"/>
        <v>2015</v>
      </c>
    </row>
    <row r="2801" spans="1:21" ht="45" x14ac:dyDescent="0.2">
      <c r="A2801" s="6">
        <f t="shared" si="215"/>
        <v>1.1663479999999999</v>
      </c>
      <c r="B2801">
        <v>2799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8">
        <f t="shared" si="216"/>
        <v>44.859538461538463</v>
      </c>
      <c r="Q2801" s="10" t="s">
        <v>8316</v>
      </c>
      <c r="R2801" t="s">
        <v>8317</v>
      </c>
      <c r="S2801" s="14" t="str">
        <f t="shared" si="217"/>
        <v>May</v>
      </c>
      <c r="T2801" s="15">
        <f t="shared" si="218"/>
        <v>42538.333333333336</v>
      </c>
      <c r="U2801" t="str">
        <f t="shared" si="219"/>
        <v>2016</v>
      </c>
    </row>
    <row r="2802" spans="1:21" ht="45" x14ac:dyDescent="0.2">
      <c r="A2802" s="6">
        <f t="shared" si="215"/>
        <v>1.33</v>
      </c>
      <c r="B2802">
        <v>2800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8">
        <f t="shared" si="216"/>
        <v>42.903225806451616</v>
      </c>
      <c r="Q2802" s="10" t="s">
        <v>8316</v>
      </c>
      <c r="R2802" t="s">
        <v>8317</v>
      </c>
      <c r="S2802" s="14" t="str">
        <f t="shared" si="217"/>
        <v>November</v>
      </c>
      <c r="T2802" s="15">
        <f t="shared" si="218"/>
        <v>42008.219513888886</v>
      </c>
      <c r="U2802" t="str">
        <f t="shared" si="219"/>
        <v>2014</v>
      </c>
    </row>
    <row r="2803" spans="1:21" ht="45" x14ac:dyDescent="0.2">
      <c r="A2803" s="6">
        <f t="shared" si="215"/>
        <v>1.3320000000000001</v>
      </c>
      <c r="B2803">
        <v>2801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8">
        <f t="shared" si="216"/>
        <v>51.230769230769234</v>
      </c>
      <c r="Q2803" s="10" t="s">
        <v>8316</v>
      </c>
      <c r="R2803" t="s">
        <v>8317</v>
      </c>
      <c r="S2803" s="14" t="str">
        <f t="shared" si="217"/>
        <v>September</v>
      </c>
      <c r="T2803" s="15">
        <f t="shared" si="218"/>
        <v>41922.125</v>
      </c>
      <c r="U2803" t="str">
        <f t="shared" si="219"/>
        <v>2014</v>
      </c>
    </row>
    <row r="2804" spans="1:21" ht="45" x14ac:dyDescent="0.2">
      <c r="A2804" s="6">
        <f t="shared" si="215"/>
        <v>1.0183333333333333</v>
      </c>
      <c r="B2804">
        <v>2802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8">
        <f t="shared" si="216"/>
        <v>33.944444444444443</v>
      </c>
      <c r="Q2804" s="10" t="s">
        <v>8316</v>
      </c>
      <c r="R2804" t="s">
        <v>8317</v>
      </c>
      <c r="S2804" s="14" t="str">
        <f t="shared" si="217"/>
        <v>July</v>
      </c>
      <c r="T2804" s="15">
        <f t="shared" si="218"/>
        <v>42222.313738425924</v>
      </c>
      <c r="U2804" t="str">
        <f t="shared" si="219"/>
        <v>2015</v>
      </c>
    </row>
    <row r="2805" spans="1:21" ht="45" x14ac:dyDescent="0.2">
      <c r="A2805" s="6">
        <f t="shared" si="215"/>
        <v>1.2795000000000001</v>
      </c>
      <c r="B2805">
        <v>2803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8">
        <f t="shared" si="216"/>
        <v>90.744680851063833</v>
      </c>
      <c r="Q2805" s="10" t="s">
        <v>8316</v>
      </c>
      <c r="R2805" t="s">
        <v>8317</v>
      </c>
      <c r="S2805" s="14" t="str">
        <f t="shared" si="217"/>
        <v>June</v>
      </c>
      <c r="T2805" s="15">
        <f t="shared" si="218"/>
        <v>42200.666666666664</v>
      </c>
      <c r="U2805" t="str">
        <f t="shared" si="219"/>
        <v>2015</v>
      </c>
    </row>
    <row r="2806" spans="1:21" ht="45" x14ac:dyDescent="0.2">
      <c r="A2806" s="6">
        <f t="shared" si="215"/>
        <v>1.1499999999999999</v>
      </c>
      <c r="B2806">
        <v>2804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8">
        <f t="shared" si="216"/>
        <v>50</v>
      </c>
      <c r="Q2806" s="10" t="s">
        <v>8316</v>
      </c>
      <c r="R2806" t="s">
        <v>8317</v>
      </c>
      <c r="S2806" s="14" t="str">
        <f t="shared" si="217"/>
        <v>August</v>
      </c>
      <c r="T2806" s="15">
        <f t="shared" si="218"/>
        <v>41911.120254629626</v>
      </c>
      <c r="U2806" t="str">
        <f t="shared" si="219"/>
        <v>2014</v>
      </c>
    </row>
    <row r="2807" spans="1:21" ht="60" x14ac:dyDescent="0.2">
      <c r="A2807" s="6">
        <f t="shared" si="215"/>
        <v>1.1000000000000001</v>
      </c>
      <c r="B2807">
        <v>2805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8">
        <f t="shared" si="216"/>
        <v>24.444444444444443</v>
      </c>
      <c r="Q2807" s="10" t="s">
        <v>8316</v>
      </c>
      <c r="R2807" t="s">
        <v>8317</v>
      </c>
      <c r="S2807" s="14" t="str">
        <f t="shared" si="217"/>
        <v>July</v>
      </c>
      <c r="T2807" s="15">
        <f t="shared" si="218"/>
        <v>42238.1721412037</v>
      </c>
      <c r="U2807" t="str">
        <f t="shared" si="219"/>
        <v>2015</v>
      </c>
    </row>
    <row r="2808" spans="1:21" ht="45" x14ac:dyDescent="0.2">
      <c r="A2808" s="6">
        <f t="shared" si="215"/>
        <v>1.121</v>
      </c>
      <c r="B2808">
        <v>2806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8">
        <f t="shared" si="216"/>
        <v>44.25</v>
      </c>
      <c r="Q2808" s="10" t="s">
        <v>8316</v>
      </c>
      <c r="R2808" t="s">
        <v>8317</v>
      </c>
      <c r="S2808" s="14" t="str">
        <f t="shared" si="217"/>
        <v>June</v>
      </c>
      <c r="T2808" s="15">
        <f t="shared" si="218"/>
        <v>42221.124999999993</v>
      </c>
      <c r="U2808" t="str">
        <f t="shared" si="219"/>
        <v>2015</v>
      </c>
    </row>
    <row r="2809" spans="1:21" x14ac:dyDescent="0.2">
      <c r="A2809" s="6">
        <f t="shared" si="215"/>
        <v>1.26</v>
      </c>
      <c r="B2809">
        <v>2807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8">
        <f t="shared" si="216"/>
        <v>67.741935483870961</v>
      </c>
      <c r="Q2809" s="10" t="s">
        <v>8316</v>
      </c>
      <c r="R2809" t="s">
        <v>8317</v>
      </c>
      <c r="S2809" s="14" t="str">
        <f t="shared" si="217"/>
        <v>May</v>
      </c>
      <c r="T2809" s="15">
        <f t="shared" si="218"/>
        <v>42184.539791666662</v>
      </c>
      <c r="U2809" t="str">
        <f t="shared" si="219"/>
        <v>2015</v>
      </c>
    </row>
    <row r="2810" spans="1:21" ht="45" x14ac:dyDescent="0.2">
      <c r="A2810" s="6">
        <f t="shared" si="215"/>
        <v>1.0024444444444445</v>
      </c>
      <c r="B2810">
        <v>2808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8">
        <f t="shared" si="216"/>
        <v>65.376811594202906</v>
      </c>
      <c r="Q2810" s="10" t="s">
        <v>8316</v>
      </c>
      <c r="R2810" t="s">
        <v>8317</v>
      </c>
      <c r="S2810" s="14" t="str">
        <f t="shared" si="217"/>
        <v>July</v>
      </c>
      <c r="T2810" s="15">
        <f t="shared" si="218"/>
        <v>42238.513136574074</v>
      </c>
      <c r="U2810" t="str">
        <f t="shared" si="219"/>
        <v>2015</v>
      </c>
    </row>
    <row r="2811" spans="1:21" ht="45" x14ac:dyDescent="0.2">
      <c r="A2811" s="6">
        <f t="shared" si="215"/>
        <v>1.024</v>
      </c>
      <c r="B2811">
        <v>2809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8">
        <f t="shared" si="216"/>
        <v>121.9047619047619</v>
      </c>
      <c r="Q2811" s="10" t="s">
        <v>8316</v>
      </c>
      <c r="R2811" t="s">
        <v>8317</v>
      </c>
      <c r="S2811" s="14" t="str">
        <f t="shared" si="217"/>
        <v>March</v>
      </c>
      <c r="T2811" s="15">
        <f t="shared" si="218"/>
        <v>42459.277083333327</v>
      </c>
      <c r="U2811" t="str">
        <f t="shared" si="219"/>
        <v>2016</v>
      </c>
    </row>
    <row r="2812" spans="1:21" ht="45" x14ac:dyDescent="0.2">
      <c r="A2812" s="6">
        <f t="shared" si="215"/>
        <v>1.0820000000000001</v>
      </c>
      <c r="B2812">
        <v>2810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8">
        <f t="shared" si="216"/>
        <v>47.456140350877192</v>
      </c>
      <c r="Q2812" s="10" t="s">
        <v>8316</v>
      </c>
      <c r="R2812" t="s">
        <v>8317</v>
      </c>
      <c r="S2812" s="14" t="str">
        <f t="shared" si="217"/>
        <v>April</v>
      </c>
      <c r="T2812" s="15">
        <f t="shared" si="218"/>
        <v>41790.832638888889</v>
      </c>
      <c r="U2812" t="str">
        <f t="shared" si="219"/>
        <v>2014</v>
      </c>
    </row>
    <row r="2813" spans="1:21" ht="45" x14ac:dyDescent="0.2">
      <c r="A2813" s="6">
        <f t="shared" si="215"/>
        <v>1.0026999999999999</v>
      </c>
      <c r="B2813">
        <v>2811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8">
        <f t="shared" si="216"/>
        <v>92.842592592592595</v>
      </c>
      <c r="Q2813" s="10" t="s">
        <v>8316</v>
      </c>
      <c r="R2813" t="s">
        <v>8317</v>
      </c>
      <c r="S2813" s="14" t="str">
        <f t="shared" si="217"/>
        <v>January</v>
      </c>
      <c r="T2813" s="15">
        <f t="shared" si="218"/>
        <v>42058.163229166668</v>
      </c>
      <c r="U2813" t="str">
        <f t="shared" si="219"/>
        <v>2015</v>
      </c>
    </row>
    <row r="2814" spans="1:21" ht="45" x14ac:dyDescent="0.2">
      <c r="A2814" s="6">
        <f t="shared" si="215"/>
        <v>1.133</v>
      </c>
      <c r="B2814">
        <v>2812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8">
        <f t="shared" si="216"/>
        <v>68.253012048192772</v>
      </c>
      <c r="Q2814" s="10" t="s">
        <v>8316</v>
      </c>
      <c r="R2814" t="s">
        <v>8317</v>
      </c>
      <c r="S2814" s="14" t="str">
        <f t="shared" si="217"/>
        <v>February</v>
      </c>
      <c r="T2814" s="15">
        <f t="shared" si="218"/>
        <v>42099.833333333336</v>
      </c>
      <c r="U2814" t="str">
        <f t="shared" si="219"/>
        <v>2015</v>
      </c>
    </row>
    <row r="2815" spans="1:21" ht="45" x14ac:dyDescent="0.2">
      <c r="A2815" s="6">
        <f t="shared" si="215"/>
        <v>1.2757571428571428</v>
      </c>
      <c r="B2815">
        <v>2813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8">
        <f t="shared" si="216"/>
        <v>37.209583333333335</v>
      </c>
      <c r="Q2815" s="10" t="s">
        <v>8316</v>
      </c>
      <c r="R2815" t="s">
        <v>8317</v>
      </c>
      <c r="S2815" s="14" t="str">
        <f t="shared" si="217"/>
        <v>November</v>
      </c>
      <c r="T2815" s="15">
        <f t="shared" si="218"/>
        <v>42718.409270833326</v>
      </c>
      <c r="U2815" t="str">
        <f t="shared" si="219"/>
        <v>2016</v>
      </c>
    </row>
    <row r="2816" spans="1:21" ht="45" x14ac:dyDescent="0.2">
      <c r="A2816" s="6">
        <f t="shared" si="215"/>
        <v>1.0773333333333333</v>
      </c>
      <c r="B2816">
        <v>2814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8">
        <f t="shared" si="216"/>
        <v>25.25</v>
      </c>
      <c r="Q2816" s="10" t="s">
        <v>8316</v>
      </c>
      <c r="R2816" t="s">
        <v>8317</v>
      </c>
      <c r="S2816" s="14" t="str">
        <f t="shared" si="217"/>
        <v>April</v>
      </c>
      <c r="T2816" s="15">
        <f t="shared" si="218"/>
        <v>42133.066145833327</v>
      </c>
      <c r="U2816" t="str">
        <f t="shared" si="219"/>
        <v>2015</v>
      </c>
    </row>
    <row r="2817" spans="1:21" ht="45" x14ac:dyDescent="0.2">
      <c r="A2817" s="6">
        <f t="shared" si="215"/>
        <v>2.42</v>
      </c>
      <c r="B2817">
        <v>2815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8">
        <f t="shared" si="216"/>
        <v>43.214285714285715</v>
      </c>
      <c r="Q2817" s="10" t="s">
        <v>8316</v>
      </c>
      <c r="R2817" t="s">
        <v>8317</v>
      </c>
      <c r="S2817" s="14" t="str">
        <f t="shared" si="217"/>
        <v>July</v>
      </c>
      <c r="T2817" s="15">
        <f t="shared" si="218"/>
        <v>42589.443391203698</v>
      </c>
      <c r="U2817" t="str">
        <f t="shared" si="219"/>
        <v>2016</v>
      </c>
    </row>
    <row r="2818" spans="1:21" ht="45" x14ac:dyDescent="0.2">
      <c r="A2818" s="6">
        <f t="shared" si="215"/>
        <v>1.4156666666666666</v>
      </c>
      <c r="B2818">
        <v>2816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8">
        <f t="shared" si="216"/>
        <v>25.130177514792898</v>
      </c>
      <c r="Q2818" s="10" t="s">
        <v>8316</v>
      </c>
      <c r="R2818" t="s">
        <v>8317</v>
      </c>
      <c r="S2818" s="14" t="str">
        <f t="shared" si="217"/>
        <v>July</v>
      </c>
      <c r="T2818" s="15">
        <f t="shared" si="218"/>
        <v>42218.333333333336</v>
      </c>
      <c r="U2818" t="str">
        <f t="shared" si="219"/>
        <v>2015</v>
      </c>
    </row>
    <row r="2819" spans="1:21" ht="45" x14ac:dyDescent="0.2">
      <c r="A2819" s="6">
        <f t="shared" ref="A2819:A2882" si="220">(F2819/E2819)</f>
        <v>1.3</v>
      </c>
      <c r="B2819">
        <v>2817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8">
        <f t="shared" ref="P2819:P2882" si="221">F2819/M2819</f>
        <v>23.636363636363637</v>
      </c>
      <c r="Q2819" s="10" t="s">
        <v>8316</v>
      </c>
      <c r="R2819" t="s">
        <v>8317</v>
      </c>
      <c r="S2819" s="14" t="str">
        <f t="shared" ref="S2819:S2882" si="222">TEXT((((K2819/60)/60)/24)+DATE(1970,1,1)+(-8/24),"MMMM")</f>
        <v>January</v>
      </c>
      <c r="T2819" s="15">
        <f t="shared" ref="T2819:T2882" si="223">(((J2819/60)/60/24)+DATE(1970,1,1)+(-8/24))</f>
        <v>42063.30164351852</v>
      </c>
      <c r="U2819" t="str">
        <f t="shared" ref="U2819:U2882" si="224">TEXT((((K2819/60)/60)/24)+DATE(1970,1,1)+(-8/24),"YYYY")</f>
        <v>2015</v>
      </c>
    </row>
    <row r="2820" spans="1:21" ht="45" x14ac:dyDescent="0.2">
      <c r="A2820" s="6">
        <f t="shared" si="220"/>
        <v>1.0603</v>
      </c>
      <c r="B2820">
        <v>2818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8">
        <f t="shared" si="221"/>
        <v>103.95098039215686</v>
      </c>
      <c r="Q2820" s="10" t="s">
        <v>8316</v>
      </c>
      <c r="R2820" t="s">
        <v>8317</v>
      </c>
      <c r="S2820" s="14" t="str">
        <f t="shared" si="222"/>
        <v>September</v>
      </c>
      <c r="T2820" s="15">
        <f t="shared" si="223"/>
        <v>42270.264884259253</v>
      </c>
      <c r="U2820" t="str">
        <f t="shared" si="224"/>
        <v>2015</v>
      </c>
    </row>
    <row r="2821" spans="1:21" ht="45" x14ac:dyDescent="0.2">
      <c r="A2821" s="6">
        <f t="shared" si="220"/>
        <v>1.048</v>
      </c>
      <c r="B2821">
        <v>2819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8">
        <f t="shared" si="221"/>
        <v>50.384615384615387</v>
      </c>
      <c r="Q2821" s="10" t="s">
        <v>8316</v>
      </c>
      <c r="R2821" t="s">
        <v>8317</v>
      </c>
      <c r="S2821" s="14" t="str">
        <f t="shared" si="222"/>
        <v>May</v>
      </c>
      <c r="T2821" s="15">
        <f t="shared" si="223"/>
        <v>42169.192233796297</v>
      </c>
      <c r="U2821" t="str">
        <f t="shared" si="224"/>
        <v>2015</v>
      </c>
    </row>
    <row r="2822" spans="1:21" ht="45" x14ac:dyDescent="0.2">
      <c r="A2822" s="6">
        <f t="shared" si="220"/>
        <v>1.36</v>
      </c>
      <c r="B2822">
        <v>2820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8">
        <f t="shared" si="221"/>
        <v>13.6</v>
      </c>
      <c r="Q2822" s="10" t="s">
        <v>8316</v>
      </c>
      <c r="R2822" t="s">
        <v>8317</v>
      </c>
      <c r="S2822" s="14" t="str">
        <f t="shared" si="222"/>
        <v>February</v>
      </c>
      <c r="T2822" s="15">
        <f t="shared" si="223"/>
        <v>42425.666666666664</v>
      </c>
      <c r="U2822" t="str">
        <f t="shared" si="224"/>
        <v>2016</v>
      </c>
    </row>
    <row r="2823" spans="1:21" ht="45" x14ac:dyDescent="0.2">
      <c r="A2823" s="6">
        <f t="shared" si="220"/>
        <v>1</v>
      </c>
      <c r="B2823">
        <v>2821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8">
        <f t="shared" si="221"/>
        <v>28.571428571428573</v>
      </c>
      <c r="Q2823" s="10" t="s">
        <v>8316</v>
      </c>
      <c r="R2823" t="s">
        <v>8317</v>
      </c>
      <c r="S2823" s="14" t="str">
        <f t="shared" si="222"/>
        <v>August</v>
      </c>
      <c r="T2823" s="15">
        <f t="shared" si="223"/>
        <v>41905.589525462965</v>
      </c>
      <c r="U2823" t="str">
        <f t="shared" si="224"/>
        <v>2014</v>
      </c>
    </row>
    <row r="2824" spans="1:21" ht="45" x14ac:dyDescent="0.2">
      <c r="A2824" s="6">
        <f t="shared" si="220"/>
        <v>1</v>
      </c>
      <c r="B2824">
        <v>2822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8">
        <f t="shared" si="221"/>
        <v>63.829787234042556</v>
      </c>
      <c r="Q2824" s="10" t="s">
        <v>8316</v>
      </c>
      <c r="R2824" t="s">
        <v>8317</v>
      </c>
      <c r="S2824" s="14" t="str">
        <f t="shared" si="222"/>
        <v>February</v>
      </c>
      <c r="T2824" s="15">
        <f t="shared" si="223"/>
        <v>42090.308935185189</v>
      </c>
      <c r="U2824" t="str">
        <f t="shared" si="224"/>
        <v>2015</v>
      </c>
    </row>
    <row r="2825" spans="1:21" ht="45" x14ac:dyDescent="0.2">
      <c r="A2825" s="6">
        <f t="shared" si="220"/>
        <v>1.24</v>
      </c>
      <c r="B2825">
        <v>2823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8">
        <f t="shared" si="221"/>
        <v>8.8571428571428577</v>
      </c>
      <c r="Q2825" s="10" t="s">
        <v>8316</v>
      </c>
      <c r="R2825" t="s">
        <v>8317</v>
      </c>
      <c r="S2825" s="14" t="str">
        <f t="shared" si="222"/>
        <v>March</v>
      </c>
      <c r="T2825" s="15">
        <f t="shared" si="223"/>
        <v>42094.624305555553</v>
      </c>
      <c r="U2825" t="str">
        <f t="shared" si="224"/>
        <v>2015</v>
      </c>
    </row>
    <row r="2826" spans="1:21" ht="30" x14ac:dyDescent="0.2">
      <c r="A2826" s="6">
        <f t="shared" si="220"/>
        <v>1.1692307692307693</v>
      </c>
      <c r="B2826">
        <v>2824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8">
        <f t="shared" si="221"/>
        <v>50.666666666666664</v>
      </c>
      <c r="Q2826" s="10" t="s">
        <v>8316</v>
      </c>
      <c r="R2826" t="s">
        <v>8317</v>
      </c>
      <c r="S2826" s="14" t="str">
        <f t="shared" si="222"/>
        <v>May</v>
      </c>
      <c r="T2826" s="15">
        <f t="shared" si="223"/>
        <v>42167.738194444442</v>
      </c>
      <c r="U2826" t="str">
        <f t="shared" si="224"/>
        <v>2015</v>
      </c>
    </row>
    <row r="2827" spans="1:21" ht="45" x14ac:dyDescent="0.2">
      <c r="A2827" s="6">
        <f t="shared" si="220"/>
        <v>1.0333333333333334</v>
      </c>
      <c r="B2827">
        <v>2825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8">
        <f t="shared" si="221"/>
        <v>60.784313725490193</v>
      </c>
      <c r="Q2827" s="10" t="s">
        <v>8316</v>
      </c>
      <c r="R2827" t="s">
        <v>8317</v>
      </c>
      <c r="S2827" s="14" t="str">
        <f t="shared" si="222"/>
        <v>November</v>
      </c>
      <c r="T2827" s="15">
        <f t="shared" si="223"/>
        <v>42342.459328703706</v>
      </c>
      <c r="U2827" t="str">
        <f t="shared" si="224"/>
        <v>2015</v>
      </c>
    </row>
    <row r="2828" spans="1:21" ht="45" x14ac:dyDescent="0.2">
      <c r="A2828" s="6">
        <f t="shared" si="220"/>
        <v>1.0774999999999999</v>
      </c>
      <c r="B2828">
        <v>2826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8">
        <f t="shared" si="221"/>
        <v>113.42105263157895</v>
      </c>
      <c r="Q2828" s="10" t="s">
        <v>8316</v>
      </c>
      <c r="R2828" t="s">
        <v>8317</v>
      </c>
      <c r="S2828" s="14" t="str">
        <f t="shared" si="222"/>
        <v>June</v>
      </c>
      <c r="T2828" s="15">
        <f t="shared" si="223"/>
        <v>42194.958333333336</v>
      </c>
      <c r="U2828" t="str">
        <f t="shared" si="224"/>
        <v>2015</v>
      </c>
    </row>
    <row r="2829" spans="1:21" ht="45" x14ac:dyDescent="0.2">
      <c r="A2829" s="6">
        <f t="shared" si="220"/>
        <v>1.2024999999999999</v>
      </c>
      <c r="B2829">
        <v>2827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8">
        <f t="shared" si="221"/>
        <v>104.56521739130434</v>
      </c>
      <c r="Q2829" s="10" t="s">
        <v>8316</v>
      </c>
      <c r="R2829" t="s">
        <v>8317</v>
      </c>
      <c r="S2829" s="14" t="str">
        <f t="shared" si="222"/>
        <v>May</v>
      </c>
      <c r="T2829" s="15">
        <f t="shared" si="223"/>
        <v>42524.354166666664</v>
      </c>
      <c r="U2829" t="str">
        <f t="shared" si="224"/>
        <v>2016</v>
      </c>
    </row>
    <row r="2830" spans="1:21" ht="45" x14ac:dyDescent="0.2">
      <c r="A2830" s="6">
        <f t="shared" si="220"/>
        <v>1.0037894736842106</v>
      </c>
      <c r="B2830">
        <v>2828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8">
        <f t="shared" si="221"/>
        <v>98.30927835051547</v>
      </c>
      <c r="Q2830" s="10" t="s">
        <v>8316</v>
      </c>
      <c r="R2830" t="s">
        <v>8317</v>
      </c>
      <c r="S2830" s="14" t="str">
        <f t="shared" si="222"/>
        <v>September</v>
      </c>
      <c r="T2830" s="15">
        <f t="shared" si="223"/>
        <v>42279.624999999993</v>
      </c>
      <c r="U2830" t="str">
        <f t="shared" si="224"/>
        <v>2015</v>
      </c>
    </row>
    <row r="2831" spans="1:21" ht="45" x14ac:dyDescent="0.2">
      <c r="A2831" s="6">
        <f t="shared" si="220"/>
        <v>1.0651999999999999</v>
      </c>
      <c r="B2831">
        <v>2829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8">
        <f t="shared" si="221"/>
        <v>35.039473684210527</v>
      </c>
      <c r="Q2831" s="10" t="s">
        <v>8316</v>
      </c>
      <c r="R2831" t="s">
        <v>8317</v>
      </c>
      <c r="S2831" s="14" t="str">
        <f t="shared" si="222"/>
        <v>May</v>
      </c>
      <c r="T2831" s="15">
        <f t="shared" si="223"/>
        <v>42523.100902777776</v>
      </c>
      <c r="U2831" t="str">
        <f t="shared" si="224"/>
        <v>2016</v>
      </c>
    </row>
    <row r="2832" spans="1:21" ht="30" x14ac:dyDescent="0.2">
      <c r="A2832" s="6">
        <f t="shared" si="220"/>
        <v>1</v>
      </c>
      <c r="B2832">
        <v>2830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8">
        <f t="shared" si="221"/>
        <v>272.72727272727275</v>
      </c>
      <c r="Q2832" s="10" t="s">
        <v>8316</v>
      </c>
      <c r="R2832" t="s">
        <v>8317</v>
      </c>
      <c r="S2832" s="14" t="str">
        <f t="shared" si="222"/>
        <v>April</v>
      </c>
      <c r="T2832" s="15">
        <f t="shared" si="223"/>
        <v>41770.832638888889</v>
      </c>
      <c r="U2832" t="str">
        <f t="shared" si="224"/>
        <v>2014</v>
      </c>
    </row>
    <row r="2833" spans="1:21" ht="30" x14ac:dyDescent="0.2">
      <c r="A2833" s="6">
        <f t="shared" si="220"/>
        <v>1.1066666666666667</v>
      </c>
      <c r="B2833">
        <v>2831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8">
        <f t="shared" si="221"/>
        <v>63.846153846153847</v>
      </c>
      <c r="Q2833" s="10" t="s">
        <v>8316</v>
      </c>
      <c r="R2833" t="s">
        <v>8317</v>
      </c>
      <c r="S2833" s="14" t="str">
        <f t="shared" si="222"/>
        <v>June</v>
      </c>
      <c r="T2833" s="15">
        <f t="shared" si="223"/>
        <v>42201.491550925923</v>
      </c>
      <c r="U2833" t="str">
        <f t="shared" si="224"/>
        <v>2015</v>
      </c>
    </row>
    <row r="2834" spans="1:21" ht="45" x14ac:dyDescent="0.2">
      <c r="A2834" s="6">
        <f t="shared" si="220"/>
        <v>1.1471959999999999</v>
      </c>
      <c r="B2834">
        <v>2832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8">
        <f t="shared" si="221"/>
        <v>30.189368421052631</v>
      </c>
      <c r="Q2834" s="10" t="s">
        <v>8316</v>
      </c>
      <c r="R2834" t="s">
        <v>8317</v>
      </c>
      <c r="S2834" s="14" t="str">
        <f t="shared" si="222"/>
        <v>October</v>
      </c>
      <c r="T2834" s="15">
        <f t="shared" si="223"/>
        <v>41966.583333333336</v>
      </c>
      <c r="U2834" t="str">
        <f t="shared" si="224"/>
        <v>2014</v>
      </c>
    </row>
    <row r="2835" spans="1:21" x14ac:dyDescent="0.2">
      <c r="A2835" s="6">
        <f t="shared" si="220"/>
        <v>1.0825925925925926</v>
      </c>
      <c r="B2835">
        <v>2833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8">
        <f t="shared" si="221"/>
        <v>83.51428571428572</v>
      </c>
      <c r="Q2835" s="10" t="s">
        <v>8316</v>
      </c>
      <c r="R2835" t="s">
        <v>8317</v>
      </c>
      <c r="S2835" s="14" t="str">
        <f t="shared" si="222"/>
        <v>September</v>
      </c>
      <c r="T2835" s="15">
        <f t="shared" si="223"/>
        <v>42287.749999999993</v>
      </c>
      <c r="U2835" t="str">
        <f t="shared" si="224"/>
        <v>2015</v>
      </c>
    </row>
    <row r="2836" spans="1:21" ht="45" x14ac:dyDescent="0.2">
      <c r="A2836" s="6">
        <f t="shared" si="220"/>
        <v>1.7</v>
      </c>
      <c r="B2836">
        <v>2834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8">
        <f t="shared" si="221"/>
        <v>64.761904761904759</v>
      </c>
      <c r="Q2836" s="10" t="s">
        <v>8316</v>
      </c>
      <c r="R2836" t="s">
        <v>8317</v>
      </c>
      <c r="S2836" s="14" t="str">
        <f t="shared" si="222"/>
        <v>January</v>
      </c>
      <c r="T2836" s="15">
        <f t="shared" si="223"/>
        <v>42034.626504629625</v>
      </c>
      <c r="U2836" t="str">
        <f t="shared" si="224"/>
        <v>2015</v>
      </c>
    </row>
    <row r="2837" spans="1:21" ht="45" x14ac:dyDescent="0.2">
      <c r="A2837" s="6">
        <f t="shared" si="220"/>
        <v>1.8709899999999999</v>
      </c>
      <c r="B2837">
        <v>2835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8">
        <f t="shared" si="221"/>
        <v>20.118172043010752</v>
      </c>
      <c r="Q2837" s="10" t="s">
        <v>8316</v>
      </c>
      <c r="R2837" t="s">
        <v>8317</v>
      </c>
      <c r="S2837" s="14" t="str">
        <f t="shared" si="222"/>
        <v>November</v>
      </c>
      <c r="T2837" s="15">
        <f t="shared" si="223"/>
        <v>42342.666666666664</v>
      </c>
      <c r="U2837" t="str">
        <f t="shared" si="224"/>
        <v>2015</v>
      </c>
    </row>
    <row r="2838" spans="1:21" ht="45" x14ac:dyDescent="0.2">
      <c r="A2838" s="6">
        <f t="shared" si="220"/>
        <v>1.0777777777777777</v>
      </c>
      <c r="B2838">
        <v>2836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8">
        <f t="shared" si="221"/>
        <v>44.090909090909093</v>
      </c>
      <c r="Q2838" s="10" t="s">
        <v>8316</v>
      </c>
      <c r="R2838" t="s">
        <v>8317</v>
      </c>
      <c r="S2838" s="14" t="str">
        <f t="shared" si="222"/>
        <v>January</v>
      </c>
      <c r="T2838" s="15">
        <f t="shared" si="223"/>
        <v>42783.874305555553</v>
      </c>
      <c r="U2838" t="str">
        <f t="shared" si="224"/>
        <v>2017</v>
      </c>
    </row>
    <row r="2839" spans="1:21" ht="60" x14ac:dyDescent="0.2">
      <c r="A2839" s="6">
        <f t="shared" si="220"/>
        <v>1</v>
      </c>
      <c r="B2839">
        <v>2837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8">
        <f t="shared" si="221"/>
        <v>40.476190476190474</v>
      </c>
      <c r="Q2839" s="10" t="s">
        <v>8316</v>
      </c>
      <c r="R2839" t="s">
        <v>8317</v>
      </c>
      <c r="S2839" s="14" t="str">
        <f t="shared" si="222"/>
        <v>October</v>
      </c>
      <c r="T2839" s="15">
        <f t="shared" si="223"/>
        <v>42347.616712962961</v>
      </c>
      <c r="U2839" t="str">
        <f t="shared" si="224"/>
        <v>2015</v>
      </c>
    </row>
    <row r="2840" spans="1:21" ht="45" x14ac:dyDescent="0.2">
      <c r="A2840" s="6">
        <f t="shared" si="220"/>
        <v>1.2024999999999999</v>
      </c>
      <c r="B2840">
        <v>2838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8">
        <f t="shared" si="221"/>
        <v>44.537037037037038</v>
      </c>
      <c r="Q2840" s="10" t="s">
        <v>8316</v>
      </c>
      <c r="R2840" t="s">
        <v>8317</v>
      </c>
      <c r="S2840" s="14" t="str">
        <f t="shared" si="222"/>
        <v>July</v>
      </c>
      <c r="T2840" s="15">
        <f t="shared" si="223"/>
        <v>41864.583333333328</v>
      </c>
      <c r="U2840" t="str">
        <f t="shared" si="224"/>
        <v>2014</v>
      </c>
    </row>
    <row r="2841" spans="1:21" ht="45" x14ac:dyDescent="0.2">
      <c r="A2841" s="6">
        <f t="shared" si="220"/>
        <v>1.1142857142857143</v>
      </c>
      <c r="B2841">
        <v>2839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8">
        <f t="shared" si="221"/>
        <v>125.80645161290323</v>
      </c>
      <c r="Q2841" s="10" t="s">
        <v>8316</v>
      </c>
      <c r="R2841" t="s">
        <v>8317</v>
      </c>
      <c r="S2841" s="14" t="str">
        <f t="shared" si="222"/>
        <v>August</v>
      </c>
      <c r="T2841" s="15">
        <f t="shared" si="223"/>
        <v>41875.874305555553</v>
      </c>
      <c r="U2841" t="str">
        <f t="shared" si="224"/>
        <v>2014</v>
      </c>
    </row>
    <row r="2842" spans="1:21" ht="45" x14ac:dyDescent="0.2">
      <c r="A2842" s="6">
        <f t="shared" si="220"/>
        <v>1.04</v>
      </c>
      <c r="B2842">
        <v>2840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8">
        <f t="shared" si="221"/>
        <v>19.696969696969695</v>
      </c>
      <c r="Q2842" s="10" t="s">
        <v>8316</v>
      </c>
      <c r="R2842" t="s">
        <v>8317</v>
      </c>
      <c r="S2842" s="14" t="str">
        <f t="shared" si="222"/>
        <v>February</v>
      </c>
      <c r="T2842" s="15">
        <f t="shared" si="223"/>
        <v>42081.374999999993</v>
      </c>
      <c r="U2842" t="str">
        <f t="shared" si="224"/>
        <v>2015</v>
      </c>
    </row>
    <row r="2843" spans="1:21" ht="45" x14ac:dyDescent="0.2">
      <c r="A2843" s="6">
        <f t="shared" si="220"/>
        <v>0.01</v>
      </c>
      <c r="B2843">
        <v>2841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8">
        <f t="shared" si="221"/>
        <v>10</v>
      </c>
      <c r="Q2843" s="10" t="s">
        <v>8316</v>
      </c>
      <c r="R2843" t="s">
        <v>8317</v>
      </c>
      <c r="S2843" s="14" t="str">
        <f t="shared" si="222"/>
        <v>October</v>
      </c>
      <c r="T2843" s="15">
        <f t="shared" si="223"/>
        <v>42351.447881944441</v>
      </c>
      <c r="U2843" t="str">
        <f t="shared" si="224"/>
        <v>2015</v>
      </c>
    </row>
    <row r="2844" spans="1:21" ht="45" x14ac:dyDescent="0.2">
      <c r="A2844" s="6">
        <f t="shared" si="220"/>
        <v>0</v>
      </c>
      <c r="B2844">
        <v>2842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8" t="e">
        <f t="shared" si="221"/>
        <v>#DIV/0!</v>
      </c>
      <c r="Q2844" s="10" t="s">
        <v>8316</v>
      </c>
      <c r="R2844" t="s">
        <v>8317</v>
      </c>
      <c r="S2844" s="14" t="str">
        <f t="shared" si="222"/>
        <v>May</v>
      </c>
      <c r="T2844" s="15">
        <f t="shared" si="223"/>
        <v>41811.125</v>
      </c>
      <c r="U2844" t="str">
        <f t="shared" si="224"/>
        <v>2014</v>
      </c>
    </row>
    <row r="2845" spans="1:21" ht="45" x14ac:dyDescent="0.2">
      <c r="A2845" s="6">
        <f t="shared" si="220"/>
        <v>0</v>
      </c>
      <c r="B2845">
        <v>2843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8" t="e">
        <f t="shared" si="221"/>
        <v>#DIV/0!</v>
      </c>
      <c r="Q2845" s="10" t="s">
        <v>8316</v>
      </c>
      <c r="R2845" t="s">
        <v>8317</v>
      </c>
      <c r="S2845" s="14" t="str">
        <f t="shared" si="222"/>
        <v>May</v>
      </c>
      <c r="T2845" s="15">
        <f t="shared" si="223"/>
        <v>42533.833333333336</v>
      </c>
      <c r="U2845" t="str">
        <f t="shared" si="224"/>
        <v>2016</v>
      </c>
    </row>
    <row r="2846" spans="1:21" ht="45" x14ac:dyDescent="0.2">
      <c r="A2846" s="6">
        <f t="shared" si="220"/>
        <v>5.4545454545454543E-2</v>
      </c>
      <c r="B2846">
        <v>2844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8">
        <f t="shared" si="221"/>
        <v>30</v>
      </c>
      <c r="Q2846" s="10" t="s">
        <v>8316</v>
      </c>
      <c r="R2846" t="s">
        <v>8317</v>
      </c>
      <c r="S2846" s="14" t="str">
        <f t="shared" si="222"/>
        <v>December</v>
      </c>
      <c r="T2846" s="15">
        <f t="shared" si="223"/>
        <v>42739.212731481479</v>
      </c>
      <c r="U2846" t="str">
        <f t="shared" si="224"/>
        <v>2016</v>
      </c>
    </row>
    <row r="2847" spans="1:21" ht="45" x14ac:dyDescent="0.2">
      <c r="A2847" s="6">
        <f t="shared" si="220"/>
        <v>0.31546666666666667</v>
      </c>
      <c r="B2847">
        <v>2845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8">
        <f t="shared" si="221"/>
        <v>60.666666666666664</v>
      </c>
      <c r="Q2847" s="10" t="s">
        <v>8316</v>
      </c>
      <c r="R2847" t="s">
        <v>8317</v>
      </c>
      <c r="S2847" s="14" t="str">
        <f t="shared" si="222"/>
        <v>April</v>
      </c>
      <c r="T2847" s="15">
        <f t="shared" si="223"/>
        <v>42162.683252314811</v>
      </c>
      <c r="U2847" t="str">
        <f t="shared" si="224"/>
        <v>2015</v>
      </c>
    </row>
    <row r="2848" spans="1:21" ht="45" x14ac:dyDescent="0.2">
      <c r="A2848" s="6">
        <f t="shared" si="220"/>
        <v>0</v>
      </c>
      <c r="B2848">
        <v>2846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8" t="e">
        <f t="shared" si="221"/>
        <v>#DIV/0!</v>
      </c>
      <c r="Q2848" s="10" t="s">
        <v>8316</v>
      </c>
      <c r="R2848" t="s">
        <v>8317</v>
      </c>
      <c r="S2848" s="14" t="str">
        <f t="shared" si="222"/>
        <v>April</v>
      </c>
      <c r="T2848" s="15">
        <f t="shared" si="223"/>
        <v>42153.358726851853</v>
      </c>
      <c r="U2848" t="str">
        <f t="shared" si="224"/>
        <v>2015</v>
      </c>
    </row>
    <row r="2849" spans="1:21" ht="45" x14ac:dyDescent="0.2">
      <c r="A2849" s="6">
        <f t="shared" si="220"/>
        <v>0</v>
      </c>
      <c r="B2849">
        <v>2847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8" t="e">
        <f t="shared" si="221"/>
        <v>#DIV/0!</v>
      </c>
      <c r="Q2849" s="10" t="s">
        <v>8316</v>
      </c>
      <c r="R2849" t="s">
        <v>8317</v>
      </c>
      <c r="S2849" s="14" t="str">
        <f t="shared" si="222"/>
        <v>March</v>
      </c>
      <c r="T2849" s="15">
        <f t="shared" si="223"/>
        <v>42513.472974537035</v>
      </c>
      <c r="U2849" t="str">
        <f t="shared" si="224"/>
        <v>2016</v>
      </c>
    </row>
    <row r="2850" spans="1:21" ht="45" x14ac:dyDescent="0.2">
      <c r="A2850" s="6">
        <f t="shared" si="220"/>
        <v>2E-3</v>
      </c>
      <c r="B2850">
        <v>2848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8">
        <f t="shared" si="221"/>
        <v>23.333333333333332</v>
      </c>
      <c r="Q2850" s="10" t="s">
        <v>8316</v>
      </c>
      <c r="R2850" t="s">
        <v>8317</v>
      </c>
      <c r="S2850" s="14" t="str">
        <f t="shared" si="222"/>
        <v>April</v>
      </c>
      <c r="T2850" s="15">
        <f t="shared" si="223"/>
        <v>42153.315497685187</v>
      </c>
      <c r="U2850" t="str">
        <f t="shared" si="224"/>
        <v>2015</v>
      </c>
    </row>
    <row r="2851" spans="1:21" ht="45" x14ac:dyDescent="0.2">
      <c r="A2851" s="6">
        <f t="shared" si="220"/>
        <v>0.01</v>
      </c>
      <c r="B2851">
        <v>2849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8">
        <f t="shared" si="221"/>
        <v>5</v>
      </c>
      <c r="Q2851" s="10" t="s">
        <v>8316</v>
      </c>
      <c r="R2851" t="s">
        <v>8317</v>
      </c>
      <c r="S2851" s="14" t="str">
        <f t="shared" si="222"/>
        <v>March</v>
      </c>
      <c r="T2851" s="15">
        <f t="shared" si="223"/>
        <v>42483.094907407409</v>
      </c>
      <c r="U2851" t="str">
        <f t="shared" si="224"/>
        <v>2016</v>
      </c>
    </row>
    <row r="2852" spans="1:21" ht="45" x14ac:dyDescent="0.2">
      <c r="A2852" s="6">
        <f t="shared" si="220"/>
        <v>3.8875E-2</v>
      </c>
      <c r="B2852">
        <v>2850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8">
        <f t="shared" si="221"/>
        <v>23.923076923076923</v>
      </c>
      <c r="Q2852" s="10" t="s">
        <v>8316</v>
      </c>
      <c r="R2852" t="s">
        <v>8317</v>
      </c>
      <c r="S2852" s="14" t="str">
        <f t="shared" si="222"/>
        <v>August</v>
      </c>
      <c r="T2852" s="15">
        <f t="shared" si="223"/>
        <v>41887.673738425925</v>
      </c>
      <c r="U2852" t="str">
        <f t="shared" si="224"/>
        <v>2014</v>
      </c>
    </row>
    <row r="2853" spans="1:21" ht="45" x14ac:dyDescent="0.2">
      <c r="A2853" s="6">
        <f t="shared" si="220"/>
        <v>0</v>
      </c>
      <c r="B2853">
        <v>2851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8" t="e">
        <f t="shared" si="221"/>
        <v>#DIV/0!</v>
      </c>
      <c r="Q2853" s="10" t="s">
        <v>8316</v>
      </c>
      <c r="R2853" t="s">
        <v>8317</v>
      </c>
      <c r="S2853" s="14" t="str">
        <f t="shared" si="222"/>
        <v>January</v>
      </c>
      <c r="T2853" s="15">
        <f t="shared" si="223"/>
        <v>42398.636805555558</v>
      </c>
      <c r="U2853" t="str">
        <f t="shared" si="224"/>
        <v>2016</v>
      </c>
    </row>
    <row r="2854" spans="1:21" ht="45" x14ac:dyDescent="0.2">
      <c r="A2854" s="6">
        <f t="shared" si="220"/>
        <v>1.9E-2</v>
      </c>
      <c r="B2854">
        <v>2852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8">
        <f t="shared" si="221"/>
        <v>15.833333333333334</v>
      </c>
      <c r="Q2854" s="10" t="s">
        <v>8316</v>
      </c>
      <c r="R2854" t="s">
        <v>8317</v>
      </c>
      <c r="S2854" s="14" t="str">
        <f t="shared" si="222"/>
        <v>May</v>
      </c>
      <c r="T2854" s="15">
        <f t="shared" si="223"/>
        <v>41810.711840277778</v>
      </c>
      <c r="U2854" t="str">
        <f t="shared" si="224"/>
        <v>2014</v>
      </c>
    </row>
    <row r="2855" spans="1:21" ht="45" x14ac:dyDescent="0.2">
      <c r="A2855" s="6">
        <f t="shared" si="220"/>
        <v>0</v>
      </c>
      <c r="B2855">
        <v>2853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8" t="e">
        <f t="shared" si="221"/>
        <v>#DIV/0!</v>
      </c>
      <c r="Q2855" s="10" t="s">
        <v>8316</v>
      </c>
      <c r="R2855" t="s">
        <v>8317</v>
      </c>
      <c r="S2855" s="14" t="str">
        <f t="shared" si="222"/>
        <v>July</v>
      </c>
      <c r="T2855" s="15">
        <f t="shared" si="223"/>
        <v>41895.85760416666</v>
      </c>
      <c r="U2855" t="str">
        <f t="shared" si="224"/>
        <v>2014</v>
      </c>
    </row>
    <row r="2856" spans="1:21" ht="45" x14ac:dyDescent="0.2">
      <c r="A2856" s="6">
        <f t="shared" si="220"/>
        <v>0.41699999999999998</v>
      </c>
      <c r="B2856">
        <v>2854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8">
        <f t="shared" si="221"/>
        <v>29.785714285714285</v>
      </c>
      <c r="Q2856" s="10" t="s">
        <v>8316</v>
      </c>
      <c r="R2856" t="s">
        <v>8317</v>
      </c>
      <c r="S2856" s="14" t="str">
        <f t="shared" si="222"/>
        <v>April</v>
      </c>
      <c r="T2856" s="15">
        <f t="shared" si="223"/>
        <v>42131.383321759255</v>
      </c>
      <c r="U2856" t="str">
        <f t="shared" si="224"/>
        <v>2015</v>
      </c>
    </row>
    <row r="2857" spans="1:21" ht="45" x14ac:dyDescent="0.2">
      <c r="A2857" s="6">
        <f t="shared" si="220"/>
        <v>0.5</v>
      </c>
      <c r="B2857">
        <v>2855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8">
        <f t="shared" si="221"/>
        <v>60</v>
      </c>
      <c r="Q2857" s="10" t="s">
        <v>8316</v>
      </c>
      <c r="R2857" t="s">
        <v>8317</v>
      </c>
      <c r="S2857" s="14" t="str">
        <f t="shared" si="222"/>
        <v>December</v>
      </c>
      <c r="T2857" s="15">
        <f t="shared" si="223"/>
        <v>42398.648611111108</v>
      </c>
      <c r="U2857" t="str">
        <f t="shared" si="224"/>
        <v>2015</v>
      </c>
    </row>
    <row r="2858" spans="1:21" ht="45" x14ac:dyDescent="0.2">
      <c r="A2858" s="6">
        <f t="shared" si="220"/>
        <v>4.8666666666666664E-2</v>
      </c>
      <c r="B2858">
        <v>2856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8">
        <f t="shared" si="221"/>
        <v>24.333333333333332</v>
      </c>
      <c r="Q2858" s="10" t="s">
        <v>8316</v>
      </c>
      <c r="R2858" t="s">
        <v>8317</v>
      </c>
      <c r="S2858" s="14" t="str">
        <f t="shared" si="222"/>
        <v>June</v>
      </c>
      <c r="T2858" s="15">
        <f t="shared" si="223"/>
        <v>42224.56527777778</v>
      </c>
      <c r="U2858" t="str">
        <f t="shared" si="224"/>
        <v>2015</v>
      </c>
    </row>
    <row r="2859" spans="1:21" ht="60" x14ac:dyDescent="0.2">
      <c r="A2859" s="6">
        <f t="shared" si="220"/>
        <v>0.19736842105263158</v>
      </c>
      <c r="B2859">
        <v>2857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8">
        <f t="shared" si="221"/>
        <v>500</v>
      </c>
      <c r="Q2859" s="10" t="s">
        <v>8316</v>
      </c>
      <c r="R2859" t="s">
        <v>8317</v>
      </c>
      <c r="S2859" s="14" t="str">
        <f t="shared" si="222"/>
        <v>December</v>
      </c>
      <c r="T2859" s="15">
        <f t="shared" si="223"/>
        <v>42786.416666666664</v>
      </c>
      <c r="U2859" t="str">
        <f t="shared" si="224"/>
        <v>2016</v>
      </c>
    </row>
    <row r="2860" spans="1:21" ht="45" x14ac:dyDescent="0.2">
      <c r="A2860" s="6">
        <f t="shared" si="220"/>
        <v>0</v>
      </c>
      <c r="B2860">
        <v>2858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8" t="e">
        <f t="shared" si="221"/>
        <v>#DIV/0!</v>
      </c>
      <c r="Q2860" s="10" t="s">
        <v>8316</v>
      </c>
      <c r="R2860" t="s">
        <v>8317</v>
      </c>
      <c r="S2860" s="14" t="str">
        <f t="shared" si="222"/>
        <v>November</v>
      </c>
      <c r="T2860" s="15">
        <f t="shared" si="223"/>
        <v>41978.144444444442</v>
      </c>
      <c r="U2860" t="str">
        <f t="shared" si="224"/>
        <v>2014</v>
      </c>
    </row>
    <row r="2861" spans="1:21" ht="30" x14ac:dyDescent="0.2">
      <c r="A2861" s="6">
        <f t="shared" si="220"/>
        <v>1.7500000000000002E-2</v>
      </c>
      <c r="B2861">
        <v>2859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8">
        <f t="shared" si="221"/>
        <v>35</v>
      </c>
      <c r="Q2861" s="10" t="s">
        <v>8316</v>
      </c>
      <c r="R2861" t="s">
        <v>8317</v>
      </c>
      <c r="S2861" s="14" t="str">
        <f t="shared" si="222"/>
        <v>August</v>
      </c>
      <c r="T2861" s="15">
        <f t="shared" si="223"/>
        <v>42293.028981481482</v>
      </c>
      <c r="U2861" t="str">
        <f t="shared" si="224"/>
        <v>2015</v>
      </c>
    </row>
    <row r="2862" spans="1:21" ht="45" x14ac:dyDescent="0.2">
      <c r="A2862" s="6">
        <f t="shared" si="220"/>
        <v>6.6500000000000004E-2</v>
      </c>
      <c r="B2862">
        <v>2860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8">
        <f t="shared" si="221"/>
        <v>29.555555555555557</v>
      </c>
      <c r="Q2862" s="10" t="s">
        <v>8316</v>
      </c>
      <c r="R2862" t="s">
        <v>8317</v>
      </c>
      <c r="S2862" s="14" t="str">
        <f t="shared" si="222"/>
        <v>April</v>
      </c>
      <c r="T2862" s="15">
        <f t="shared" si="223"/>
        <v>42540.467314814807</v>
      </c>
      <c r="U2862" t="str">
        <f t="shared" si="224"/>
        <v>2016</v>
      </c>
    </row>
    <row r="2863" spans="1:21" ht="45" x14ac:dyDescent="0.2">
      <c r="A2863" s="6">
        <f t="shared" si="220"/>
        <v>0.32</v>
      </c>
      <c r="B2863">
        <v>2861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8">
        <f t="shared" si="221"/>
        <v>26.666666666666668</v>
      </c>
      <c r="Q2863" s="10" t="s">
        <v>8316</v>
      </c>
      <c r="R2863" t="s">
        <v>8317</v>
      </c>
      <c r="S2863" s="14" t="str">
        <f t="shared" si="222"/>
        <v>September</v>
      </c>
      <c r="T2863" s="15">
        <f t="shared" si="223"/>
        <v>42271.2575</v>
      </c>
      <c r="U2863" t="str">
        <f t="shared" si="224"/>
        <v>2015</v>
      </c>
    </row>
    <row r="2864" spans="1:21" ht="45" x14ac:dyDescent="0.2">
      <c r="A2864" s="6">
        <f t="shared" si="220"/>
        <v>4.3307086614173228E-3</v>
      </c>
      <c r="B2864">
        <v>2862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8">
        <f t="shared" si="221"/>
        <v>18.333333333333332</v>
      </c>
      <c r="Q2864" s="10" t="s">
        <v>8316</v>
      </c>
      <c r="R2864" t="s">
        <v>8317</v>
      </c>
      <c r="S2864" s="14" t="str">
        <f t="shared" si="222"/>
        <v>May</v>
      </c>
      <c r="T2864" s="15">
        <f t="shared" si="223"/>
        <v>41814.456354166665</v>
      </c>
      <c r="U2864" t="str">
        <f t="shared" si="224"/>
        <v>2014</v>
      </c>
    </row>
    <row r="2865" spans="1:21" ht="45" x14ac:dyDescent="0.2">
      <c r="A2865" s="6">
        <f t="shared" si="220"/>
        <v>4.0000000000000002E-4</v>
      </c>
      <c r="B2865">
        <v>2863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8">
        <f t="shared" si="221"/>
        <v>20</v>
      </c>
      <c r="Q2865" s="10" t="s">
        <v>8316</v>
      </c>
      <c r="R2865" t="s">
        <v>8317</v>
      </c>
      <c r="S2865" s="14" t="str">
        <f t="shared" si="222"/>
        <v>July</v>
      </c>
      <c r="T2865" s="15">
        <f t="shared" si="223"/>
        <v>41891.34170138889</v>
      </c>
      <c r="U2865" t="str">
        <f t="shared" si="224"/>
        <v>2014</v>
      </c>
    </row>
    <row r="2866" spans="1:21" x14ac:dyDescent="0.2">
      <c r="A2866" s="6">
        <f t="shared" si="220"/>
        <v>1.6E-2</v>
      </c>
      <c r="B2866">
        <v>2864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8">
        <f t="shared" si="221"/>
        <v>13.333333333333334</v>
      </c>
      <c r="Q2866" s="10" t="s">
        <v>8316</v>
      </c>
      <c r="R2866" t="s">
        <v>8317</v>
      </c>
      <c r="S2866" s="14" t="str">
        <f t="shared" si="222"/>
        <v>June</v>
      </c>
      <c r="T2866" s="15">
        <f t="shared" si="223"/>
        <v>42202.220833333333</v>
      </c>
      <c r="U2866" t="str">
        <f t="shared" si="224"/>
        <v>2015</v>
      </c>
    </row>
    <row r="2867" spans="1:21" ht="45" x14ac:dyDescent="0.2">
      <c r="A2867" s="6">
        <f t="shared" si="220"/>
        <v>0</v>
      </c>
      <c r="B2867">
        <v>2865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8" t="e">
        <f t="shared" si="221"/>
        <v>#DIV/0!</v>
      </c>
      <c r="Q2867" s="10" t="s">
        <v>8316</v>
      </c>
      <c r="R2867" t="s">
        <v>8317</v>
      </c>
      <c r="S2867" s="14" t="str">
        <f t="shared" si="222"/>
        <v>November</v>
      </c>
      <c r="T2867" s="15">
        <f t="shared" si="223"/>
        <v>42009.780775462961</v>
      </c>
      <c r="U2867" t="str">
        <f t="shared" si="224"/>
        <v>2014</v>
      </c>
    </row>
    <row r="2868" spans="1:21" ht="45" x14ac:dyDescent="0.2">
      <c r="A2868" s="6">
        <f t="shared" si="220"/>
        <v>8.9999999999999993E-3</v>
      </c>
      <c r="B2868">
        <v>2866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8">
        <f t="shared" si="221"/>
        <v>22.5</v>
      </c>
      <c r="Q2868" s="10" t="s">
        <v>8316</v>
      </c>
      <c r="R2868" t="s">
        <v>8317</v>
      </c>
      <c r="S2868" s="14" t="str">
        <f t="shared" si="222"/>
        <v>September</v>
      </c>
      <c r="T2868" s="15">
        <f t="shared" si="223"/>
        <v>42657.583333333336</v>
      </c>
      <c r="U2868" t="str">
        <f t="shared" si="224"/>
        <v>2016</v>
      </c>
    </row>
    <row r="2869" spans="1:21" ht="45" x14ac:dyDescent="0.2">
      <c r="A2869" s="6">
        <f t="shared" si="220"/>
        <v>0.2016</v>
      </c>
      <c r="B2869">
        <v>2867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8">
        <f t="shared" si="221"/>
        <v>50.4</v>
      </c>
      <c r="Q2869" s="10" t="s">
        <v>8316</v>
      </c>
      <c r="R2869" t="s">
        <v>8317</v>
      </c>
      <c r="S2869" s="14" t="str">
        <f t="shared" si="222"/>
        <v>June</v>
      </c>
      <c r="T2869" s="15">
        <f t="shared" si="223"/>
        <v>42554.833333333336</v>
      </c>
      <c r="U2869" t="str">
        <f t="shared" si="224"/>
        <v>2016</v>
      </c>
    </row>
    <row r="2870" spans="1:21" ht="45" x14ac:dyDescent="0.2">
      <c r="A2870" s="6">
        <f t="shared" si="220"/>
        <v>0.42011733333333334</v>
      </c>
      <c r="B2870">
        <v>2868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8">
        <f t="shared" si="221"/>
        <v>105.02933333333334</v>
      </c>
      <c r="Q2870" s="10" t="s">
        <v>8316</v>
      </c>
      <c r="R2870" t="s">
        <v>8317</v>
      </c>
      <c r="S2870" s="14" t="str">
        <f t="shared" si="222"/>
        <v>September</v>
      </c>
      <c r="T2870" s="15">
        <f t="shared" si="223"/>
        <v>42648.493680555555</v>
      </c>
      <c r="U2870" t="str">
        <f t="shared" si="224"/>
        <v>2016</v>
      </c>
    </row>
    <row r="2871" spans="1:21" ht="45" x14ac:dyDescent="0.2">
      <c r="A2871" s="6">
        <f t="shared" si="220"/>
        <v>8.8500000000000002E-3</v>
      </c>
      <c r="B2871">
        <v>2869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8">
        <f t="shared" si="221"/>
        <v>35.4</v>
      </c>
      <c r="Q2871" s="10" t="s">
        <v>8316</v>
      </c>
      <c r="R2871" t="s">
        <v>8317</v>
      </c>
      <c r="S2871" s="14" t="str">
        <f t="shared" si="222"/>
        <v>June</v>
      </c>
      <c r="T2871" s="15">
        <f t="shared" si="223"/>
        <v>42570.260196759256</v>
      </c>
      <c r="U2871" t="str">
        <f t="shared" si="224"/>
        <v>2016</v>
      </c>
    </row>
    <row r="2872" spans="1:21" ht="45" x14ac:dyDescent="0.2">
      <c r="A2872" s="6">
        <f t="shared" si="220"/>
        <v>0.15</v>
      </c>
      <c r="B2872">
        <v>2870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8">
        <f t="shared" si="221"/>
        <v>83.333333333333329</v>
      </c>
      <c r="Q2872" s="10" t="s">
        <v>8316</v>
      </c>
      <c r="R2872" t="s">
        <v>8317</v>
      </c>
      <c r="S2872" s="14" t="str">
        <f t="shared" si="222"/>
        <v>April</v>
      </c>
      <c r="T2872" s="15">
        <f t="shared" si="223"/>
        <v>41775.856076388889</v>
      </c>
      <c r="U2872" t="str">
        <f t="shared" si="224"/>
        <v>2014</v>
      </c>
    </row>
    <row r="2873" spans="1:21" ht="45" x14ac:dyDescent="0.2">
      <c r="A2873" s="6">
        <f t="shared" si="220"/>
        <v>4.6699999999999998E-2</v>
      </c>
      <c r="B2873">
        <v>2871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8">
        <f t="shared" si="221"/>
        <v>35.92307692307692</v>
      </c>
      <c r="Q2873" s="10" t="s">
        <v>8316</v>
      </c>
      <c r="R2873" t="s">
        <v>8317</v>
      </c>
      <c r="S2873" s="14" t="str">
        <f t="shared" si="222"/>
        <v>December</v>
      </c>
      <c r="T2873" s="15">
        <f t="shared" si="223"/>
        <v>41994.405243055553</v>
      </c>
      <c r="U2873" t="str">
        <f t="shared" si="224"/>
        <v>2014</v>
      </c>
    </row>
    <row r="2874" spans="1:21" ht="30" x14ac:dyDescent="0.2">
      <c r="A2874" s="6">
        <f t="shared" si="220"/>
        <v>0</v>
      </c>
      <c r="B2874">
        <v>2872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8" t="e">
        <f t="shared" si="221"/>
        <v>#DIV/0!</v>
      </c>
      <c r="Q2874" s="10" t="s">
        <v>8316</v>
      </c>
      <c r="R2874" t="s">
        <v>8317</v>
      </c>
      <c r="S2874" s="14" t="str">
        <f t="shared" si="222"/>
        <v>April</v>
      </c>
      <c r="T2874" s="15">
        <f t="shared" si="223"/>
        <v>42174.782847222225</v>
      </c>
      <c r="U2874" t="str">
        <f t="shared" si="224"/>
        <v>2015</v>
      </c>
    </row>
    <row r="2875" spans="1:21" ht="45" x14ac:dyDescent="0.2">
      <c r="A2875" s="6">
        <f t="shared" si="220"/>
        <v>0.38119999999999998</v>
      </c>
      <c r="B2875">
        <v>2873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8">
        <f t="shared" si="221"/>
        <v>119.125</v>
      </c>
      <c r="Q2875" s="10" t="s">
        <v>8316</v>
      </c>
      <c r="R2875" t="s">
        <v>8317</v>
      </c>
      <c r="S2875" s="14" t="str">
        <f t="shared" si="222"/>
        <v>December</v>
      </c>
      <c r="T2875" s="15">
        <f t="shared" si="223"/>
        <v>42032.484155092585</v>
      </c>
      <c r="U2875" t="str">
        <f t="shared" si="224"/>
        <v>2014</v>
      </c>
    </row>
    <row r="2876" spans="1:21" ht="45" x14ac:dyDescent="0.2">
      <c r="A2876" s="6">
        <f t="shared" si="220"/>
        <v>5.4199999999999998E-2</v>
      </c>
      <c r="B2876">
        <v>2874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8">
        <f t="shared" si="221"/>
        <v>90.333333333333329</v>
      </c>
      <c r="Q2876" s="10" t="s">
        <v>8316</v>
      </c>
      <c r="R2876" t="s">
        <v>8317</v>
      </c>
      <c r="S2876" s="14" t="str">
        <f t="shared" si="222"/>
        <v>December</v>
      </c>
      <c r="T2876" s="15">
        <f t="shared" si="223"/>
        <v>42752.511412037034</v>
      </c>
      <c r="U2876" t="str">
        <f t="shared" si="224"/>
        <v>2016</v>
      </c>
    </row>
    <row r="2877" spans="1:21" ht="45" x14ac:dyDescent="0.2">
      <c r="A2877" s="6">
        <f t="shared" si="220"/>
        <v>3.5E-4</v>
      </c>
      <c r="B2877">
        <v>2875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8">
        <f t="shared" si="221"/>
        <v>2.3333333333333335</v>
      </c>
      <c r="Q2877" s="10" t="s">
        <v>8316</v>
      </c>
      <c r="R2877" t="s">
        <v>8317</v>
      </c>
      <c r="S2877" s="14" t="str">
        <f t="shared" si="222"/>
        <v>April</v>
      </c>
      <c r="T2877" s="15">
        <f t="shared" si="223"/>
        <v>42494.795057870368</v>
      </c>
      <c r="U2877" t="str">
        <f t="shared" si="224"/>
        <v>2016</v>
      </c>
    </row>
    <row r="2878" spans="1:21" ht="45" x14ac:dyDescent="0.2">
      <c r="A2878" s="6">
        <f t="shared" si="220"/>
        <v>0</v>
      </c>
      <c r="B2878">
        <v>2876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8" t="e">
        <f t="shared" si="221"/>
        <v>#DIV/0!</v>
      </c>
      <c r="Q2878" s="10" t="s">
        <v>8316</v>
      </c>
      <c r="R2878" t="s">
        <v>8317</v>
      </c>
      <c r="S2878" s="14" t="str">
        <f t="shared" si="222"/>
        <v>June</v>
      </c>
      <c r="T2878" s="15">
        <f t="shared" si="223"/>
        <v>42201.410636574066</v>
      </c>
      <c r="U2878" t="str">
        <f t="shared" si="224"/>
        <v>2015</v>
      </c>
    </row>
    <row r="2879" spans="1:21" ht="45" x14ac:dyDescent="0.2">
      <c r="A2879" s="6">
        <f t="shared" si="220"/>
        <v>0.10833333333333334</v>
      </c>
      <c r="B2879">
        <v>2877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8">
        <f t="shared" si="221"/>
        <v>108.33333333333333</v>
      </c>
      <c r="Q2879" s="10" t="s">
        <v>8316</v>
      </c>
      <c r="R2879" t="s">
        <v>8317</v>
      </c>
      <c r="S2879" s="14" t="str">
        <f t="shared" si="222"/>
        <v>October</v>
      </c>
      <c r="T2879" s="15">
        <f t="shared" si="223"/>
        <v>42704.374999999993</v>
      </c>
      <c r="U2879" t="str">
        <f t="shared" si="224"/>
        <v>2016</v>
      </c>
    </row>
    <row r="2880" spans="1:21" ht="45" x14ac:dyDescent="0.2">
      <c r="A2880" s="6">
        <f t="shared" si="220"/>
        <v>2.1000000000000001E-2</v>
      </c>
      <c r="B2880">
        <v>2878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8">
        <f t="shared" si="221"/>
        <v>15.75</v>
      </c>
      <c r="Q2880" s="10" t="s">
        <v>8316</v>
      </c>
      <c r="R2880" t="s">
        <v>8317</v>
      </c>
      <c r="S2880" s="14" t="str">
        <f t="shared" si="222"/>
        <v>May</v>
      </c>
      <c r="T2880" s="15">
        <f t="shared" si="223"/>
        <v>42188.282349537032</v>
      </c>
      <c r="U2880" t="str">
        <f t="shared" si="224"/>
        <v>2015</v>
      </c>
    </row>
    <row r="2881" spans="1:21" ht="45" x14ac:dyDescent="0.2">
      <c r="A2881" s="6">
        <f t="shared" si="220"/>
        <v>2.5892857142857141E-3</v>
      </c>
      <c r="B2881">
        <v>2879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8">
        <f t="shared" si="221"/>
        <v>29</v>
      </c>
      <c r="Q2881" s="10" t="s">
        <v>8316</v>
      </c>
      <c r="R2881" t="s">
        <v>8317</v>
      </c>
      <c r="S2881" s="14" t="str">
        <f t="shared" si="222"/>
        <v>December</v>
      </c>
      <c r="T2881" s="15">
        <f t="shared" si="223"/>
        <v>42389.391909722217</v>
      </c>
      <c r="U2881" t="str">
        <f t="shared" si="224"/>
        <v>2015</v>
      </c>
    </row>
    <row r="2882" spans="1:21" ht="45" x14ac:dyDescent="0.2">
      <c r="A2882" s="6">
        <f t="shared" si="220"/>
        <v>0.23333333333333334</v>
      </c>
      <c r="B2882">
        <v>2880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8">
        <f t="shared" si="221"/>
        <v>96.551724137931032</v>
      </c>
      <c r="Q2882" s="10" t="s">
        <v>8316</v>
      </c>
      <c r="R2882" t="s">
        <v>8317</v>
      </c>
      <c r="S2882" s="14" t="str">
        <f t="shared" si="222"/>
        <v>July</v>
      </c>
      <c r="T2882" s="15">
        <f t="shared" si="223"/>
        <v>42236.378472222219</v>
      </c>
      <c r="U2882" t="str">
        <f t="shared" si="224"/>
        <v>2015</v>
      </c>
    </row>
    <row r="2883" spans="1:21" ht="45" x14ac:dyDescent="0.2">
      <c r="A2883" s="6">
        <f t="shared" ref="A2883:A2946" si="225">(F2883/E2883)</f>
        <v>0</v>
      </c>
      <c r="B2883">
        <v>2881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8" t="e">
        <f t="shared" ref="P2883:P2946" si="226">F2883/M2883</f>
        <v>#DIV/0!</v>
      </c>
      <c r="Q2883" s="10" t="s">
        <v>8316</v>
      </c>
      <c r="R2883" t="s">
        <v>8317</v>
      </c>
      <c r="S2883" s="14" t="str">
        <f t="shared" ref="S2883:S2946" si="227">TEXT((((K2883/60)/60)/24)+DATE(1970,1,1)+(-8/24),"MMMM")</f>
        <v>October</v>
      </c>
      <c r="T2883" s="15">
        <f t="shared" ref="T2883:T2946" si="228">(((J2883/60)/60/24)+DATE(1970,1,1)+(-8/24))</f>
        <v>41976.305972222217</v>
      </c>
      <c r="U2883" t="str">
        <f t="shared" ref="U2883:U2946" si="229">TEXT((((K2883/60)/60)/24)+DATE(1970,1,1)+(-8/24),"YYYY")</f>
        <v>2014</v>
      </c>
    </row>
    <row r="2884" spans="1:21" ht="45" x14ac:dyDescent="0.2">
      <c r="A2884" s="6">
        <f t="shared" si="225"/>
        <v>0.33600000000000002</v>
      </c>
      <c r="B2884">
        <v>2882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8">
        <f t="shared" si="226"/>
        <v>63</v>
      </c>
      <c r="Q2884" s="10" t="s">
        <v>8316</v>
      </c>
      <c r="R2884" t="s">
        <v>8317</v>
      </c>
      <c r="S2884" s="14" t="str">
        <f t="shared" si="227"/>
        <v>April</v>
      </c>
      <c r="T2884" s="15">
        <f t="shared" si="228"/>
        <v>42491.262939814813</v>
      </c>
      <c r="U2884" t="str">
        <f t="shared" si="229"/>
        <v>2016</v>
      </c>
    </row>
    <row r="2885" spans="1:21" ht="45" x14ac:dyDescent="0.2">
      <c r="A2885" s="6">
        <f t="shared" si="225"/>
        <v>0.1908</v>
      </c>
      <c r="B2885">
        <v>2883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8">
        <f t="shared" si="226"/>
        <v>381.6</v>
      </c>
      <c r="Q2885" s="10" t="s">
        <v>8316</v>
      </c>
      <c r="R2885" t="s">
        <v>8317</v>
      </c>
      <c r="S2885" s="14" t="str">
        <f t="shared" si="227"/>
        <v>January</v>
      </c>
      <c r="T2885" s="15">
        <f t="shared" si="228"/>
        <v>42405.874305555553</v>
      </c>
      <c r="U2885" t="str">
        <f t="shared" si="229"/>
        <v>2016</v>
      </c>
    </row>
    <row r="2886" spans="1:21" ht="30" x14ac:dyDescent="0.2">
      <c r="A2886" s="6">
        <f t="shared" si="225"/>
        <v>4.1111111111111114E-3</v>
      </c>
      <c r="B2886">
        <v>2884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8">
        <f t="shared" si="226"/>
        <v>46.25</v>
      </c>
      <c r="Q2886" s="10" t="s">
        <v>8316</v>
      </c>
      <c r="R2886" t="s">
        <v>8317</v>
      </c>
      <c r="S2886" s="14" t="str">
        <f t="shared" si="227"/>
        <v>November</v>
      </c>
      <c r="T2886" s="15">
        <f t="shared" si="228"/>
        <v>41978.393923611111</v>
      </c>
      <c r="U2886" t="str">
        <f t="shared" si="229"/>
        <v>2014</v>
      </c>
    </row>
    <row r="2887" spans="1:21" ht="30" x14ac:dyDescent="0.2">
      <c r="A2887" s="6">
        <f t="shared" si="225"/>
        <v>0.32500000000000001</v>
      </c>
      <c r="B2887">
        <v>2885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8">
        <f t="shared" si="226"/>
        <v>26</v>
      </c>
      <c r="Q2887" s="10" t="s">
        <v>8316</v>
      </c>
      <c r="R2887" t="s">
        <v>8317</v>
      </c>
      <c r="S2887" s="14" t="str">
        <f t="shared" si="227"/>
        <v>February</v>
      </c>
      <c r="T2887" s="15">
        <f t="shared" si="228"/>
        <v>42076.70140046296</v>
      </c>
      <c r="U2887" t="str">
        <f t="shared" si="229"/>
        <v>2015</v>
      </c>
    </row>
    <row r="2888" spans="1:21" ht="45" x14ac:dyDescent="0.2">
      <c r="A2888" s="6">
        <f t="shared" si="225"/>
        <v>0.05</v>
      </c>
      <c r="B2888">
        <v>2886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8">
        <f t="shared" si="226"/>
        <v>10</v>
      </c>
      <c r="Q2888" s="10" t="s">
        <v>8316</v>
      </c>
      <c r="R2888" t="s">
        <v>8317</v>
      </c>
      <c r="S2888" s="14" t="str">
        <f t="shared" si="227"/>
        <v>September</v>
      </c>
      <c r="T2888" s="15">
        <f t="shared" si="228"/>
        <v>42265.832638888889</v>
      </c>
      <c r="U2888" t="str">
        <f t="shared" si="229"/>
        <v>2015</v>
      </c>
    </row>
    <row r="2889" spans="1:21" ht="45" x14ac:dyDescent="0.2">
      <c r="A2889" s="6">
        <f t="shared" si="225"/>
        <v>1.6666666666666668E-3</v>
      </c>
      <c r="B2889">
        <v>2887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8">
        <f t="shared" si="226"/>
        <v>5</v>
      </c>
      <c r="Q2889" s="10" t="s">
        <v>8316</v>
      </c>
      <c r="R2889" t="s">
        <v>8317</v>
      </c>
      <c r="S2889" s="14" t="str">
        <f t="shared" si="227"/>
        <v>December</v>
      </c>
      <c r="T2889" s="15">
        <f t="shared" si="228"/>
        <v>42015.094027777777</v>
      </c>
      <c r="U2889" t="str">
        <f t="shared" si="229"/>
        <v>2014</v>
      </c>
    </row>
    <row r="2890" spans="1:21" ht="45" x14ac:dyDescent="0.2">
      <c r="A2890" s="6">
        <f t="shared" si="225"/>
        <v>0</v>
      </c>
      <c r="B2890">
        <v>2888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8" t="e">
        <f t="shared" si="226"/>
        <v>#DIV/0!</v>
      </c>
      <c r="Q2890" s="10" t="s">
        <v>8316</v>
      </c>
      <c r="R2890" t="s">
        <v>8317</v>
      </c>
      <c r="S2890" s="14" t="str">
        <f t="shared" si="227"/>
        <v>October</v>
      </c>
      <c r="T2890" s="15">
        <f t="shared" si="228"/>
        <v>41929.874305555553</v>
      </c>
      <c r="U2890" t="str">
        <f t="shared" si="229"/>
        <v>2014</v>
      </c>
    </row>
    <row r="2891" spans="1:21" ht="45" x14ac:dyDescent="0.2">
      <c r="A2891" s="6">
        <f t="shared" si="225"/>
        <v>0.38066666666666665</v>
      </c>
      <c r="B2891">
        <v>2889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8">
        <f t="shared" si="226"/>
        <v>81.571428571428569</v>
      </c>
      <c r="Q2891" s="10" t="s">
        <v>8316</v>
      </c>
      <c r="R2891" t="s">
        <v>8317</v>
      </c>
      <c r="S2891" s="14" t="str">
        <f t="shared" si="227"/>
        <v>July</v>
      </c>
      <c r="T2891" s="15">
        <f t="shared" si="228"/>
        <v>41880.529918981476</v>
      </c>
      <c r="U2891" t="str">
        <f t="shared" si="229"/>
        <v>2014</v>
      </c>
    </row>
    <row r="2892" spans="1:21" ht="45" x14ac:dyDescent="0.2">
      <c r="A2892" s="6">
        <f t="shared" si="225"/>
        <v>1.0500000000000001E-2</v>
      </c>
      <c r="B2892">
        <v>2890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8">
        <f t="shared" si="226"/>
        <v>7</v>
      </c>
      <c r="Q2892" s="10" t="s">
        <v>8316</v>
      </c>
      <c r="R2892" t="s">
        <v>8317</v>
      </c>
      <c r="S2892" s="14" t="str">
        <f t="shared" si="227"/>
        <v>July</v>
      </c>
      <c r="T2892" s="15">
        <f t="shared" si="228"/>
        <v>41859.791666666664</v>
      </c>
      <c r="U2892" t="str">
        <f t="shared" si="229"/>
        <v>2014</v>
      </c>
    </row>
    <row r="2893" spans="1:21" ht="45" x14ac:dyDescent="0.2">
      <c r="A2893" s="6">
        <f t="shared" si="225"/>
        <v>2.7300000000000001E-2</v>
      </c>
      <c r="B2893">
        <v>2891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8">
        <f t="shared" si="226"/>
        <v>27.3</v>
      </c>
      <c r="Q2893" s="10" t="s">
        <v>8316</v>
      </c>
      <c r="R2893" t="s">
        <v>8317</v>
      </c>
      <c r="S2893" s="14" t="str">
        <f t="shared" si="227"/>
        <v>February</v>
      </c>
      <c r="T2893" s="15">
        <f t="shared" si="228"/>
        <v>42475.508425925924</v>
      </c>
      <c r="U2893" t="str">
        <f t="shared" si="229"/>
        <v>2016</v>
      </c>
    </row>
    <row r="2894" spans="1:21" ht="45" x14ac:dyDescent="0.2">
      <c r="A2894" s="6">
        <f t="shared" si="225"/>
        <v>9.0909090909090912E-2</v>
      </c>
      <c r="B2894">
        <v>2892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8">
        <f t="shared" si="226"/>
        <v>29.411764705882351</v>
      </c>
      <c r="Q2894" s="10" t="s">
        <v>8316</v>
      </c>
      <c r="R2894" t="s">
        <v>8317</v>
      </c>
      <c r="S2894" s="14" t="str">
        <f t="shared" si="227"/>
        <v>August</v>
      </c>
      <c r="T2894" s="15">
        <f t="shared" si="228"/>
        <v>41876.541666666664</v>
      </c>
      <c r="U2894" t="str">
        <f t="shared" si="229"/>
        <v>2014</v>
      </c>
    </row>
    <row r="2895" spans="1:21" x14ac:dyDescent="0.2">
      <c r="A2895" s="6">
        <f t="shared" si="225"/>
        <v>5.0000000000000001E-3</v>
      </c>
      <c r="B2895">
        <v>2893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8">
        <f t="shared" si="226"/>
        <v>12.5</v>
      </c>
      <c r="Q2895" s="10" t="s">
        <v>8316</v>
      </c>
      <c r="R2895" t="s">
        <v>8317</v>
      </c>
      <c r="S2895" s="14" t="str">
        <f t="shared" si="227"/>
        <v>November</v>
      </c>
      <c r="T2895" s="15">
        <f t="shared" si="228"/>
        <v>42012.749999999993</v>
      </c>
      <c r="U2895" t="str">
        <f t="shared" si="229"/>
        <v>2014</v>
      </c>
    </row>
    <row r="2896" spans="1:21" ht="30" x14ac:dyDescent="0.2">
      <c r="A2896" s="6">
        <f t="shared" si="225"/>
        <v>0</v>
      </c>
      <c r="B2896">
        <v>2894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8" t="e">
        <f t="shared" si="226"/>
        <v>#DIV/0!</v>
      </c>
      <c r="Q2896" s="10" t="s">
        <v>8316</v>
      </c>
      <c r="R2896" t="s">
        <v>8317</v>
      </c>
      <c r="S2896" s="14" t="str">
        <f t="shared" si="227"/>
        <v>February</v>
      </c>
      <c r="T2896" s="15">
        <f t="shared" si="228"/>
        <v>42097.611284722218</v>
      </c>
      <c r="U2896" t="str">
        <f t="shared" si="229"/>
        <v>2015</v>
      </c>
    </row>
    <row r="2897" spans="1:21" ht="45" x14ac:dyDescent="0.2">
      <c r="A2897" s="6">
        <f t="shared" si="225"/>
        <v>4.5999999999999999E-2</v>
      </c>
      <c r="B2897">
        <v>2895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8">
        <f t="shared" si="226"/>
        <v>5.75</v>
      </c>
      <c r="Q2897" s="10" t="s">
        <v>8316</v>
      </c>
      <c r="R2897" t="s">
        <v>8317</v>
      </c>
      <c r="S2897" s="14" t="str">
        <f t="shared" si="227"/>
        <v>June</v>
      </c>
      <c r="T2897" s="15">
        <f t="shared" si="228"/>
        <v>41812.541666666664</v>
      </c>
      <c r="U2897" t="str">
        <f t="shared" si="229"/>
        <v>2014</v>
      </c>
    </row>
    <row r="2898" spans="1:21" ht="45" x14ac:dyDescent="0.2">
      <c r="A2898" s="6">
        <f t="shared" si="225"/>
        <v>0.20833333333333334</v>
      </c>
      <c r="B2898">
        <v>2896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8">
        <f t="shared" si="226"/>
        <v>52.083333333333336</v>
      </c>
      <c r="Q2898" s="10" t="s">
        <v>8316</v>
      </c>
      <c r="R2898" t="s">
        <v>8317</v>
      </c>
      <c r="S2898" s="14" t="str">
        <f t="shared" si="227"/>
        <v>November</v>
      </c>
      <c r="T2898" s="15">
        <f t="shared" si="228"/>
        <v>42715.916666666664</v>
      </c>
      <c r="U2898" t="str">
        <f t="shared" si="229"/>
        <v>2016</v>
      </c>
    </row>
    <row r="2899" spans="1:21" ht="45" x14ac:dyDescent="0.2">
      <c r="A2899" s="6">
        <f t="shared" si="225"/>
        <v>4.583333333333333E-2</v>
      </c>
      <c r="B2899">
        <v>2897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8">
        <f t="shared" si="226"/>
        <v>183.33333333333334</v>
      </c>
      <c r="Q2899" s="10" t="s">
        <v>8316</v>
      </c>
      <c r="R2899" t="s">
        <v>8317</v>
      </c>
      <c r="S2899" s="14" t="str">
        <f t="shared" si="227"/>
        <v>September</v>
      </c>
      <c r="T2899" s="15">
        <f t="shared" si="228"/>
        <v>42288.311863425923</v>
      </c>
      <c r="U2899" t="str">
        <f t="shared" si="229"/>
        <v>2015</v>
      </c>
    </row>
    <row r="2900" spans="1:21" ht="45" x14ac:dyDescent="0.2">
      <c r="A2900" s="6">
        <f t="shared" si="225"/>
        <v>4.2133333333333335E-2</v>
      </c>
      <c r="B2900">
        <v>2898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8">
        <f t="shared" si="226"/>
        <v>26.333333333333332</v>
      </c>
      <c r="Q2900" s="10" t="s">
        <v>8316</v>
      </c>
      <c r="R2900" t="s">
        <v>8317</v>
      </c>
      <c r="S2900" s="14" t="str">
        <f t="shared" si="227"/>
        <v>October</v>
      </c>
      <c r="T2900" s="15">
        <f t="shared" si="228"/>
        <v>42308.331631944442</v>
      </c>
      <c r="U2900" t="str">
        <f t="shared" si="229"/>
        <v>2015</v>
      </c>
    </row>
    <row r="2901" spans="1:21" ht="45" x14ac:dyDescent="0.2">
      <c r="A2901" s="6">
        <f t="shared" si="225"/>
        <v>0</v>
      </c>
      <c r="B2901">
        <v>2899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8" t="e">
        <f t="shared" si="226"/>
        <v>#DIV/0!</v>
      </c>
      <c r="Q2901" s="10" t="s">
        <v>8316</v>
      </c>
      <c r="R2901" t="s">
        <v>8317</v>
      </c>
      <c r="S2901" s="14" t="str">
        <f t="shared" si="227"/>
        <v>May</v>
      </c>
      <c r="T2901" s="15">
        <f t="shared" si="228"/>
        <v>42574.744884259257</v>
      </c>
      <c r="U2901" t="str">
        <f t="shared" si="229"/>
        <v>2016</v>
      </c>
    </row>
    <row r="2902" spans="1:21" ht="45" x14ac:dyDescent="0.2">
      <c r="A2902" s="6">
        <f t="shared" si="225"/>
        <v>0.61909090909090914</v>
      </c>
      <c r="B2902">
        <v>2900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8">
        <f t="shared" si="226"/>
        <v>486.42857142857144</v>
      </c>
      <c r="Q2902" s="10" t="s">
        <v>8316</v>
      </c>
      <c r="R2902" t="s">
        <v>8317</v>
      </c>
      <c r="S2902" s="14" t="str">
        <f t="shared" si="227"/>
        <v>July</v>
      </c>
      <c r="T2902" s="15">
        <f t="shared" si="228"/>
        <v>41859.900833333333</v>
      </c>
      <c r="U2902" t="str">
        <f t="shared" si="229"/>
        <v>2014</v>
      </c>
    </row>
    <row r="2903" spans="1:21" ht="45" x14ac:dyDescent="0.2">
      <c r="A2903" s="6">
        <f t="shared" si="225"/>
        <v>8.0000000000000002E-3</v>
      </c>
      <c r="B2903">
        <v>2901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8">
        <f t="shared" si="226"/>
        <v>3</v>
      </c>
      <c r="Q2903" s="10" t="s">
        <v>8316</v>
      </c>
      <c r="R2903" t="s">
        <v>8317</v>
      </c>
      <c r="S2903" s="14" t="str">
        <f t="shared" si="227"/>
        <v>December</v>
      </c>
      <c r="T2903" s="15">
        <f t="shared" si="228"/>
        <v>42042.571053240739</v>
      </c>
      <c r="U2903" t="str">
        <f t="shared" si="229"/>
        <v>2014</v>
      </c>
    </row>
    <row r="2904" spans="1:21" ht="30" x14ac:dyDescent="0.2">
      <c r="A2904" s="6">
        <f t="shared" si="225"/>
        <v>1.6666666666666666E-4</v>
      </c>
      <c r="B2904">
        <v>2902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8">
        <f t="shared" si="226"/>
        <v>25</v>
      </c>
      <c r="Q2904" s="10" t="s">
        <v>8316</v>
      </c>
      <c r="R2904" t="s">
        <v>8317</v>
      </c>
      <c r="S2904" s="14" t="str">
        <f t="shared" si="227"/>
        <v>July</v>
      </c>
      <c r="T2904" s="15">
        <f t="shared" si="228"/>
        <v>42240.106435185182</v>
      </c>
      <c r="U2904" t="str">
        <f t="shared" si="229"/>
        <v>2015</v>
      </c>
    </row>
    <row r="2905" spans="1:21" ht="45" x14ac:dyDescent="0.2">
      <c r="A2905" s="6">
        <f t="shared" si="225"/>
        <v>7.7999999999999996E-3</v>
      </c>
      <c r="B2905">
        <v>2903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8">
        <f t="shared" si="226"/>
        <v>9.75</v>
      </c>
      <c r="Q2905" s="10" t="s">
        <v>8316</v>
      </c>
      <c r="R2905" t="s">
        <v>8317</v>
      </c>
      <c r="S2905" s="14" t="str">
        <f t="shared" si="227"/>
        <v>July</v>
      </c>
      <c r="T2905" s="15">
        <f t="shared" si="228"/>
        <v>42255.83354166666</v>
      </c>
      <c r="U2905" t="str">
        <f t="shared" si="229"/>
        <v>2015</v>
      </c>
    </row>
    <row r="2906" spans="1:21" ht="45" x14ac:dyDescent="0.2">
      <c r="A2906" s="6">
        <f t="shared" si="225"/>
        <v>0.05</v>
      </c>
      <c r="B2906">
        <v>2904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8">
        <f t="shared" si="226"/>
        <v>18.75</v>
      </c>
      <c r="Q2906" s="10" t="s">
        <v>8316</v>
      </c>
      <c r="R2906" t="s">
        <v>8317</v>
      </c>
      <c r="S2906" s="14" t="str">
        <f t="shared" si="227"/>
        <v>October</v>
      </c>
      <c r="T2906" s="15">
        <f t="shared" si="228"/>
        <v>41952.166666666664</v>
      </c>
      <c r="U2906" t="str">
        <f t="shared" si="229"/>
        <v>2014</v>
      </c>
    </row>
    <row r="2907" spans="1:21" ht="45" x14ac:dyDescent="0.2">
      <c r="A2907" s="6">
        <f t="shared" si="225"/>
        <v>0.17771428571428571</v>
      </c>
      <c r="B2907">
        <v>2905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8">
        <f t="shared" si="226"/>
        <v>36.588235294117645</v>
      </c>
      <c r="Q2907" s="10" t="s">
        <v>8316</v>
      </c>
      <c r="R2907" t="s">
        <v>8317</v>
      </c>
      <c r="S2907" s="14" t="str">
        <f t="shared" si="227"/>
        <v>August</v>
      </c>
      <c r="T2907" s="15">
        <f t="shared" si="228"/>
        <v>42619.723530092589</v>
      </c>
      <c r="U2907" t="str">
        <f t="shared" si="229"/>
        <v>2016</v>
      </c>
    </row>
    <row r="2908" spans="1:21" ht="45" x14ac:dyDescent="0.2">
      <c r="A2908" s="6">
        <f t="shared" si="225"/>
        <v>9.4166666666666662E-2</v>
      </c>
      <c r="B2908">
        <v>2906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8">
        <f t="shared" si="226"/>
        <v>80.714285714285708</v>
      </c>
      <c r="Q2908" s="10" t="s">
        <v>8316</v>
      </c>
      <c r="R2908" t="s">
        <v>8317</v>
      </c>
      <c r="S2908" s="14" t="str">
        <f t="shared" si="227"/>
        <v>July</v>
      </c>
      <c r="T2908" s="15">
        <f t="shared" si="228"/>
        <v>42216.708333333336</v>
      </c>
      <c r="U2908" t="str">
        <f t="shared" si="229"/>
        <v>2015</v>
      </c>
    </row>
    <row r="2909" spans="1:21" ht="45" x14ac:dyDescent="0.2">
      <c r="A2909" s="6">
        <f t="shared" si="225"/>
        <v>8.0000000000000004E-4</v>
      </c>
      <c r="B2909">
        <v>2907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8">
        <f t="shared" si="226"/>
        <v>1</v>
      </c>
      <c r="Q2909" s="10" t="s">
        <v>8316</v>
      </c>
      <c r="R2909" t="s">
        <v>8317</v>
      </c>
      <c r="S2909" s="14" t="str">
        <f t="shared" si="227"/>
        <v>March</v>
      </c>
      <c r="T2909" s="15">
        <f t="shared" si="228"/>
        <v>42504.544409722213</v>
      </c>
      <c r="U2909" t="str">
        <f t="shared" si="229"/>
        <v>2016</v>
      </c>
    </row>
    <row r="2910" spans="1:21" ht="60" x14ac:dyDescent="0.2">
      <c r="A2910" s="6">
        <f t="shared" si="225"/>
        <v>2.75E-2</v>
      </c>
      <c r="B2910">
        <v>2908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8">
        <f t="shared" si="226"/>
        <v>52.8</v>
      </c>
      <c r="Q2910" s="10" t="s">
        <v>8316</v>
      </c>
      <c r="R2910" t="s">
        <v>8317</v>
      </c>
      <c r="S2910" s="14" t="str">
        <f t="shared" si="227"/>
        <v>May</v>
      </c>
      <c r="T2910" s="15">
        <f t="shared" si="228"/>
        <v>42529.398368055547</v>
      </c>
      <c r="U2910" t="str">
        <f t="shared" si="229"/>
        <v>2016</v>
      </c>
    </row>
    <row r="2911" spans="1:21" ht="45" x14ac:dyDescent="0.2">
      <c r="A2911" s="6">
        <f t="shared" si="225"/>
        <v>1.1111111111111112E-4</v>
      </c>
      <c r="B2911">
        <v>2909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8">
        <f t="shared" si="226"/>
        <v>20</v>
      </c>
      <c r="Q2911" s="10" t="s">
        <v>8316</v>
      </c>
      <c r="R2911" t="s">
        <v>8317</v>
      </c>
      <c r="S2911" s="14" t="str">
        <f t="shared" si="227"/>
        <v>October</v>
      </c>
      <c r="T2911" s="15">
        <f t="shared" si="228"/>
        <v>41968.490277777775</v>
      </c>
      <c r="U2911" t="str">
        <f t="shared" si="229"/>
        <v>2014</v>
      </c>
    </row>
    <row r="2912" spans="1:21" ht="45" x14ac:dyDescent="0.2">
      <c r="A2912" s="6">
        <f t="shared" si="225"/>
        <v>3.3333333333333335E-5</v>
      </c>
      <c r="B2912">
        <v>2910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8">
        <f t="shared" si="226"/>
        <v>1</v>
      </c>
      <c r="Q2912" s="10" t="s">
        <v>8316</v>
      </c>
      <c r="R2912" t="s">
        <v>8317</v>
      </c>
      <c r="S2912" s="14" t="str">
        <f t="shared" si="227"/>
        <v>April</v>
      </c>
      <c r="T2912" s="15">
        <f t="shared" si="228"/>
        <v>42167.507951388885</v>
      </c>
      <c r="U2912" t="str">
        <f t="shared" si="229"/>
        <v>2015</v>
      </c>
    </row>
    <row r="2913" spans="1:21" ht="45" x14ac:dyDescent="0.2">
      <c r="A2913" s="6">
        <f t="shared" si="225"/>
        <v>0.36499999999999999</v>
      </c>
      <c r="B2913">
        <v>2911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8">
        <f t="shared" si="226"/>
        <v>46.928571428571431</v>
      </c>
      <c r="Q2913" s="10" t="s">
        <v>8316</v>
      </c>
      <c r="R2913" t="s">
        <v>8317</v>
      </c>
      <c r="S2913" s="14" t="str">
        <f t="shared" si="227"/>
        <v>May</v>
      </c>
      <c r="T2913" s="15">
        <f t="shared" si="228"/>
        <v>42182.435486111113</v>
      </c>
      <c r="U2913" t="str">
        <f t="shared" si="229"/>
        <v>2015</v>
      </c>
    </row>
    <row r="2914" spans="1:21" ht="45" x14ac:dyDescent="0.2">
      <c r="A2914" s="6">
        <f t="shared" si="225"/>
        <v>0.14058171745152354</v>
      </c>
      <c r="B2914">
        <v>2912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8">
        <f t="shared" si="226"/>
        <v>78.07692307692308</v>
      </c>
      <c r="Q2914" s="10" t="s">
        <v>8316</v>
      </c>
      <c r="R2914" t="s">
        <v>8317</v>
      </c>
      <c r="S2914" s="14" t="str">
        <f t="shared" si="227"/>
        <v>December</v>
      </c>
      <c r="T2914" s="15">
        <f t="shared" si="228"/>
        <v>42383.798310185179</v>
      </c>
      <c r="U2914" t="str">
        <f t="shared" si="229"/>
        <v>2015</v>
      </c>
    </row>
    <row r="2915" spans="1:21" ht="45" x14ac:dyDescent="0.2">
      <c r="A2915" s="6">
        <f t="shared" si="225"/>
        <v>2.0000000000000001E-4</v>
      </c>
      <c r="B2915">
        <v>2913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8">
        <f t="shared" si="226"/>
        <v>1</v>
      </c>
      <c r="Q2915" s="10" t="s">
        <v>8316</v>
      </c>
      <c r="R2915" t="s">
        <v>8317</v>
      </c>
      <c r="S2915" s="14" t="str">
        <f t="shared" si="227"/>
        <v>July</v>
      </c>
      <c r="T2915" s="15">
        <f t="shared" si="228"/>
        <v>41888.589571759258</v>
      </c>
      <c r="U2915" t="str">
        <f t="shared" si="229"/>
        <v>2014</v>
      </c>
    </row>
    <row r="2916" spans="1:21" ht="30" x14ac:dyDescent="0.2">
      <c r="A2916" s="6">
        <f t="shared" si="225"/>
        <v>4.0000000000000003E-5</v>
      </c>
      <c r="B2916">
        <v>2914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8">
        <f t="shared" si="226"/>
        <v>1</v>
      </c>
      <c r="Q2916" s="10" t="s">
        <v>8316</v>
      </c>
      <c r="R2916" t="s">
        <v>8317</v>
      </c>
      <c r="S2916" s="14" t="str">
        <f t="shared" si="227"/>
        <v>January</v>
      </c>
      <c r="T2916" s="15">
        <f t="shared" si="228"/>
        <v>42077.532337962963</v>
      </c>
      <c r="U2916" t="str">
        <f t="shared" si="229"/>
        <v>2015</v>
      </c>
    </row>
    <row r="2917" spans="1:21" ht="45" x14ac:dyDescent="0.2">
      <c r="A2917" s="6">
        <f t="shared" si="225"/>
        <v>0.61099999999999999</v>
      </c>
      <c r="B2917">
        <v>2915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8">
        <f t="shared" si="226"/>
        <v>203.66666666666666</v>
      </c>
      <c r="Q2917" s="10" t="s">
        <v>8316</v>
      </c>
      <c r="R2917" t="s">
        <v>8317</v>
      </c>
      <c r="S2917" s="14" t="str">
        <f t="shared" si="227"/>
        <v>February</v>
      </c>
      <c r="T2917" s="15">
        <f t="shared" si="228"/>
        <v>42445.0230324074</v>
      </c>
      <c r="U2917" t="str">
        <f t="shared" si="229"/>
        <v>2016</v>
      </c>
    </row>
    <row r="2918" spans="1:21" ht="30" x14ac:dyDescent="0.2">
      <c r="A2918" s="6">
        <f t="shared" si="225"/>
        <v>7.8378378378378383E-2</v>
      </c>
      <c r="B2918">
        <v>2916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8">
        <f t="shared" si="226"/>
        <v>20.714285714285715</v>
      </c>
      <c r="Q2918" s="10" t="s">
        <v>8316</v>
      </c>
      <c r="R2918" t="s">
        <v>8317</v>
      </c>
      <c r="S2918" s="14" t="str">
        <f t="shared" si="227"/>
        <v>April</v>
      </c>
      <c r="T2918" s="15">
        <f t="shared" si="228"/>
        <v>41778.143391203703</v>
      </c>
      <c r="U2918" t="str">
        <f t="shared" si="229"/>
        <v>2014</v>
      </c>
    </row>
    <row r="2919" spans="1:21" ht="45" x14ac:dyDescent="0.2">
      <c r="A2919" s="6">
        <f t="shared" si="225"/>
        <v>0.2185</v>
      </c>
      <c r="B2919">
        <v>2917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8">
        <f t="shared" si="226"/>
        <v>48.555555555555557</v>
      </c>
      <c r="Q2919" s="10" t="s">
        <v>8316</v>
      </c>
      <c r="R2919" t="s">
        <v>8317</v>
      </c>
      <c r="S2919" s="14" t="str">
        <f t="shared" si="227"/>
        <v>August</v>
      </c>
      <c r="T2919" s="15">
        <f t="shared" si="228"/>
        <v>42262.901006944441</v>
      </c>
      <c r="U2919" t="str">
        <f t="shared" si="229"/>
        <v>2015</v>
      </c>
    </row>
    <row r="2920" spans="1:21" ht="45" x14ac:dyDescent="0.2">
      <c r="A2920" s="6">
        <f t="shared" si="225"/>
        <v>0.27239999999999998</v>
      </c>
      <c r="B2920">
        <v>2918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8">
        <f t="shared" si="226"/>
        <v>68.099999999999994</v>
      </c>
      <c r="Q2920" s="10" t="s">
        <v>8316</v>
      </c>
      <c r="R2920" t="s">
        <v>8317</v>
      </c>
      <c r="S2920" s="14" t="str">
        <f t="shared" si="227"/>
        <v>October</v>
      </c>
      <c r="T2920" s="15">
        <f t="shared" si="228"/>
        <v>42306.296377314815</v>
      </c>
      <c r="U2920" t="str">
        <f t="shared" si="229"/>
        <v>2015</v>
      </c>
    </row>
    <row r="2921" spans="1:21" ht="45" x14ac:dyDescent="0.2">
      <c r="A2921" s="6">
        <f t="shared" si="225"/>
        <v>8.5000000000000006E-2</v>
      </c>
      <c r="B2921">
        <v>2919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8">
        <f t="shared" si="226"/>
        <v>8.5</v>
      </c>
      <c r="Q2921" s="10" t="s">
        <v>8316</v>
      </c>
      <c r="R2921" t="s">
        <v>8317</v>
      </c>
      <c r="S2921" s="14" t="str">
        <f t="shared" si="227"/>
        <v>July</v>
      </c>
      <c r="T2921" s="15">
        <f t="shared" si="228"/>
        <v>41856.286215277774</v>
      </c>
      <c r="U2921" t="str">
        <f t="shared" si="229"/>
        <v>2014</v>
      </c>
    </row>
    <row r="2922" spans="1:21" ht="45" x14ac:dyDescent="0.2">
      <c r="A2922" s="6">
        <f t="shared" si="225"/>
        <v>0.26840000000000003</v>
      </c>
      <c r="B2922">
        <v>2920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8">
        <f t="shared" si="226"/>
        <v>51.615384615384613</v>
      </c>
      <c r="Q2922" s="10" t="s">
        <v>8316</v>
      </c>
      <c r="R2922" t="s">
        <v>8317</v>
      </c>
      <c r="S2922" s="14" t="str">
        <f t="shared" si="227"/>
        <v>February</v>
      </c>
      <c r="T2922" s="15">
        <f t="shared" si="228"/>
        <v>42088.41747685185</v>
      </c>
      <c r="U2922" t="str">
        <f t="shared" si="229"/>
        <v>2015</v>
      </c>
    </row>
    <row r="2923" spans="1:21" ht="30" x14ac:dyDescent="0.2">
      <c r="A2923" s="6">
        <f t="shared" si="225"/>
        <v>1.29</v>
      </c>
      <c r="B2923">
        <v>2921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8">
        <f t="shared" si="226"/>
        <v>43</v>
      </c>
      <c r="Q2923" s="10" t="s">
        <v>8316</v>
      </c>
      <c r="R2923" t="s">
        <v>8358</v>
      </c>
      <c r="S2923" s="14" t="str">
        <f t="shared" si="227"/>
        <v>August</v>
      </c>
      <c r="T2923" s="15">
        <f t="shared" si="228"/>
        <v>41907.553287037037</v>
      </c>
      <c r="U2923" t="str">
        <f t="shared" si="229"/>
        <v>2014</v>
      </c>
    </row>
    <row r="2924" spans="1:21" ht="45" x14ac:dyDescent="0.2">
      <c r="A2924" s="6">
        <f t="shared" si="225"/>
        <v>1</v>
      </c>
      <c r="B2924">
        <v>2922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8">
        <f t="shared" si="226"/>
        <v>83.333333333333329</v>
      </c>
      <c r="Q2924" s="10" t="s">
        <v>8316</v>
      </c>
      <c r="R2924" t="s">
        <v>8358</v>
      </c>
      <c r="S2924" s="14" t="str">
        <f t="shared" si="227"/>
        <v>April</v>
      </c>
      <c r="T2924" s="15">
        <f t="shared" si="228"/>
        <v>42142.540821759256</v>
      </c>
      <c r="U2924" t="str">
        <f t="shared" si="229"/>
        <v>2015</v>
      </c>
    </row>
    <row r="2925" spans="1:21" ht="45" x14ac:dyDescent="0.2">
      <c r="A2925" s="6">
        <f t="shared" si="225"/>
        <v>1</v>
      </c>
      <c r="B2925">
        <v>2923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8">
        <f t="shared" si="226"/>
        <v>30</v>
      </c>
      <c r="Q2925" s="10" t="s">
        <v>8316</v>
      </c>
      <c r="R2925" t="s">
        <v>8358</v>
      </c>
      <c r="S2925" s="14" t="str">
        <f t="shared" si="227"/>
        <v>January</v>
      </c>
      <c r="T2925" s="15">
        <f t="shared" si="228"/>
        <v>42027.791666666664</v>
      </c>
      <c r="U2925" t="str">
        <f t="shared" si="229"/>
        <v>2015</v>
      </c>
    </row>
    <row r="2926" spans="1:21" ht="45" x14ac:dyDescent="0.2">
      <c r="A2926" s="6">
        <f t="shared" si="225"/>
        <v>1.032</v>
      </c>
      <c r="B2926">
        <v>2924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8">
        <f t="shared" si="226"/>
        <v>175.51020408163265</v>
      </c>
      <c r="Q2926" s="10" t="s">
        <v>8316</v>
      </c>
      <c r="R2926" t="s">
        <v>8358</v>
      </c>
      <c r="S2926" s="14" t="str">
        <f t="shared" si="227"/>
        <v>April</v>
      </c>
      <c r="T2926" s="15">
        <f t="shared" si="228"/>
        <v>42132.832638888889</v>
      </c>
      <c r="U2926" t="str">
        <f t="shared" si="229"/>
        <v>2015</v>
      </c>
    </row>
    <row r="2927" spans="1:21" ht="45" x14ac:dyDescent="0.2">
      <c r="A2927" s="6">
        <f t="shared" si="225"/>
        <v>1.0244597777777777</v>
      </c>
      <c r="B2927">
        <v>2925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8">
        <f t="shared" si="226"/>
        <v>231.66175879396985</v>
      </c>
      <c r="Q2927" s="10" t="s">
        <v>8316</v>
      </c>
      <c r="R2927" t="s">
        <v>8358</v>
      </c>
      <c r="S2927" s="14" t="str">
        <f t="shared" si="227"/>
        <v>August</v>
      </c>
      <c r="T2927" s="15">
        <f t="shared" si="228"/>
        <v>41893.250787037032</v>
      </c>
      <c r="U2927" t="str">
        <f t="shared" si="229"/>
        <v>2014</v>
      </c>
    </row>
    <row r="2928" spans="1:21" ht="45" x14ac:dyDescent="0.2">
      <c r="A2928" s="6">
        <f t="shared" si="225"/>
        <v>1.25</v>
      </c>
      <c r="B2928">
        <v>2926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8">
        <f t="shared" si="226"/>
        <v>75</v>
      </c>
      <c r="Q2928" s="10" t="s">
        <v>8316</v>
      </c>
      <c r="R2928" t="s">
        <v>8358</v>
      </c>
      <c r="S2928" s="14" t="str">
        <f t="shared" si="227"/>
        <v>February</v>
      </c>
      <c r="T2928" s="15">
        <f t="shared" si="228"/>
        <v>42058.432627314811</v>
      </c>
      <c r="U2928" t="str">
        <f t="shared" si="229"/>
        <v>2015</v>
      </c>
    </row>
    <row r="2929" spans="1:21" ht="45" x14ac:dyDescent="0.2">
      <c r="A2929" s="6">
        <f t="shared" si="225"/>
        <v>1.3083333333333333</v>
      </c>
      <c r="B2929">
        <v>2927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8">
        <f t="shared" si="226"/>
        <v>112.14285714285714</v>
      </c>
      <c r="Q2929" s="10" t="s">
        <v>8316</v>
      </c>
      <c r="R2929" t="s">
        <v>8358</v>
      </c>
      <c r="S2929" s="14" t="str">
        <f t="shared" si="227"/>
        <v>June</v>
      </c>
      <c r="T2929" s="15">
        <f t="shared" si="228"/>
        <v>41834.875</v>
      </c>
      <c r="U2929" t="str">
        <f t="shared" si="229"/>
        <v>2014</v>
      </c>
    </row>
    <row r="2930" spans="1:21" ht="30" x14ac:dyDescent="0.2">
      <c r="A2930" s="6">
        <f t="shared" si="225"/>
        <v>1</v>
      </c>
      <c r="B2930">
        <v>2928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8">
        <f t="shared" si="226"/>
        <v>41.666666666666664</v>
      </c>
      <c r="Q2930" s="10" t="s">
        <v>8316</v>
      </c>
      <c r="R2930" t="s">
        <v>8358</v>
      </c>
      <c r="S2930" s="14" t="str">
        <f t="shared" si="227"/>
        <v>February</v>
      </c>
      <c r="T2930" s="15">
        <f t="shared" si="228"/>
        <v>42433.664884259262</v>
      </c>
      <c r="U2930" t="str">
        <f t="shared" si="229"/>
        <v>2016</v>
      </c>
    </row>
    <row r="2931" spans="1:21" ht="45" x14ac:dyDescent="0.2">
      <c r="A2931" s="6">
        <f t="shared" si="225"/>
        <v>1.02069375</v>
      </c>
      <c r="B2931">
        <v>2929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8">
        <f t="shared" si="226"/>
        <v>255.17343750000001</v>
      </c>
      <c r="Q2931" s="10" t="s">
        <v>8316</v>
      </c>
      <c r="R2931" t="s">
        <v>8358</v>
      </c>
      <c r="S2931" s="14" t="str">
        <f t="shared" si="227"/>
        <v>April</v>
      </c>
      <c r="T2931" s="15">
        <f t="shared" si="228"/>
        <v>41784.230995370366</v>
      </c>
      <c r="U2931" t="str">
        <f t="shared" si="229"/>
        <v>2014</v>
      </c>
    </row>
    <row r="2932" spans="1:21" ht="45" x14ac:dyDescent="0.2">
      <c r="A2932" s="6">
        <f t="shared" si="225"/>
        <v>1.0092000000000001</v>
      </c>
      <c r="B2932">
        <v>2930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8">
        <f t="shared" si="226"/>
        <v>162.7741935483871</v>
      </c>
      <c r="Q2932" s="10" t="s">
        <v>8316</v>
      </c>
      <c r="R2932" t="s">
        <v>8358</v>
      </c>
      <c r="S2932" s="14" t="str">
        <f t="shared" si="227"/>
        <v>April</v>
      </c>
      <c r="T2932" s="15">
        <f t="shared" si="228"/>
        <v>42131.250740740739</v>
      </c>
      <c r="U2932" t="str">
        <f t="shared" si="229"/>
        <v>2015</v>
      </c>
    </row>
    <row r="2933" spans="1:21" ht="45" x14ac:dyDescent="0.2">
      <c r="A2933" s="6">
        <f t="shared" si="225"/>
        <v>1.06</v>
      </c>
      <c r="B2933">
        <v>2931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8">
        <f t="shared" si="226"/>
        <v>88.333333333333329</v>
      </c>
      <c r="Q2933" s="10" t="s">
        <v>8316</v>
      </c>
      <c r="R2933" t="s">
        <v>8358</v>
      </c>
      <c r="S2933" s="14" t="str">
        <f t="shared" si="227"/>
        <v>August</v>
      </c>
      <c r="T2933" s="15">
        <f t="shared" si="228"/>
        <v>41896.922222222223</v>
      </c>
      <c r="U2933" t="str">
        <f t="shared" si="229"/>
        <v>2014</v>
      </c>
    </row>
    <row r="2934" spans="1:21" ht="45" x14ac:dyDescent="0.2">
      <c r="A2934" s="6">
        <f t="shared" si="225"/>
        <v>1.0509677419354839</v>
      </c>
      <c r="B2934">
        <v>2932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8">
        <f t="shared" si="226"/>
        <v>85.736842105263165</v>
      </c>
      <c r="Q2934" s="10" t="s">
        <v>8316</v>
      </c>
      <c r="R2934" t="s">
        <v>8358</v>
      </c>
      <c r="S2934" s="14" t="str">
        <f t="shared" si="227"/>
        <v>January</v>
      </c>
      <c r="T2934" s="15">
        <f t="shared" si="228"/>
        <v>42056.124999999993</v>
      </c>
      <c r="U2934" t="str">
        <f t="shared" si="229"/>
        <v>2015</v>
      </c>
    </row>
    <row r="2935" spans="1:21" ht="45" x14ac:dyDescent="0.2">
      <c r="A2935" s="6">
        <f t="shared" si="225"/>
        <v>1.0276000000000001</v>
      </c>
      <c r="B2935">
        <v>2933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8">
        <f t="shared" si="226"/>
        <v>47.574074074074076</v>
      </c>
      <c r="Q2935" s="10" t="s">
        <v>8316</v>
      </c>
      <c r="R2935" t="s">
        <v>8358</v>
      </c>
      <c r="S2935" s="14" t="str">
        <f t="shared" si="227"/>
        <v>May</v>
      </c>
      <c r="T2935" s="15">
        <f t="shared" si="228"/>
        <v>42525.623298611106</v>
      </c>
      <c r="U2935" t="str">
        <f t="shared" si="229"/>
        <v>2016</v>
      </c>
    </row>
    <row r="2936" spans="1:21" ht="45" x14ac:dyDescent="0.2">
      <c r="A2936" s="6">
        <f t="shared" si="225"/>
        <v>1.08</v>
      </c>
      <c r="B2936">
        <v>2934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8">
        <f t="shared" si="226"/>
        <v>72.972972972972968</v>
      </c>
      <c r="Q2936" s="10" t="s">
        <v>8316</v>
      </c>
      <c r="R2936" t="s">
        <v>8358</v>
      </c>
      <c r="S2936" s="14" t="str">
        <f t="shared" si="227"/>
        <v>May</v>
      </c>
      <c r="T2936" s="15">
        <f t="shared" si="228"/>
        <v>41805.302824074075</v>
      </c>
      <c r="U2936" t="str">
        <f t="shared" si="229"/>
        <v>2014</v>
      </c>
    </row>
    <row r="2937" spans="1:21" ht="45" x14ac:dyDescent="0.2">
      <c r="A2937" s="6">
        <f t="shared" si="225"/>
        <v>1.0088571428571429</v>
      </c>
      <c r="B2937">
        <v>2935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8">
        <f t="shared" si="226"/>
        <v>90.538461538461533</v>
      </c>
      <c r="Q2937" s="10" t="s">
        <v>8316</v>
      </c>
      <c r="R2937" t="s">
        <v>8358</v>
      </c>
      <c r="S2937" s="14" t="str">
        <f t="shared" si="227"/>
        <v>July</v>
      </c>
      <c r="T2937" s="15">
        <f t="shared" si="228"/>
        <v>42611.374999999993</v>
      </c>
      <c r="U2937" t="str">
        <f t="shared" si="229"/>
        <v>2016</v>
      </c>
    </row>
    <row r="2938" spans="1:21" ht="45" x14ac:dyDescent="0.2">
      <c r="A2938" s="6">
        <f t="shared" si="225"/>
        <v>1.28</v>
      </c>
      <c r="B2938">
        <v>2936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8">
        <f t="shared" si="226"/>
        <v>37.647058823529413</v>
      </c>
      <c r="Q2938" s="10" t="s">
        <v>8316</v>
      </c>
      <c r="R2938" t="s">
        <v>8358</v>
      </c>
      <c r="S2938" s="14" t="str">
        <f t="shared" si="227"/>
        <v>September</v>
      </c>
      <c r="T2938" s="15">
        <f t="shared" si="228"/>
        <v>41924.874305555553</v>
      </c>
      <c r="U2938" t="str">
        <f t="shared" si="229"/>
        <v>2014</v>
      </c>
    </row>
    <row r="2939" spans="1:21" ht="30" x14ac:dyDescent="0.2">
      <c r="A2939" s="6">
        <f t="shared" si="225"/>
        <v>1.3333333333333333</v>
      </c>
      <c r="B2939">
        <v>2937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8">
        <f t="shared" si="226"/>
        <v>36.363636363636367</v>
      </c>
      <c r="Q2939" s="10" t="s">
        <v>8316</v>
      </c>
      <c r="R2939" t="s">
        <v>8358</v>
      </c>
      <c r="S2939" s="14" t="str">
        <f t="shared" si="227"/>
        <v>June</v>
      </c>
      <c r="T2939" s="15">
        <f t="shared" si="228"/>
        <v>41833.123993055553</v>
      </c>
      <c r="U2939" t="str">
        <f t="shared" si="229"/>
        <v>2014</v>
      </c>
    </row>
    <row r="2940" spans="1:21" ht="45" x14ac:dyDescent="0.2">
      <c r="A2940" s="6">
        <f t="shared" si="225"/>
        <v>1.0137499999999999</v>
      </c>
      <c r="B2940">
        <v>2938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8">
        <f t="shared" si="226"/>
        <v>126.71875</v>
      </c>
      <c r="Q2940" s="10" t="s">
        <v>8316</v>
      </c>
      <c r="R2940" t="s">
        <v>8358</v>
      </c>
      <c r="S2940" s="14" t="str">
        <f t="shared" si="227"/>
        <v>December</v>
      </c>
      <c r="T2940" s="15">
        <f t="shared" si="228"/>
        <v>42034.370532407404</v>
      </c>
      <c r="U2940" t="str">
        <f t="shared" si="229"/>
        <v>2014</v>
      </c>
    </row>
    <row r="2941" spans="1:21" ht="45" x14ac:dyDescent="0.2">
      <c r="A2941" s="6">
        <f t="shared" si="225"/>
        <v>1.0287500000000001</v>
      </c>
      <c r="B2941">
        <v>2939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8">
        <f t="shared" si="226"/>
        <v>329.2</v>
      </c>
      <c r="Q2941" s="10" t="s">
        <v>8316</v>
      </c>
      <c r="R2941" t="s">
        <v>8358</v>
      </c>
      <c r="S2941" s="14" t="str">
        <f t="shared" si="227"/>
        <v>July</v>
      </c>
      <c r="T2941" s="15">
        <f t="shared" si="228"/>
        <v>41878.708333333328</v>
      </c>
      <c r="U2941" t="str">
        <f t="shared" si="229"/>
        <v>2014</v>
      </c>
    </row>
    <row r="2942" spans="1:21" ht="45" x14ac:dyDescent="0.2">
      <c r="A2942" s="6">
        <f t="shared" si="225"/>
        <v>1.0724</v>
      </c>
      <c r="B2942">
        <v>2940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8">
        <f t="shared" si="226"/>
        <v>81.242424242424249</v>
      </c>
      <c r="Q2942" s="10" t="s">
        <v>8316</v>
      </c>
      <c r="R2942" t="s">
        <v>8358</v>
      </c>
      <c r="S2942" s="14" t="str">
        <f t="shared" si="227"/>
        <v>December</v>
      </c>
      <c r="T2942" s="15">
        <f t="shared" si="228"/>
        <v>42022.440023148149</v>
      </c>
      <c r="U2942" t="str">
        <f t="shared" si="229"/>
        <v>2014</v>
      </c>
    </row>
    <row r="2943" spans="1:21" ht="45" x14ac:dyDescent="0.2">
      <c r="A2943" s="6">
        <f t="shared" si="225"/>
        <v>4.0000000000000003E-5</v>
      </c>
      <c r="B2943">
        <v>2941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8">
        <f t="shared" si="226"/>
        <v>1</v>
      </c>
      <c r="Q2943" s="10" t="s">
        <v>8316</v>
      </c>
      <c r="R2943" t="s">
        <v>8356</v>
      </c>
      <c r="S2943" s="14" t="str">
        <f t="shared" si="227"/>
        <v>January</v>
      </c>
      <c r="T2943" s="15">
        <f t="shared" si="228"/>
        <v>42064.626793981479</v>
      </c>
      <c r="U2943" t="str">
        <f t="shared" si="229"/>
        <v>2015</v>
      </c>
    </row>
    <row r="2944" spans="1:21" ht="45" x14ac:dyDescent="0.2">
      <c r="A2944" s="6">
        <f t="shared" si="225"/>
        <v>0.20424999999999999</v>
      </c>
      <c r="B2944">
        <v>2942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8">
        <f t="shared" si="226"/>
        <v>202.22772277227722</v>
      </c>
      <c r="Q2944" s="10" t="s">
        <v>8316</v>
      </c>
      <c r="R2944" t="s">
        <v>8356</v>
      </c>
      <c r="S2944" s="14" t="str">
        <f t="shared" si="227"/>
        <v>November</v>
      </c>
      <c r="T2944" s="15">
        <f t="shared" si="228"/>
        <v>42354.512499999997</v>
      </c>
      <c r="U2944" t="str">
        <f t="shared" si="229"/>
        <v>2015</v>
      </c>
    </row>
    <row r="2945" spans="1:21" ht="45" x14ac:dyDescent="0.2">
      <c r="A2945" s="6">
        <f t="shared" si="225"/>
        <v>0</v>
      </c>
      <c r="B2945">
        <v>2943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8" t="e">
        <f t="shared" si="226"/>
        <v>#DIV/0!</v>
      </c>
      <c r="Q2945" s="10" t="s">
        <v>8316</v>
      </c>
      <c r="R2945" t="s">
        <v>8356</v>
      </c>
      <c r="S2945" s="14" t="str">
        <f t="shared" si="227"/>
        <v>March</v>
      </c>
      <c r="T2945" s="15">
        <f t="shared" si="228"/>
        <v>42106.796064814807</v>
      </c>
      <c r="U2945" t="str">
        <f t="shared" si="229"/>
        <v>2015</v>
      </c>
    </row>
    <row r="2946" spans="1:21" ht="30" x14ac:dyDescent="0.2">
      <c r="A2946" s="6">
        <f t="shared" si="225"/>
        <v>0.01</v>
      </c>
      <c r="B2946">
        <v>2944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8">
        <f t="shared" si="226"/>
        <v>100</v>
      </c>
      <c r="Q2946" s="10" t="s">
        <v>8316</v>
      </c>
      <c r="R2946" t="s">
        <v>8356</v>
      </c>
      <c r="S2946" s="14" t="str">
        <f t="shared" si="227"/>
        <v>May</v>
      </c>
      <c r="T2946" s="15">
        <f t="shared" si="228"/>
        <v>42162.580995370365</v>
      </c>
      <c r="U2946" t="str">
        <f t="shared" si="229"/>
        <v>2015</v>
      </c>
    </row>
    <row r="2947" spans="1:21" ht="45" x14ac:dyDescent="0.2">
      <c r="A2947" s="6">
        <f t="shared" ref="A2947:A3010" si="230">(F2947/E2947)</f>
        <v>0</v>
      </c>
      <c r="B2947">
        <v>2945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8" t="e">
        <f t="shared" ref="P2947:P3010" si="231">F2947/M2947</f>
        <v>#DIV/0!</v>
      </c>
      <c r="Q2947" s="10" t="s">
        <v>8316</v>
      </c>
      <c r="R2947" t="s">
        <v>8356</v>
      </c>
      <c r="S2947" s="14" t="str">
        <f t="shared" ref="S2947:S3010" si="232">TEXT((((K2947/60)/60)/24)+DATE(1970,1,1)+(-8/24),"MMMM")</f>
        <v>April</v>
      </c>
      <c r="T2947" s="15">
        <f t="shared" ref="T2947:T3010" si="233">(((J2947/60)/60/24)+DATE(1970,1,1)+(-8/24))</f>
        <v>42147.806250000001</v>
      </c>
      <c r="U2947" t="str">
        <f t="shared" ref="U2947:U3010" si="234">TEXT((((K2947/60)/60)/24)+DATE(1970,1,1)+(-8/24),"YYYY")</f>
        <v>2015</v>
      </c>
    </row>
    <row r="2948" spans="1:21" ht="45" x14ac:dyDescent="0.2">
      <c r="A2948" s="6">
        <f t="shared" si="230"/>
        <v>1E-3</v>
      </c>
      <c r="B2948">
        <v>2946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8">
        <f t="shared" si="231"/>
        <v>1</v>
      </c>
      <c r="Q2948" s="10" t="s">
        <v>8316</v>
      </c>
      <c r="R2948" t="s">
        <v>8356</v>
      </c>
      <c r="S2948" s="14" t="str">
        <f t="shared" si="232"/>
        <v>July</v>
      </c>
      <c r="T2948" s="15">
        <f t="shared" si="233"/>
        <v>42597.197824074072</v>
      </c>
      <c r="U2948" t="str">
        <f t="shared" si="234"/>
        <v>2016</v>
      </c>
    </row>
    <row r="2949" spans="1:21" ht="45" x14ac:dyDescent="0.2">
      <c r="A2949" s="6">
        <f t="shared" si="230"/>
        <v>4.2880000000000001E-2</v>
      </c>
      <c r="B2949">
        <v>2947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8">
        <f t="shared" si="231"/>
        <v>82.461538461538467</v>
      </c>
      <c r="Q2949" s="10" t="s">
        <v>8316</v>
      </c>
      <c r="R2949" t="s">
        <v>8356</v>
      </c>
      <c r="S2949" s="14" t="str">
        <f t="shared" si="232"/>
        <v>October</v>
      </c>
      <c r="T2949" s="15">
        <f t="shared" si="233"/>
        <v>42698.382638888892</v>
      </c>
      <c r="U2949" t="str">
        <f t="shared" si="234"/>
        <v>2016</v>
      </c>
    </row>
    <row r="2950" spans="1:21" ht="45" x14ac:dyDescent="0.2">
      <c r="A2950" s="6">
        <f t="shared" si="230"/>
        <v>4.8000000000000001E-5</v>
      </c>
      <c r="B2950">
        <v>2948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8">
        <f t="shared" si="231"/>
        <v>2.6666666666666665</v>
      </c>
      <c r="Q2950" s="10" t="s">
        <v>8316</v>
      </c>
      <c r="R2950" t="s">
        <v>8356</v>
      </c>
      <c r="S2950" s="14" t="str">
        <f t="shared" si="232"/>
        <v>April</v>
      </c>
      <c r="T2950" s="15">
        <f t="shared" si="233"/>
        <v>42157.315891203696</v>
      </c>
      <c r="U2950" t="str">
        <f t="shared" si="234"/>
        <v>2015</v>
      </c>
    </row>
    <row r="2951" spans="1:21" ht="45" x14ac:dyDescent="0.2">
      <c r="A2951" s="6">
        <f t="shared" si="230"/>
        <v>2.5000000000000001E-2</v>
      </c>
      <c r="B2951">
        <v>2949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8">
        <f t="shared" si="231"/>
        <v>12.5</v>
      </c>
      <c r="Q2951" s="10" t="s">
        <v>8316</v>
      </c>
      <c r="R2951" t="s">
        <v>8356</v>
      </c>
      <c r="S2951" s="14" t="str">
        <f t="shared" si="232"/>
        <v>October</v>
      </c>
      <c r="T2951" s="15">
        <f t="shared" si="233"/>
        <v>42327.531446759262</v>
      </c>
      <c r="U2951" t="str">
        <f t="shared" si="234"/>
        <v>2015</v>
      </c>
    </row>
    <row r="2952" spans="1:21" ht="45" x14ac:dyDescent="0.2">
      <c r="A2952" s="6">
        <f t="shared" si="230"/>
        <v>0</v>
      </c>
      <c r="B2952">
        <v>2950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8" t="e">
        <f t="shared" si="231"/>
        <v>#DIV/0!</v>
      </c>
      <c r="Q2952" s="10" t="s">
        <v>8316</v>
      </c>
      <c r="R2952" t="s">
        <v>8356</v>
      </c>
      <c r="S2952" s="14" t="str">
        <f t="shared" si="232"/>
        <v>December</v>
      </c>
      <c r="T2952" s="15">
        <f t="shared" si="233"/>
        <v>42392.031851851854</v>
      </c>
      <c r="U2952" t="str">
        <f t="shared" si="234"/>
        <v>2015</v>
      </c>
    </row>
    <row r="2953" spans="1:21" ht="60" x14ac:dyDescent="0.2">
      <c r="A2953" s="6">
        <f t="shared" si="230"/>
        <v>2.1919999999999999E-2</v>
      </c>
      <c r="B2953">
        <v>2951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8">
        <f t="shared" si="231"/>
        <v>18.896551724137932</v>
      </c>
      <c r="Q2953" s="10" t="s">
        <v>8316</v>
      </c>
      <c r="R2953" t="s">
        <v>8356</v>
      </c>
      <c r="S2953" s="14" t="str">
        <f t="shared" si="232"/>
        <v>August</v>
      </c>
      <c r="T2953" s="15">
        <f t="shared" si="233"/>
        <v>41917.469594907401</v>
      </c>
      <c r="U2953" t="str">
        <f t="shared" si="234"/>
        <v>2014</v>
      </c>
    </row>
    <row r="2954" spans="1:21" ht="45" x14ac:dyDescent="0.2">
      <c r="A2954" s="6">
        <f t="shared" si="230"/>
        <v>8.0250000000000002E-2</v>
      </c>
      <c r="B2954">
        <v>2952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8">
        <f t="shared" si="231"/>
        <v>200.625</v>
      </c>
      <c r="Q2954" s="10" t="s">
        <v>8316</v>
      </c>
      <c r="R2954" t="s">
        <v>8356</v>
      </c>
      <c r="S2954" s="14" t="str">
        <f t="shared" si="232"/>
        <v>September</v>
      </c>
      <c r="T2954" s="15">
        <f t="shared" si="233"/>
        <v>42659.833333333336</v>
      </c>
      <c r="U2954" t="str">
        <f t="shared" si="234"/>
        <v>2016</v>
      </c>
    </row>
    <row r="2955" spans="1:21" ht="45" x14ac:dyDescent="0.2">
      <c r="A2955" s="6">
        <f t="shared" si="230"/>
        <v>1.5125E-3</v>
      </c>
      <c r="B2955">
        <v>2953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8">
        <f t="shared" si="231"/>
        <v>201.66666666666666</v>
      </c>
      <c r="Q2955" s="10" t="s">
        <v>8316</v>
      </c>
      <c r="R2955" t="s">
        <v>8356</v>
      </c>
      <c r="S2955" s="14" t="str">
        <f t="shared" si="232"/>
        <v>September</v>
      </c>
      <c r="T2955" s="15">
        <f t="shared" si="233"/>
        <v>42285.458576388883</v>
      </c>
      <c r="U2955" t="str">
        <f t="shared" si="234"/>
        <v>2015</v>
      </c>
    </row>
    <row r="2956" spans="1:21" ht="45" x14ac:dyDescent="0.2">
      <c r="A2956" s="6">
        <f t="shared" si="230"/>
        <v>0</v>
      </c>
      <c r="B2956">
        <v>2954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8" t="e">
        <f t="shared" si="231"/>
        <v>#DIV/0!</v>
      </c>
      <c r="Q2956" s="10" t="s">
        <v>8316</v>
      </c>
      <c r="R2956" t="s">
        <v>8356</v>
      </c>
      <c r="S2956" s="14" t="str">
        <f t="shared" si="232"/>
        <v>February</v>
      </c>
      <c r="T2956" s="15">
        <f t="shared" si="233"/>
        <v>42810.208368055559</v>
      </c>
      <c r="U2956" t="str">
        <f t="shared" si="234"/>
        <v>2017</v>
      </c>
    </row>
    <row r="2957" spans="1:21" ht="30" x14ac:dyDescent="0.2">
      <c r="A2957" s="6">
        <f t="shared" si="230"/>
        <v>0.59583333333333333</v>
      </c>
      <c r="B2957">
        <v>2955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8">
        <f t="shared" si="231"/>
        <v>65</v>
      </c>
      <c r="Q2957" s="10" t="s">
        <v>8316</v>
      </c>
      <c r="R2957" t="s">
        <v>8356</v>
      </c>
      <c r="S2957" s="14" t="str">
        <f t="shared" si="232"/>
        <v>May</v>
      </c>
      <c r="T2957" s="15">
        <f t="shared" si="233"/>
        <v>42171.407974537033</v>
      </c>
      <c r="U2957" t="str">
        <f t="shared" si="234"/>
        <v>2015</v>
      </c>
    </row>
    <row r="2958" spans="1:21" ht="45" x14ac:dyDescent="0.2">
      <c r="A2958" s="6">
        <f t="shared" si="230"/>
        <v>0.16734177215189874</v>
      </c>
      <c r="B2958">
        <v>2956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8">
        <f t="shared" si="231"/>
        <v>66.099999999999994</v>
      </c>
      <c r="Q2958" s="10" t="s">
        <v>8316</v>
      </c>
      <c r="R2958" t="s">
        <v>8356</v>
      </c>
      <c r="S2958" s="14" t="str">
        <f t="shared" si="232"/>
        <v>April</v>
      </c>
      <c r="T2958" s="15">
        <f t="shared" si="233"/>
        <v>42494.625578703701</v>
      </c>
      <c r="U2958" t="str">
        <f t="shared" si="234"/>
        <v>2016</v>
      </c>
    </row>
    <row r="2959" spans="1:21" ht="45" x14ac:dyDescent="0.2">
      <c r="A2959" s="6">
        <f t="shared" si="230"/>
        <v>1.8666666666666668E-2</v>
      </c>
      <c r="B2959">
        <v>2957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8">
        <f t="shared" si="231"/>
        <v>93.333333333333329</v>
      </c>
      <c r="Q2959" s="10" t="s">
        <v>8316</v>
      </c>
      <c r="R2959" t="s">
        <v>8356</v>
      </c>
      <c r="S2959" s="14" t="str">
        <f t="shared" si="232"/>
        <v>January</v>
      </c>
      <c r="T2959" s="15">
        <f t="shared" si="233"/>
        <v>42090.636249999996</v>
      </c>
      <c r="U2959" t="str">
        <f t="shared" si="234"/>
        <v>2015</v>
      </c>
    </row>
    <row r="2960" spans="1:21" ht="45" x14ac:dyDescent="0.2">
      <c r="A2960" s="6">
        <f t="shared" si="230"/>
        <v>0</v>
      </c>
      <c r="B2960">
        <v>2958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8" t="e">
        <f t="shared" si="231"/>
        <v>#DIV/0!</v>
      </c>
      <c r="Q2960" s="10" t="s">
        <v>8316</v>
      </c>
      <c r="R2960" t="s">
        <v>8356</v>
      </c>
      <c r="S2960" s="14" t="str">
        <f t="shared" si="232"/>
        <v>March</v>
      </c>
      <c r="T2960" s="15">
        <f t="shared" si="233"/>
        <v>42498.404131944444</v>
      </c>
      <c r="U2960" t="str">
        <f t="shared" si="234"/>
        <v>2016</v>
      </c>
    </row>
    <row r="2961" spans="1:21" ht="45" x14ac:dyDescent="0.2">
      <c r="A2961" s="6">
        <f t="shared" si="230"/>
        <v>0</v>
      </c>
      <c r="B2961">
        <v>2959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8" t="e">
        <f t="shared" si="231"/>
        <v>#DIV/0!</v>
      </c>
      <c r="Q2961" s="10" t="s">
        <v>8316</v>
      </c>
      <c r="R2961" t="s">
        <v>8356</v>
      </c>
      <c r="S2961" s="14" t="str">
        <f t="shared" si="232"/>
        <v>May</v>
      </c>
      <c r="T2961" s="15">
        <f t="shared" si="233"/>
        <v>42527.675057870372</v>
      </c>
      <c r="U2961" t="str">
        <f t="shared" si="234"/>
        <v>2016</v>
      </c>
    </row>
    <row r="2962" spans="1:21" ht="45" x14ac:dyDescent="0.2">
      <c r="A2962" s="6">
        <f t="shared" si="230"/>
        <v>0</v>
      </c>
      <c r="B2962">
        <v>2960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8" t="e">
        <f t="shared" si="231"/>
        <v>#DIV/0!</v>
      </c>
      <c r="Q2962" s="10" t="s">
        <v>8316</v>
      </c>
      <c r="R2962" t="s">
        <v>8356</v>
      </c>
      <c r="S2962" s="14" t="str">
        <f t="shared" si="232"/>
        <v>August</v>
      </c>
      <c r="T2962" s="15">
        <f t="shared" si="233"/>
        <v>41893.42387731481</v>
      </c>
      <c r="U2962" t="str">
        <f t="shared" si="234"/>
        <v>2014</v>
      </c>
    </row>
    <row r="2963" spans="1:21" ht="45" x14ac:dyDescent="0.2">
      <c r="A2963" s="6">
        <f t="shared" si="230"/>
        <v>1.0962000000000001</v>
      </c>
      <c r="B2963">
        <v>2961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8">
        <f t="shared" si="231"/>
        <v>50.75</v>
      </c>
      <c r="Q2963" s="10" t="s">
        <v>8316</v>
      </c>
      <c r="R2963" t="s">
        <v>8317</v>
      </c>
      <c r="S2963" s="14" t="str">
        <f t="shared" si="232"/>
        <v>February</v>
      </c>
      <c r="T2963" s="15">
        <f t="shared" si="233"/>
        <v>42088.833333333336</v>
      </c>
      <c r="U2963" t="str">
        <f t="shared" si="234"/>
        <v>2015</v>
      </c>
    </row>
    <row r="2964" spans="1:21" ht="45" x14ac:dyDescent="0.2">
      <c r="A2964" s="6">
        <f t="shared" si="230"/>
        <v>1.218</v>
      </c>
      <c r="B2964">
        <v>2962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8">
        <f t="shared" si="231"/>
        <v>60.9</v>
      </c>
      <c r="Q2964" s="10" t="s">
        <v>8316</v>
      </c>
      <c r="R2964" t="s">
        <v>8317</v>
      </c>
      <c r="S2964" s="14" t="str">
        <f t="shared" si="232"/>
        <v>January</v>
      </c>
      <c r="T2964" s="15">
        <f t="shared" si="233"/>
        <v>42063.957638888889</v>
      </c>
      <c r="U2964" t="str">
        <f t="shared" si="234"/>
        <v>2015</v>
      </c>
    </row>
    <row r="2965" spans="1:21" ht="60" x14ac:dyDescent="0.2">
      <c r="A2965" s="6">
        <f t="shared" si="230"/>
        <v>1.0685</v>
      </c>
      <c r="B2965">
        <v>2963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8">
        <f t="shared" si="231"/>
        <v>109.03061224489795</v>
      </c>
      <c r="Q2965" s="10" t="s">
        <v>8316</v>
      </c>
      <c r="R2965" t="s">
        <v>8317</v>
      </c>
      <c r="S2965" s="14" t="str">
        <f t="shared" si="232"/>
        <v>June</v>
      </c>
      <c r="T2965" s="15">
        <f t="shared" si="233"/>
        <v>42187.13685185185</v>
      </c>
      <c r="U2965" t="str">
        <f t="shared" si="234"/>
        <v>2015</v>
      </c>
    </row>
    <row r="2966" spans="1:21" ht="45" x14ac:dyDescent="0.2">
      <c r="A2966" s="6">
        <f t="shared" si="230"/>
        <v>1.0071379999999999</v>
      </c>
      <c r="B2966">
        <v>2964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8">
        <f t="shared" si="231"/>
        <v>25.692295918367346</v>
      </c>
      <c r="Q2966" s="10" t="s">
        <v>8316</v>
      </c>
      <c r="R2966" t="s">
        <v>8317</v>
      </c>
      <c r="S2966" s="14" t="str">
        <f t="shared" si="232"/>
        <v>July</v>
      </c>
      <c r="T2966" s="15">
        <f t="shared" si="233"/>
        <v>41857.563888888886</v>
      </c>
      <c r="U2966" t="str">
        <f t="shared" si="234"/>
        <v>2014</v>
      </c>
    </row>
    <row r="2967" spans="1:21" ht="45" x14ac:dyDescent="0.2">
      <c r="A2967" s="6">
        <f t="shared" si="230"/>
        <v>1.0900000000000001</v>
      </c>
      <c r="B2967">
        <v>2965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8">
        <f t="shared" si="231"/>
        <v>41.92307692307692</v>
      </c>
      <c r="Q2967" s="10" t="s">
        <v>8316</v>
      </c>
      <c r="R2967" t="s">
        <v>8317</v>
      </c>
      <c r="S2967" s="14" t="str">
        <f t="shared" si="232"/>
        <v>June</v>
      </c>
      <c r="T2967" s="15">
        <f t="shared" si="233"/>
        <v>42192.396215277775</v>
      </c>
      <c r="U2967" t="str">
        <f t="shared" si="234"/>
        <v>2015</v>
      </c>
    </row>
    <row r="2968" spans="1:21" ht="45" x14ac:dyDescent="0.2">
      <c r="A2968" s="6">
        <f t="shared" si="230"/>
        <v>1.1363000000000001</v>
      </c>
      <c r="B2968">
        <v>2966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8">
        <f t="shared" si="231"/>
        <v>88.7734375</v>
      </c>
      <c r="Q2968" s="10" t="s">
        <v>8316</v>
      </c>
      <c r="R2968" t="s">
        <v>8317</v>
      </c>
      <c r="S2968" s="14" t="str">
        <f t="shared" si="232"/>
        <v>August</v>
      </c>
      <c r="T2968" s="15">
        <f t="shared" si="233"/>
        <v>42263.405231481483</v>
      </c>
      <c r="U2968" t="str">
        <f t="shared" si="234"/>
        <v>2015</v>
      </c>
    </row>
    <row r="2969" spans="1:21" ht="30" x14ac:dyDescent="0.2">
      <c r="A2969" s="6">
        <f t="shared" si="230"/>
        <v>1.1392</v>
      </c>
      <c r="B2969">
        <v>2967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8">
        <f t="shared" si="231"/>
        <v>80.225352112676063</v>
      </c>
      <c r="Q2969" s="10" t="s">
        <v>8316</v>
      </c>
      <c r="R2969" t="s">
        <v>8317</v>
      </c>
      <c r="S2969" s="14" t="str">
        <f t="shared" si="232"/>
        <v>February</v>
      </c>
      <c r="T2969" s="15">
        <f t="shared" si="233"/>
        <v>42071.822824074072</v>
      </c>
      <c r="U2969" t="str">
        <f t="shared" si="234"/>
        <v>2015</v>
      </c>
    </row>
    <row r="2970" spans="1:21" ht="30" x14ac:dyDescent="0.2">
      <c r="A2970" s="6">
        <f t="shared" si="230"/>
        <v>1.06</v>
      </c>
      <c r="B2970">
        <v>2968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8">
        <f t="shared" si="231"/>
        <v>78.936170212765958</v>
      </c>
      <c r="Q2970" s="10" t="s">
        <v>8316</v>
      </c>
      <c r="R2970" t="s">
        <v>8317</v>
      </c>
      <c r="S2970" s="14" t="str">
        <f t="shared" si="232"/>
        <v>August</v>
      </c>
      <c r="T2970" s="15">
        <f t="shared" si="233"/>
        <v>42598.832638888889</v>
      </c>
      <c r="U2970" t="str">
        <f t="shared" si="234"/>
        <v>2016</v>
      </c>
    </row>
    <row r="2971" spans="1:21" ht="45" x14ac:dyDescent="0.2">
      <c r="A2971" s="6">
        <f t="shared" si="230"/>
        <v>1.625</v>
      </c>
      <c r="B2971">
        <v>2969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8">
        <f t="shared" si="231"/>
        <v>95.588235294117652</v>
      </c>
      <c r="Q2971" s="10" t="s">
        <v>8316</v>
      </c>
      <c r="R2971" t="s">
        <v>8317</v>
      </c>
      <c r="S2971" s="14" t="str">
        <f t="shared" si="232"/>
        <v>April</v>
      </c>
      <c r="T2971" s="15">
        <f t="shared" si="233"/>
        <v>42127.618750000001</v>
      </c>
      <c r="U2971" t="str">
        <f t="shared" si="234"/>
        <v>2015</v>
      </c>
    </row>
    <row r="2972" spans="1:21" ht="45" x14ac:dyDescent="0.2">
      <c r="A2972" s="6">
        <f t="shared" si="230"/>
        <v>1.06</v>
      </c>
      <c r="B2972">
        <v>2970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8">
        <f t="shared" si="231"/>
        <v>69.890109890109883</v>
      </c>
      <c r="Q2972" s="10" t="s">
        <v>8316</v>
      </c>
      <c r="R2972" t="s">
        <v>8317</v>
      </c>
      <c r="S2972" s="14" t="str">
        <f t="shared" si="232"/>
        <v>June</v>
      </c>
      <c r="T2972" s="15">
        <f t="shared" si="233"/>
        <v>41838.336238425924</v>
      </c>
      <c r="U2972" t="str">
        <f t="shared" si="234"/>
        <v>2014</v>
      </c>
    </row>
    <row r="2973" spans="1:21" ht="45" x14ac:dyDescent="0.2">
      <c r="A2973" s="6">
        <f t="shared" si="230"/>
        <v>1.0015624999999999</v>
      </c>
      <c r="B2973">
        <v>2971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8">
        <f t="shared" si="231"/>
        <v>74.534883720930239</v>
      </c>
      <c r="Q2973" s="10" t="s">
        <v>8316</v>
      </c>
      <c r="R2973" t="s">
        <v>8317</v>
      </c>
      <c r="S2973" s="14" t="str">
        <f t="shared" si="232"/>
        <v>August</v>
      </c>
      <c r="T2973" s="15">
        <f t="shared" si="233"/>
        <v>41882.324976851851</v>
      </c>
      <c r="U2973" t="str">
        <f t="shared" si="234"/>
        <v>2014</v>
      </c>
    </row>
    <row r="2974" spans="1:21" ht="30" x14ac:dyDescent="0.2">
      <c r="A2974" s="6">
        <f t="shared" si="230"/>
        <v>1.0535000000000001</v>
      </c>
      <c r="B2974">
        <v>2972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8">
        <f t="shared" si="231"/>
        <v>123.94117647058823</v>
      </c>
      <c r="Q2974" s="10" t="s">
        <v>8316</v>
      </c>
      <c r="R2974" t="s">
        <v>8317</v>
      </c>
      <c r="S2974" s="14" t="str">
        <f t="shared" si="232"/>
        <v>November</v>
      </c>
      <c r="T2974" s="15">
        <f t="shared" si="233"/>
        <v>42708.708333333336</v>
      </c>
      <c r="U2974" t="str">
        <f t="shared" si="234"/>
        <v>2016</v>
      </c>
    </row>
    <row r="2975" spans="1:21" ht="45" x14ac:dyDescent="0.2">
      <c r="A2975" s="6">
        <f t="shared" si="230"/>
        <v>1.748</v>
      </c>
      <c r="B2975">
        <v>2973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8">
        <f t="shared" si="231"/>
        <v>264.84848484848487</v>
      </c>
      <c r="Q2975" s="10" t="s">
        <v>8316</v>
      </c>
      <c r="R2975" t="s">
        <v>8317</v>
      </c>
      <c r="S2975" s="14" t="str">
        <f t="shared" si="232"/>
        <v>December</v>
      </c>
      <c r="T2975" s="15">
        <f t="shared" si="233"/>
        <v>42369.833333333336</v>
      </c>
      <c r="U2975" t="str">
        <f t="shared" si="234"/>
        <v>2015</v>
      </c>
    </row>
    <row r="2976" spans="1:21" ht="45" x14ac:dyDescent="0.2">
      <c r="A2976" s="6">
        <f t="shared" si="230"/>
        <v>1.02</v>
      </c>
      <c r="B2976">
        <v>2974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8">
        <f t="shared" si="231"/>
        <v>58.620689655172413</v>
      </c>
      <c r="Q2976" s="10" t="s">
        <v>8316</v>
      </c>
      <c r="R2976" t="s">
        <v>8317</v>
      </c>
      <c r="S2976" s="14" t="str">
        <f t="shared" si="232"/>
        <v>August</v>
      </c>
      <c r="T2976" s="15">
        <f t="shared" si="233"/>
        <v>41907.732638888883</v>
      </c>
      <c r="U2976" t="str">
        <f t="shared" si="234"/>
        <v>2014</v>
      </c>
    </row>
    <row r="2977" spans="1:21" ht="45" x14ac:dyDescent="0.2">
      <c r="A2977" s="6">
        <f t="shared" si="230"/>
        <v>1.00125</v>
      </c>
      <c r="B2977">
        <v>2975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8">
        <f t="shared" si="231"/>
        <v>70.884955752212392</v>
      </c>
      <c r="Q2977" s="10" t="s">
        <v>8316</v>
      </c>
      <c r="R2977" t="s">
        <v>8317</v>
      </c>
      <c r="S2977" s="14" t="str">
        <f t="shared" si="232"/>
        <v>October</v>
      </c>
      <c r="T2977" s="15">
        <f t="shared" si="233"/>
        <v>41969.791666666664</v>
      </c>
      <c r="U2977" t="str">
        <f t="shared" si="234"/>
        <v>2014</v>
      </c>
    </row>
    <row r="2978" spans="1:21" ht="45" x14ac:dyDescent="0.2">
      <c r="A2978" s="6">
        <f t="shared" si="230"/>
        <v>1.7142857142857142</v>
      </c>
      <c r="B2978">
        <v>2976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8">
        <f t="shared" si="231"/>
        <v>8.5714285714285712</v>
      </c>
      <c r="Q2978" s="10" t="s">
        <v>8316</v>
      </c>
      <c r="R2978" t="s">
        <v>8317</v>
      </c>
      <c r="S2978" s="14" t="str">
        <f t="shared" si="232"/>
        <v>February</v>
      </c>
      <c r="T2978" s="15">
        <f t="shared" si="233"/>
        <v>42442.166666666664</v>
      </c>
      <c r="U2978" t="str">
        <f t="shared" si="234"/>
        <v>2016</v>
      </c>
    </row>
    <row r="2979" spans="1:21" ht="60" x14ac:dyDescent="0.2">
      <c r="A2979" s="6">
        <f t="shared" si="230"/>
        <v>1.1356666666666666</v>
      </c>
      <c r="B2979">
        <v>2977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8">
        <f t="shared" si="231"/>
        <v>113.56666666666666</v>
      </c>
      <c r="Q2979" s="10" t="s">
        <v>8316</v>
      </c>
      <c r="R2979" t="s">
        <v>8317</v>
      </c>
      <c r="S2979" s="14" t="str">
        <f t="shared" si="232"/>
        <v>January</v>
      </c>
      <c r="T2979" s="15">
        <f t="shared" si="233"/>
        <v>42085.759722222218</v>
      </c>
      <c r="U2979" t="str">
        <f t="shared" si="234"/>
        <v>2015</v>
      </c>
    </row>
    <row r="2980" spans="1:21" ht="45" x14ac:dyDescent="0.2">
      <c r="A2980" s="6">
        <f t="shared" si="230"/>
        <v>1.2946666666666666</v>
      </c>
      <c r="B2980">
        <v>2978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8">
        <f t="shared" si="231"/>
        <v>60.6875</v>
      </c>
      <c r="Q2980" s="10" t="s">
        <v>8316</v>
      </c>
      <c r="R2980" t="s">
        <v>8317</v>
      </c>
      <c r="S2980" s="14" t="str">
        <f t="shared" si="232"/>
        <v>October</v>
      </c>
      <c r="T2980" s="15">
        <f t="shared" si="233"/>
        <v>41931.915972222218</v>
      </c>
      <c r="U2980" t="str">
        <f t="shared" si="234"/>
        <v>2014</v>
      </c>
    </row>
    <row r="2981" spans="1:21" ht="45" x14ac:dyDescent="0.2">
      <c r="A2981" s="6">
        <f t="shared" si="230"/>
        <v>1.014</v>
      </c>
      <c r="B2981">
        <v>2979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8">
        <f t="shared" si="231"/>
        <v>110.21739130434783</v>
      </c>
      <c r="Q2981" s="10" t="s">
        <v>8316</v>
      </c>
      <c r="R2981" t="s">
        <v>8317</v>
      </c>
      <c r="S2981" s="14" t="str">
        <f t="shared" si="232"/>
        <v>December</v>
      </c>
      <c r="T2981" s="15">
        <f t="shared" si="233"/>
        <v>42009.916666666664</v>
      </c>
      <c r="U2981" t="str">
        <f t="shared" si="234"/>
        <v>2014</v>
      </c>
    </row>
    <row r="2982" spans="1:21" ht="45" x14ac:dyDescent="0.2">
      <c r="A2982" s="6">
        <f t="shared" si="230"/>
        <v>1.0916666666666666</v>
      </c>
      <c r="B2982">
        <v>2980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8">
        <f t="shared" si="231"/>
        <v>136.45833333333334</v>
      </c>
      <c r="Q2982" s="10" t="s">
        <v>8316</v>
      </c>
      <c r="R2982" t="s">
        <v>8317</v>
      </c>
      <c r="S2982" s="14" t="str">
        <f t="shared" si="232"/>
        <v>August</v>
      </c>
      <c r="T2982" s="15">
        <f t="shared" si="233"/>
        <v>42239.749999999993</v>
      </c>
      <c r="U2982" t="str">
        <f t="shared" si="234"/>
        <v>2015</v>
      </c>
    </row>
    <row r="2983" spans="1:21" ht="45" x14ac:dyDescent="0.2">
      <c r="A2983" s="6">
        <f t="shared" si="230"/>
        <v>1.28925</v>
      </c>
      <c r="B2983">
        <v>2981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8">
        <f t="shared" si="231"/>
        <v>53.164948453608247</v>
      </c>
      <c r="Q2983" s="10" t="s">
        <v>8316</v>
      </c>
      <c r="R2983" t="s">
        <v>8356</v>
      </c>
      <c r="S2983" s="14" t="str">
        <f t="shared" si="232"/>
        <v>August</v>
      </c>
      <c r="T2983" s="15">
        <f t="shared" si="233"/>
        <v>42270.226342592585</v>
      </c>
      <c r="U2983" t="str">
        <f t="shared" si="234"/>
        <v>2015</v>
      </c>
    </row>
    <row r="2984" spans="1:21" ht="30" x14ac:dyDescent="0.2">
      <c r="A2984" s="6">
        <f t="shared" si="230"/>
        <v>1.0206</v>
      </c>
      <c r="B2984">
        <v>2982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8">
        <f t="shared" si="231"/>
        <v>86.491525423728817</v>
      </c>
      <c r="Q2984" s="10" t="s">
        <v>8316</v>
      </c>
      <c r="R2984" t="s">
        <v>8356</v>
      </c>
      <c r="S2984" s="14" t="str">
        <f t="shared" si="232"/>
        <v>January</v>
      </c>
      <c r="T2984" s="15">
        <f t="shared" si="233"/>
        <v>42411.353506944441</v>
      </c>
      <c r="U2984" t="str">
        <f t="shared" si="234"/>
        <v>2016</v>
      </c>
    </row>
    <row r="2985" spans="1:21" ht="45" x14ac:dyDescent="0.2">
      <c r="A2985" s="6">
        <f t="shared" si="230"/>
        <v>1.465395775862069</v>
      </c>
      <c r="B2985">
        <v>2983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8">
        <f t="shared" si="231"/>
        <v>155.23827397260274</v>
      </c>
      <c r="Q2985" s="10" t="s">
        <v>8316</v>
      </c>
      <c r="R2985" t="s">
        <v>8356</v>
      </c>
      <c r="S2985" s="14" t="str">
        <f t="shared" si="232"/>
        <v>September</v>
      </c>
      <c r="T2985" s="15">
        <f t="shared" si="233"/>
        <v>41954.340694444443</v>
      </c>
      <c r="U2985" t="str">
        <f t="shared" si="234"/>
        <v>2014</v>
      </c>
    </row>
    <row r="2986" spans="1:21" ht="45" x14ac:dyDescent="0.2">
      <c r="A2986" s="6">
        <f t="shared" si="230"/>
        <v>1.00352</v>
      </c>
      <c r="B2986">
        <v>2984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8">
        <f t="shared" si="231"/>
        <v>115.08256880733946</v>
      </c>
      <c r="Q2986" s="10" t="s">
        <v>8316</v>
      </c>
      <c r="R2986" t="s">
        <v>8356</v>
      </c>
      <c r="S2986" s="14" t="str">
        <f t="shared" si="232"/>
        <v>July</v>
      </c>
      <c r="T2986" s="15">
        <f t="shared" si="233"/>
        <v>42605.945381944439</v>
      </c>
      <c r="U2986" t="str">
        <f t="shared" si="234"/>
        <v>2016</v>
      </c>
    </row>
    <row r="2987" spans="1:21" ht="45" x14ac:dyDescent="0.2">
      <c r="A2987" s="6">
        <f t="shared" si="230"/>
        <v>1.2164999999999999</v>
      </c>
      <c r="B2987">
        <v>2985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8">
        <f t="shared" si="231"/>
        <v>109.5945945945946</v>
      </c>
      <c r="Q2987" s="10" t="s">
        <v>8316</v>
      </c>
      <c r="R2987" t="s">
        <v>8356</v>
      </c>
      <c r="S2987" s="14" t="str">
        <f t="shared" si="232"/>
        <v>October</v>
      </c>
      <c r="T2987" s="15">
        <f t="shared" si="233"/>
        <v>42673.833333333336</v>
      </c>
      <c r="U2987" t="str">
        <f t="shared" si="234"/>
        <v>2016</v>
      </c>
    </row>
    <row r="2988" spans="1:21" ht="45" x14ac:dyDescent="0.2">
      <c r="A2988" s="6">
        <f t="shared" si="230"/>
        <v>1.0549999999999999</v>
      </c>
      <c r="B2988">
        <v>2986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8">
        <f t="shared" si="231"/>
        <v>45.214285714285715</v>
      </c>
      <c r="Q2988" s="10" t="s">
        <v>8316</v>
      </c>
      <c r="R2988" t="s">
        <v>8356</v>
      </c>
      <c r="S2988" s="14" t="str">
        <f t="shared" si="232"/>
        <v>March</v>
      </c>
      <c r="T2988" s="15">
        <f t="shared" si="233"/>
        <v>42491.125069444439</v>
      </c>
      <c r="U2988" t="str">
        <f t="shared" si="234"/>
        <v>2016</v>
      </c>
    </row>
    <row r="2989" spans="1:21" ht="45" x14ac:dyDescent="0.2">
      <c r="A2989" s="6">
        <f t="shared" si="230"/>
        <v>1.1040080000000001</v>
      </c>
      <c r="B2989">
        <v>2987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8">
        <f t="shared" si="231"/>
        <v>104.15169811320754</v>
      </c>
      <c r="Q2989" s="10" t="s">
        <v>8316</v>
      </c>
      <c r="R2989" t="s">
        <v>8356</v>
      </c>
      <c r="S2989" s="14" t="str">
        <f t="shared" si="232"/>
        <v>September</v>
      </c>
      <c r="T2989" s="15">
        <f t="shared" si="233"/>
        <v>42655.666666666664</v>
      </c>
      <c r="U2989" t="str">
        <f t="shared" si="234"/>
        <v>2016</v>
      </c>
    </row>
    <row r="2990" spans="1:21" ht="45" x14ac:dyDescent="0.2">
      <c r="A2990" s="6">
        <f t="shared" si="230"/>
        <v>1</v>
      </c>
      <c r="B2990">
        <v>2988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8">
        <f t="shared" si="231"/>
        <v>35.714285714285715</v>
      </c>
      <c r="Q2990" s="10" t="s">
        <v>8316</v>
      </c>
      <c r="R2990" t="s">
        <v>8356</v>
      </c>
      <c r="S2990" s="14" t="str">
        <f t="shared" si="232"/>
        <v>May</v>
      </c>
      <c r="T2990" s="15">
        <f t="shared" si="233"/>
        <v>42541.028715277782</v>
      </c>
      <c r="U2990" t="str">
        <f t="shared" si="234"/>
        <v>2016</v>
      </c>
    </row>
    <row r="2991" spans="1:21" x14ac:dyDescent="0.2">
      <c r="A2991" s="6">
        <f t="shared" si="230"/>
        <v>1.76535</v>
      </c>
      <c r="B2991">
        <v>2989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8">
        <f t="shared" si="231"/>
        <v>96.997252747252745</v>
      </c>
      <c r="Q2991" s="10" t="s">
        <v>8316</v>
      </c>
      <c r="R2991" t="s">
        <v>8356</v>
      </c>
      <c r="S2991" s="14" t="str">
        <f t="shared" si="232"/>
        <v>November</v>
      </c>
      <c r="T2991" s="15">
        <f t="shared" si="233"/>
        <v>42358.874305555553</v>
      </c>
      <c r="U2991" t="str">
        <f t="shared" si="234"/>
        <v>2015</v>
      </c>
    </row>
    <row r="2992" spans="1:21" ht="45" x14ac:dyDescent="0.2">
      <c r="A2992" s="6">
        <f t="shared" si="230"/>
        <v>1</v>
      </c>
      <c r="B2992">
        <v>2990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8">
        <f t="shared" si="231"/>
        <v>370.37037037037038</v>
      </c>
      <c r="Q2992" s="10" t="s">
        <v>8316</v>
      </c>
      <c r="R2992" t="s">
        <v>8356</v>
      </c>
      <c r="S2992" s="14" t="str">
        <f t="shared" si="232"/>
        <v>December</v>
      </c>
      <c r="T2992" s="15">
        <f t="shared" si="233"/>
        <v>42376.240972222215</v>
      </c>
      <c r="U2992" t="str">
        <f t="shared" si="234"/>
        <v>2015</v>
      </c>
    </row>
    <row r="2993" spans="1:21" ht="45" x14ac:dyDescent="0.2">
      <c r="A2993" s="6">
        <f t="shared" si="230"/>
        <v>1.0329411764705883</v>
      </c>
      <c r="B2993">
        <v>2991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8">
        <f t="shared" si="231"/>
        <v>94.408602150537632</v>
      </c>
      <c r="Q2993" s="10" t="s">
        <v>8316</v>
      </c>
      <c r="R2993" t="s">
        <v>8356</v>
      </c>
      <c r="S2993" s="14" t="str">
        <f t="shared" si="232"/>
        <v>January</v>
      </c>
      <c r="T2993" s="15">
        <f t="shared" si="233"/>
        <v>42762.503819444442</v>
      </c>
      <c r="U2993" t="str">
        <f t="shared" si="234"/>
        <v>2017</v>
      </c>
    </row>
    <row r="2994" spans="1:21" ht="45" x14ac:dyDescent="0.2">
      <c r="A2994" s="6">
        <f t="shared" si="230"/>
        <v>1.0449999999999999</v>
      </c>
      <c r="B2994">
        <v>2992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8">
        <f t="shared" si="231"/>
        <v>48.984375</v>
      </c>
      <c r="Q2994" s="10" t="s">
        <v>8316</v>
      </c>
      <c r="R2994" t="s">
        <v>8356</v>
      </c>
      <c r="S2994" s="14" t="str">
        <f t="shared" si="232"/>
        <v>September</v>
      </c>
      <c r="T2994" s="15">
        <f t="shared" si="233"/>
        <v>42652.434143518512</v>
      </c>
      <c r="U2994" t="str">
        <f t="shared" si="234"/>
        <v>2016</v>
      </c>
    </row>
    <row r="2995" spans="1:21" x14ac:dyDescent="0.2">
      <c r="A2995" s="6">
        <f t="shared" si="230"/>
        <v>1.0029999999999999</v>
      </c>
      <c r="B2995">
        <v>2993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8">
        <f t="shared" si="231"/>
        <v>45.590909090909093</v>
      </c>
      <c r="Q2995" s="10" t="s">
        <v>8316</v>
      </c>
      <c r="R2995" t="s">
        <v>8356</v>
      </c>
      <c r="S2995" s="14" t="str">
        <f t="shared" si="232"/>
        <v>January</v>
      </c>
      <c r="T2995" s="15">
        <f t="shared" si="233"/>
        <v>42420.50540509259</v>
      </c>
      <c r="U2995" t="str">
        <f t="shared" si="234"/>
        <v>2016</v>
      </c>
    </row>
    <row r="2996" spans="1:21" ht="45" x14ac:dyDescent="0.2">
      <c r="A2996" s="6">
        <f t="shared" si="230"/>
        <v>4.577466666666667</v>
      </c>
      <c r="B2996">
        <v>2994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8">
        <f t="shared" si="231"/>
        <v>23.275254237288134</v>
      </c>
      <c r="Q2996" s="10" t="s">
        <v>8316</v>
      </c>
      <c r="R2996" t="s">
        <v>8356</v>
      </c>
      <c r="S2996" s="14" t="str">
        <f t="shared" si="232"/>
        <v>September</v>
      </c>
      <c r="T2996" s="15">
        <f t="shared" si="233"/>
        <v>41915.145509259259</v>
      </c>
      <c r="U2996" t="str">
        <f t="shared" si="234"/>
        <v>2014</v>
      </c>
    </row>
    <row r="2997" spans="1:21" ht="45" x14ac:dyDescent="0.2">
      <c r="A2997" s="6">
        <f t="shared" si="230"/>
        <v>1.0496000000000001</v>
      </c>
      <c r="B2997">
        <v>2995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8">
        <f t="shared" si="231"/>
        <v>63.2289156626506</v>
      </c>
      <c r="Q2997" s="10" t="s">
        <v>8316</v>
      </c>
      <c r="R2997" t="s">
        <v>8356</v>
      </c>
      <c r="S2997" s="14" t="str">
        <f t="shared" si="232"/>
        <v>December</v>
      </c>
      <c r="T2997" s="15">
        <f t="shared" si="233"/>
        <v>42754.331840277773</v>
      </c>
      <c r="U2997" t="str">
        <f t="shared" si="234"/>
        <v>2016</v>
      </c>
    </row>
    <row r="2998" spans="1:21" ht="30" x14ac:dyDescent="0.2">
      <c r="A2998" s="6">
        <f t="shared" si="230"/>
        <v>1.7194285714285715</v>
      </c>
      <c r="B2998">
        <v>2996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8">
        <f t="shared" si="231"/>
        <v>153.5204081632653</v>
      </c>
      <c r="Q2998" s="10" t="s">
        <v>8316</v>
      </c>
      <c r="R2998" t="s">
        <v>8356</v>
      </c>
      <c r="S2998" s="14" t="str">
        <f t="shared" si="232"/>
        <v>March</v>
      </c>
      <c r="T2998" s="15">
        <f t="shared" si="233"/>
        <v>42150.57916666667</v>
      </c>
      <c r="U2998" t="str">
        <f t="shared" si="234"/>
        <v>2015</v>
      </c>
    </row>
    <row r="2999" spans="1:21" ht="45" x14ac:dyDescent="0.2">
      <c r="A2999" s="6">
        <f t="shared" si="230"/>
        <v>1.0373000000000001</v>
      </c>
      <c r="B2999">
        <v>2997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8">
        <f t="shared" si="231"/>
        <v>90.2</v>
      </c>
      <c r="Q2999" s="10" t="s">
        <v>8316</v>
      </c>
      <c r="R2999" t="s">
        <v>8356</v>
      </c>
      <c r="S2999" s="14" t="str">
        <f t="shared" si="232"/>
        <v>February</v>
      </c>
      <c r="T2999" s="15">
        <f t="shared" si="233"/>
        <v>42792.874305555553</v>
      </c>
      <c r="U2999" t="str">
        <f t="shared" si="234"/>
        <v>2017</v>
      </c>
    </row>
    <row r="3000" spans="1:21" ht="45" x14ac:dyDescent="0.2">
      <c r="A3000" s="6">
        <f t="shared" si="230"/>
        <v>1.0302899999999999</v>
      </c>
      <c r="B3000">
        <v>2998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8">
        <f t="shared" si="231"/>
        <v>118.97113163972287</v>
      </c>
      <c r="Q3000" s="10" t="s">
        <v>8316</v>
      </c>
      <c r="R3000" t="s">
        <v>8356</v>
      </c>
      <c r="S3000" s="14" t="str">
        <f t="shared" si="232"/>
        <v>May</v>
      </c>
      <c r="T3000" s="15">
        <f t="shared" si="233"/>
        <v>41805.850694444445</v>
      </c>
      <c r="U3000" t="str">
        <f t="shared" si="234"/>
        <v>2014</v>
      </c>
    </row>
    <row r="3001" spans="1:21" ht="45" x14ac:dyDescent="0.2">
      <c r="A3001" s="6">
        <f t="shared" si="230"/>
        <v>1.1888888888888889</v>
      </c>
      <c r="B3001">
        <v>2999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8">
        <f t="shared" si="231"/>
        <v>80.25</v>
      </c>
      <c r="Q3001" s="10" t="s">
        <v>8316</v>
      </c>
      <c r="R3001" t="s">
        <v>8356</v>
      </c>
      <c r="S3001" s="14" t="str">
        <f t="shared" si="232"/>
        <v>February</v>
      </c>
      <c r="T3001" s="15">
        <f t="shared" si="233"/>
        <v>42794.749999999993</v>
      </c>
      <c r="U3001" t="str">
        <f t="shared" si="234"/>
        <v>2017</v>
      </c>
    </row>
    <row r="3002" spans="1:21" ht="45" x14ac:dyDescent="0.2">
      <c r="A3002" s="6">
        <f t="shared" si="230"/>
        <v>1</v>
      </c>
      <c r="B3002">
        <v>3000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8">
        <f t="shared" si="231"/>
        <v>62.5</v>
      </c>
      <c r="Q3002" s="10" t="s">
        <v>8316</v>
      </c>
      <c r="R3002" t="s">
        <v>8356</v>
      </c>
      <c r="S3002" s="14" t="str">
        <f t="shared" si="232"/>
        <v>January</v>
      </c>
      <c r="T3002" s="15">
        <f t="shared" si="233"/>
        <v>42766.416666666664</v>
      </c>
      <c r="U3002" t="str">
        <f t="shared" si="234"/>
        <v>2017</v>
      </c>
    </row>
    <row r="3003" spans="1:21" ht="45" x14ac:dyDescent="0.2">
      <c r="A3003" s="6">
        <f t="shared" si="230"/>
        <v>3.1869988910451896</v>
      </c>
      <c r="B3003">
        <v>3001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8">
        <f t="shared" si="231"/>
        <v>131.37719999999999</v>
      </c>
      <c r="Q3003" s="10" t="s">
        <v>8316</v>
      </c>
      <c r="R3003" t="s">
        <v>8356</v>
      </c>
      <c r="S3003" s="14" t="str">
        <f t="shared" si="232"/>
        <v>June</v>
      </c>
      <c r="T3003" s="15">
        <f t="shared" si="233"/>
        <v>42564.562291666669</v>
      </c>
      <c r="U3003" t="str">
        <f t="shared" si="234"/>
        <v>2016</v>
      </c>
    </row>
    <row r="3004" spans="1:21" ht="30" x14ac:dyDescent="0.2">
      <c r="A3004" s="6">
        <f t="shared" si="230"/>
        <v>1.0850614285714286</v>
      </c>
      <c r="B3004">
        <v>3002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8">
        <f t="shared" si="231"/>
        <v>73.032980769230775</v>
      </c>
      <c r="Q3004" s="10" t="s">
        <v>8316</v>
      </c>
      <c r="R3004" t="s">
        <v>8356</v>
      </c>
      <c r="S3004" s="14" t="str">
        <f t="shared" si="232"/>
        <v>November</v>
      </c>
      <c r="T3004" s="15">
        <f t="shared" si="233"/>
        <v>41269.502916666665</v>
      </c>
      <c r="U3004" t="str">
        <f t="shared" si="234"/>
        <v>2012</v>
      </c>
    </row>
    <row r="3005" spans="1:21" ht="45" x14ac:dyDescent="0.2">
      <c r="A3005" s="6">
        <f t="shared" si="230"/>
        <v>1.0116666666666667</v>
      </c>
      <c r="B3005">
        <v>3003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8">
        <f t="shared" si="231"/>
        <v>178.52941176470588</v>
      </c>
      <c r="Q3005" s="10" t="s">
        <v>8316</v>
      </c>
      <c r="R3005" t="s">
        <v>8356</v>
      </c>
      <c r="S3005" s="14" t="str">
        <f t="shared" si="232"/>
        <v>January</v>
      </c>
      <c r="T3005" s="15">
        <f t="shared" si="233"/>
        <v>42429.915972222218</v>
      </c>
      <c r="U3005" t="str">
        <f t="shared" si="234"/>
        <v>2016</v>
      </c>
    </row>
    <row r="3006" spans="1:21" ht="45" x14ac:dyDescent="0.2">
      <c r="A3006" s="6">
        <f t="shared" si="230"/>
        <v>1.12815</v>
      </c>
      <c r="B3006">
        <v>3004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8">
        <f t="shared" si="231"/>
        <v>162.90974729241879</v>
      </c>
      <c r="Q3006" s="10" t="s">
        <v>8316</v>
      </c>
      <c r="R3006" t="s">
        <v>8356</v>
      </c>
      <c r="S3006" s="14" t="str">
        <f t="shared" si="232"/>
        <v>October</v>
      </c>
      <c r="T3006" s="15">
        <f t="shared" si="233"/>
        <v>41958.589398148142</v>
      </c>
      <c r="U3006" t="str">
        <f t="shared" si="234"/>
        <v>2014</v>
      </c>
    </row>
    <row r="3007" spans="1:21" ht="45" x14ac:dyDescent="0.2">
      <c r="A3007" s="6">
        <f t="shared" si="230"/>
        <v>1.2049622641509434</v>
      </c>
      <c r="B3007">
        <v>3005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8">
        <f t="shared" si="231"/>
        <v>108.24237288135593</v>
      </c>
      <c r="Q3007" s="10" t="s">
        <v>8316</v>
      </c>
      <c r="R3007" t="s">
        <v>8356</v>
      </c>
      <c r="S3007" s="14" t="str">
        <f t="shared" si="232"/>
        <v>September</v>
      </c>
      <c r="T3007" s="15">
        <f t="shared" si="233"/>
        <v>41918.341493055552</v>
      </c>
      <c r="U3007" t="str">
        <f t="shared" si="234"/>
        <v>2014</v>
      </c>
    </row>
    <row r="3008" spans="1:21" ht="30" x14ac:dyDescent="0.2">
      <c r="A3008" s="6">
        <f t="shared" si="230"/>
        <v>1.0774999999999999</v>
      </c>
      <c r="B3008">
        <v>3006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8">
        <f t="shared" si="231"/>
        <v>88.865979381443296</v>
      </c>
      <c r="Q3008" s="10" t="s">
        <v>8316</v>
      </c>
      <c r="R3008" t="s">
        <v>8356</v>
      </c>
      <c r="S3008" s="14" t="str">
        <f t="shared" si="232"/>
        <v>November</v>
      </c>
      <c r="T3008" s="15">
        <f t="shared" si="233"/>
        <v>41987.423506944448</v>
      </c>
      <c r="U3008" t="str">
        <f t="shared" si="234"/>
        <v>2014</v>
      </c>
    </row>
    <row r="3009" spans="1:21" ht="30" x14ac:dyDescent="0.2">
      <c r="A3009" s="6">
        <f t="shared" si="230"/>
        <v>1.8</v>
      </c>
      <c r="B3009">
        <v>3007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8">
        <f t="shared" si="231"/>
        <v>54</v>
      </c>
      <c r="Q3009" s="10" t="s">
        <v>8316</v>
      </c>
      <c r="R3009" t="s">
        <v>8356</v>
      </c>
      <c r="S3009" s="14" t="str">
        <f t="shared" si="232"/>
        <v>April</v>
      </c>
      <c r="T3009" s="15">
        <f t="shared" si="233"/>
        <v>42118.882905092592</v>
      </c>
      <c r="U3009" t="str">
        <f t="shared" si="234"/>
        <v>2015</v>
      </c>
    </row>
    <row r="3010" spans="1:21" ht="45" x14ac:dyDescent="0.2">
      <c r="A3010" s="6">
        <f t="shared" si="230"/>
        <v>1.0116666666666667</v>
      </c>
      <c r="B3010">
        <v>3008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8">
        <f t="shared" si="231"/>
        <v>116.73076923076923</v>
      </c>
      <c r="Q3010" s="10" t="s">
        <v>8316</v>
      </c>
      <c r="R3010" t="s">
        <v>8356</v>
      </c>
      <c r="S3010" s="14" t="str">
        <f t="shared" si="232"/>
        <v>December</v>
      </c>
      <c r="T3010" s="15">
        <f t="shared" si="233"/>
        <v>42389.878692129627</v>
      </c>
      <c r="U3010" t="str">
        <f t="shared" si="234"/>
        <v>2015</v>
      </c>
    </row>
    <row r="3011" spans="1:21" ht="45" x14ac:dyDescent="0.2">
      <c r="A3011" s="6">
        <f t="shared" ref="A3011:A3074" si="235">(F3011/E3011)</f>
        <v>1.19756</v>
      </c>
      <c r="B3011">
        <v>3009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8">
        <f t="shared" ref="P3011:P3074" si="236">F3011/M3011</f>
        <v>233.8984375</v>
      </c>
      <c r="Q3011" s="10" t="s">
        <v>8316</v>
      </c>
      <c r="R3011" t="s">
        <v>8356</v>
      </c>
      <c r="S3011" s="14" t="str">
        <f t="shared" ref="S3011:S3074" si="237">TEXT((((K3011/60)/60)/24)+DATE(1970,1,1)+(-8/24),"MMMM")</f>
        <v>October</v>
      </c>
      <c r="T3011" s="15">
        <f t="shared" ref="T3011:T3074" si="238">(((J3011/60)/60/24)+DATE(1970,1,1)+(-8/24))</f>
        <v>41969.278240740743</v>
      </c>
      <c r="U3011" t="str">
        <f t="shared" ref="U3011:U3074" si="239">TEXT((((K3011/60)/60)/24)+DATE(1970,1,1)+(-8/24),"YYYY")</f>
        <v>2014</v>
      </c>
    </row>
    <row r="3012" spans="1:21" ht="45" x14ac:dyDescent="0.2">
      <c r="A3012" s="6">
        <f t="shared" si="235"/>
        <v>1.58</v>
      </c>
      <c r="B3012">
        <v>3010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8">
        <f t="shared" si="236"/>
        <v>158</v>
      </c>
      <c r="Q3012" s="10" t="s">
        <v>8316</v>
      </c>
      <c r="R3012" t="s">
        <v>8356</v>
      </c>
      <c r="S3012" s="14" t="str">
        <f t="shared" si="237"/>
        <v>December</v>
      </c>
      <c r="T3012" s="15">
        <f t="shared" si="238"/>
        <v>42056.499062499999</v>
      </c>
      <c r="U3012" t="str">
        <f t="shared" si="239"/>
        <v>2014</v>
      </c>
    </row>
    <row r="3013" spans="1:21" ht="45" x14ac:dyDescent="0.2">
      <c r="A3013" s="6">
        <f t="shared" si="235"/>
        <v>1.2366666666666666</v>
      </c>
      <c r="B3013">
        <v>3011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8">
        <f t="shared" si="236"/>
        <v>14.84</v>
      </c>
      <c r="Q3013" s="10" t="s">
        <v>8316</v>
      </c>
      <c r="R3013" t="s">
        <v>8356</v>
      </c>
      <c r="S3013" s="14" t="str">
        <f t="shared" si="237"/>
        <v>November</v>
      </c>
      <c r="T3013" s="15">
        <f t="shared" si="238"/>
        <v>42361.624305555553</v>
      </c>
      <c r="U3013" t="str">
        <f t="shared" si="239"/>
        <v>2015</v>
      </c>
    </row>
    <row r="3014" spans="1:21" ht="45" x14ac:dyDescent="0.2">
      <c r="A3014" s="6">
        <f t="shared" si="235"/>
        <v>1.1712499999999999</v>
      </c>
      <c r="B3014">
        <v>3012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8">
        <f t="shared" si="236"/>
        <v>85.181818181818187</v>
      </c>
      <c r="Q3014" s="10" t="s">
        <v>8316</v>
      </c>
      <c r="R3014" t="s">
        <v>8356</v>
      </c>
      <c r="S3014" s="14" t="str">
        <f t="shared" si="237"/>
        <v>January</v>
      </c>
      <c r="T3014" s="15">
        <f t="shared" si="238"/>
        <v>42045.369560185187</v>
      </c>
      <c r="U3014" t="str">
        <f t="shared" si="239"/>
        <v>2015</v>
      </c>
    </row>
    <row r="3015" spans="1:21" ht="45" x14ac:dyDescent="0.2">
      <c r="A3015" s="6">
        <f t="shared" si="235"/>
        <v>1.5696000000000001</v>
      </c>
      <c r="B3015">
        <v>3013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8">
        <f t="shared" si="236"/>
        <v>146.69158878504672</v>
      </c>
      <c r="Q3015" s="10" t="s">
        <v>8316</v>
      </c>
      <c r="R3015" t="s">
        <v>8356</v>
      </c>
      <c r="S3015" s="14" t="str">
        <f t="shared" si="237"/>
        <v>May</v>
      </c>
      <c r="T3015" s="15">
        <f t="shared" si="238"/>
        <v>42176.502881944441</v>
      </c>
      <c r="U3015" t="str">
        <f t="shared" si="239"/>
        <v>2015</v>
      </c>
    </row>
    <row r="3016" spans="1:21" ht="45" x14ac:dyDescent="0.2">
      <c r="A3016" s="6">
        <f t="shared" si="235"/>
        <v>1.13104</v>
      </c>
      <c r="B3016">
        <v>3014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8">
        <f t="shared" si="236"/>
        <v>50.764811490125673</v>
      </c>
      <c r="Q3016" s="10" t="s">
        <v>8316</v>
      </c>
      <c r="R3016" t="s">
        <v>8356</v>
      </c>
      <c r="S3016" s="14" t="str">
        <f t="shared" si="237"/>
        <v>October</v>
      </c>
      <c r="T3016" s="15">
        <f t="shared" si="238"/>
        <v>41947.875</v>
      </c>
      <c r="U3016" t="str">
        <f t="shared" si="239"/>
        <v>2014</v>
      </c>
    </row>
    <row r="3017" spans="1:21" ht="45" x14ac:dyDescent="0.2">
      <c r="A3017" s="6">
        <f t="shared" si="235"/>
        <v>1.0317647058823529</v>
      </c>
      <c r="B3017">
        <v>3015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8">
        <f t="shared" si="236"/>
        <v>87.7</v>
      </c>
      <c r="Q3017" s="10" t="s">
        <v>8316</v>
      </c>
      <c r="R3017" t="s">
        <v>8356</v>
      </c>
      <c r="S3017" s="14" t="str">
        <f t="shared" si="237"/>
        <v>May</v>
      </c>
      <c r="T3017" s="15">
        <f t="shared" si="238"/>
        <v>41800.833333333328</v>
      </c>
      <c r="U3017" t="str">
        <f t="shared" si="239"/>
        <v>2014</v>
      </c>
    </row>
    <row r="3018" spans="1:21" ht="45" x14ac:dyDescent="0.2">
      <c r="A3018" s="6">
        <f t="shared" si="235"/>
        <v>1.0261176470588236</v>
      </c>
      <c r="B3018">
        <v>3016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8">
        <f t="shared" si="236"/>
        <v>242.27777777777777</v>
      </c>
      <c r="Q3018" s="10" t="s">
        <v>8316</v>
      </c>
      <c r="R3018" t="s">
        <v>8356</v>
      </c>
      <c r="S3018" s="14" t="str">
        <f t="shared" si="237"/>
        <v>May</v>
      </c>
      <c r="T3018" s="15">
        <f t="shared" si="238"/>
        <v>41838.214722222219</v>
      </c>
      <c r="U3018" t="str">
        <f t="shared" si="239"/>
        <v>2014</v>
      </c>
    </row>
    <row r="3019" spans="1:21" ht="45" x14ac:dyDescent="0.2">
      <c r="A3019" s="6">
        <f t="shared" si="235"/>
        <v>1.0584090909090909</v>
      </c>
      <c r="B3019">
        <v>3017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8">
        <f t="shared" si="236"/>
        <v>146.44654088050314</v>
      </c>
      <c r="Q3019" s="10" t="s">
        <v>8316</v>
      </c>
      <c r="R3019" t="s">
        <v>8356</v>
      </c>
      <c r="S3019" s="14" t="str">
        <f t="shared" si="237"/>
        <v>July</v>
      </c>
      <c r="T3019" s="15">
        <f t="shared" si="238"/>
        <v>41871.516701388886</v>
      </c>
      <c r="U3019" t="str">
        <f t="shared" si="239"/>
        <v>2014</v>
      </c>
    </row>
    <row r="3020" spans="1:21" ht="45" x14ac:dyDescent="0.2">
      <c r="A3020" s="6">
        <f t="shared" si="235"/>
        <v>1.0071428571428571</v>
      </c>
      <c r="B3020">
        <v>3018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8">
        <f t="shared" si="236"/>
        <v>103.17073170731707</v>
      </c>
      <c r="Q3020" s="10" t="s">
        <v>8316</v>
      </c>
      <c r="R3020" t="s">
        <v>8356</v>
      </c>
      <c r="S3020" s="14" t="str">
        <f t="shared" si="237"/>
        <v>June</v>
      </c>
      <c r="T3020" s="15">
        <f t="shared" si="238"/>
        <v>42205.583333333336</v>
      </c>
      <c r="U3020" t="str">
        <f t="shared" si="239"/>
        <v>2015</v>
      </c>
    </row>
    <row r="3021" spans="1:21" ht="45" x14ac:dyDescent="0.2">
      <c r="A3021" s="6">
        <f t="shared" si="235"/>
        <v>1.2123333333333333</v>
      </c>
      <c r="B3021">
        <v>3019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8">
        <f t="shared" si="236"/>
        <v>80.464601769911511</v>
      </c>
      <c r="Q3021" s="10" t="s">
        <v>8316</v>
      </c>
      <c r="R3021" t="s">
        <v>8356</v>
      </c>
      <c r="S3021" s="14" t="str">
        <f t="shared" si="237"/>
        <v>April</v>
      </c>
      <c r="T3021" s="15">
        <f t="shared" si="238"/>
        <v>41785.791666666664</v>
      </c>
      <c r="U3021" t="str">
        <f t="shared" si="239"/>
        <v>2014</v>
      </c>
    </row>
    <row r="3022" spans="1:21" ht="45" x14ac:dyDescent="0.2">
      <c r="A3022" s="6">
        <f t="shared" si="235"/>
        <v>1.0057142857142858</v>
      </c>
      <c r="B3022">
        <v>3020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8">
        <f t="shared" si="236"/>
        <v>234.66666666666666</v>
      </c>
      <c r="Q3022" s="10" t="s">
        <v>8316</v>
      </c>
      <c r="R3022" t="s">
        <v>8356</v>
      </c>
      <c r="S3022" s="14" t="str">
        <f t="shared" si="237"/>
        <v>June</v>
      </c>
      <c r="T3022" s="15">
        <f t="shared" si="238"/>
        <v>42230.513113425921</v>
      </c>
      <c r="U3022" t="str">
        <f t="shared" si="239"/>
        <v>2015</v>
      </c>
    </row>
    <row r="3023" spans="1:21" ht="45" x14ac:dyDescent="0.2">
      <c r="A3023" s="6">
        <f t="shared" si="235"/>
        <v>1.1602222222222223</v>
      </c>
      <c r="B3023">
        <v>3021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8">
        <f t="shared" si="236"/>
        <v>50.689320388349515</v>
      </c>
      <c r="Q3023" s="10" t="s">
        <v>8316</v>
      </c>
      <c r="R3023" t="s">
        <v>8356</v>
      </c>
      <c r="S3023" s="14" t="str">
        <f t="shared" si="237"/>
        <v>October</v>
      </c>
      <c r="T3023" s="15">
        <f t="shared" si="238"/>
        <v>42695.915972222218</v>
      </c>
      <c r="U3023" t="str">
        <f t="shared" si="239"/>
        <v>2016</v>
      </c>
    </row>
    <row r="3024" spans="1:21" ht="45" x14ac:dyDescent="0.2">
      <c r="A3024" s="6">
        <f t="shared" si="235"/>
        <v>1.0087999999999999</v>
      </c>
      <c r="B3024">
        <v>3022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8">
        <f t="shared" si="236"/>
        <v>162.70967741935485</v>
      </c>
      <c r="Q3024" s="10" t="s">
        <v>8316</v>
      </c>
      <c r="R3024" t="s">
        <v>8356</v>
      </c>
      <c r="S3024" s="14" t="str">
        <f t="shared" si="237"/>
        <v>July</v>
      </c>
      <c r="T3024" s="15">
        <f t="shared" si="238"/>
        <v>42609.620474537034</v>
      </c>
      <c r="U3024" t="str">
        <f t="shared" si="239"/>
        <v>2016</v>
      </c>
    </row>
    <row r="3025" spans="1:21" ht="45" x14ac:dyDescent="0.2">
      <c r="A3025" s="6">
        <f t="shared" si="235"/>
        <v>1.03</v>
      </c>
      <c r="B3025">
        <v>3023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8">
        <f t="shared" si="236"/>
        <v>120.16666666666667</v>
      </c>
      <c r="Q3025" s="10" t="s">
        <v>8316</v>
      </c>
      <c r="R3025" t="s">
        <v>8356</v>
      </c>
      <c r="S3025" s="14" t="str">
        <f t="shared" si="237"/>
        <v>April</v>
      </c>
      <c r="T3025" s="15">
        <f t="shared" si="238"/>
        <v>42166.34243055556</v>
      </c>
      <c r="U3025" t="str">
        <f t="shared" si="239"/>
        <v>2015</v>
      </c>
    </row>
    <row r="3026" spans="1:21" ht="45" x14ac:dyDescent="0.2">
      <c r="A3026" s="6">
        <f t="shared" si="235"/>
        <v>2.4641999999999999</v>
      </c>
      <c r="B3026">
        <v>3024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8">
        <f t="shared" si="236"/>
        <v>67.697802197802204</v>
      </c>
      <c r="Q3026" s="10" t="s">
        <v>8316</v>
      </c>
      <c r="R3026" t="s">
        <v>8356</v>
      </c>
      <c r="S3026" s="14" t="str">
        <f t="shared" si="237"/>
        <v>September</v>
      </c>
      <c r="T3026" s="15">
        <f t="shared" si="238"/>
        <v>41188.660590277774</v>
      </c>
      <c r="U3026" t="str">
        <f t="shared" si="239"/>
        <v>2012</v>
      </c>
    </row>
    <row r="3027" spans="1:21" ht="30" x14ac:dyDescent="0.2">
      <c r="A3027" s="6">
        <f t="shared" si="235"/>
        <v>3.0219999999999998</v>
      </c>
      <c r="B3027">
        <v>3025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8">
        <f t="shared" si="236"/>
        <v>52.103448275862071</v>
      </c>
      <c r="Q3027" s="10" t="s">
        <v>8316</v>
      </c>
      <c r="R3027" t="s">
        <v>8356</v>
      </c>
      <c r="S3027" s="14" t="str">
        <f t="shared" si="237"/>
        <v>May</v>
      </c>
      <c r="T3027" s="15">
        <f t="shared" si="238"/>
        <v>41789.333333333328</v>
      </c>
      <c r="U3027" t="str">
        <f t="shared" si="239"/>
        <v>2014</v>
      </c>
    </row>
    <row r="3028" spans="1:21" ht="45" x14ac:dyDescent="0.2">
      <c r="A3028" s="6">
        <f t="shared" si="235"/>
        <v>1.4333333333333333</v>
      </c>
      <c r="B3028">
        <v>3026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8">
        <f t="shared" si="236"/>
        <v>51.6</v>
      </c>
      <c r="Q3028" s="10" t="s">
        <v>8316</v>
      </c>
      <c r="R3028" t="s">
        <v>8356</v>
      </c>
      <c r="S3028" s="14" t="str">
        <f t="shared" si="237"/>
        <v>February</v>
      </c>
      <c r="T3028" s="15">
        <f t="shared" si="238"/>
        <v>42797.126064814809</v>
      </c>
      <c r="U3028" t="str">
        <f t="shared" si="239"/>
        <v>2017</v>
      </c>
    </row>
    <row r="3029" spans="1:21" ht="30" x14ac:dyDescent="0.2">
      <c r="A3029" s="6">
        <f t="shared" si="235"/>
        <v>1.3144</v>
      </c>
      <c r="B3029">
        <v>3027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8">
        <f t="shared" si="236"/>
        <v>164.3</v>
      </c>
      <c r="Q3029" s="10" t="s">
        <v>8316</v>
      </c>
      <c r="R3029" t="s">
        <v>8356</v>
      </c>
      <c r="S3029" s="14" t="str">
        <f t="shared" si="237"/>
        <v>February</v>
      </c>
      <c r="T3029" s="15">
        <f t="shared" si="238"/>
        <v>42083.329293981478</v>
      </c>
      <c r="U3029" t="str">
        <f t="shared" si="239"/>
        <v>2015</v>
      </c>
    </row>
    <row r="3030" spans="1:21" ht="30" x14ac:dyDescent="0.2">
      <c r="A3030" s="6">
        <f t="shared" si="235"/>
        <v>1.6801999999999999</v>
      </c>
      <c r="B3030">
        <v>3028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8">
        <f t="shared" si="236"/>
        <v>84.858585858585855</v>
      </c>
      <c r="Q3030" s="10" t="s">
        <v>8316</v>
      </c>
      <c r="R3030" t="s">
        <v>8356</v>
      </c>
      <c r="S3030" s="14" t="str">
        <f t="shared" si="237"/>
        <v>July</v>
      </c>
      <c r="T3030" s="15">
        <f t="shared" si="238"/>
        <v>42596.930844907409</v>
      </c>
      <c r="U3030" t="str">
        <f t="shared" si="239"/>
        <v>2016</v>
      </c>
    </row>
    <row r="3031" spans="1:21" ht="45" x14ac:dyDescent="0.2">
      <c r="A3031" s="6">
        <f t="shared" si="235"/>
        <v>1.0967666666666667</v>
      </c>
      <c r="B3031">
        <v>3029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8">
        <f t="shared" si="236"/>
        <v>94.548850574712645</v>
      </c>
      <c r="Q3031" s="10" t="s">
        <v>8316</v>
      </c>
      <c r="R3031" t="s">
        <v>8356</v>
      </c>
      <c r="S3031" s="14" t="str">
        <f t="shared" si="237"/>
        <v>October</v>
      </c>
      <c r="T3031" s="15">
        <f t="shared" si="238"/>
        <v>41960.857638888883</v>
      </c>
      <c r="U3031" t="str">
        <f t="shared" si="239"/>
        <v>2014</v>
      </c>
    </row>
    <row r="3032" spans="1:21" ht="45" x14ac:dyDescent="0.2">
      <c r="A3032" s="6">
        <f t="shared" si="235"/>
        <v>1.0668571428571429</v>
      </c>
      <c r="B3032">
        <v>3030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8">
        <f t="shared" si="236"/>
        <v>45.536585365853661</v>
      </c>
      <c r="Q3032" s="10" t="s">
        <v>8316</v>
      </c>
      <c r="R3032" t="s">
        <v>8356</v>
      </c>
      <c r="S3032" s="14" t="str">
        <f t="shared" si="237"/>
        <v>August</v>
      </c>
      <c r="T3032" s="15">
        <f t="shared" si="238"/>
        <v>42263.4140162037</v>
      </c>
      <c r="U3032" t="str">
        <f t="shared" si="239"/>
        <v>2015</v>
      </c>
    </row>
    <row r="3033" spans="1:21" ht="60" x14ac:dyDescent="0.2">
      <c r="A3033" s="6">
        <f t="shared" si="235"/>
        <v>1</v>
      </c>
      <c r="B3033">
        <v>3031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8">
        <f t="shared" si="236"/>
        <v>51.724137931034484</v>
      </c>
      <c r="Q3033" s="10" t="s">
        <v>8316</v>
      </c>
      <c r="R3033" t="s">
        <v>8356</v>
      </c>
      <c r="S3033" s="14" t="str">
        <f t="shared" si="237"/>
        <v>August</v>
      </c>
      <c r="T3033" s="15">
        <f t="shared" si="238"/>
        <v>42657.549155092587</v>
      </c>
      <c r="U3033" t="str">
        <f t="shared" si="239"/>
        <v>2016</v>
      </c>
    </row>
    <row r="3034" spans="1:21" ht="45" x14ac:dyDescent="0.2">
      <c r="A3034" s="6">
        <f t="shared" si="235"/>
        <v>1.272</v>
      </c>
      <c r="B3034">
        <v>3032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8">
        <f t="shared" si="236"/>
        <v>50.88</v>
      </c>
      <c r="Q3034" s="10" t="s">
        <v>8316</v>
      </c>
      <c r="R3034" t="s">
        <v>8356</v>
      </c>
      <c r="S3034" s="14" t="str">
        <f t="shared" si="237"/>
        <v>August</v>
      </c>
      <c r="T3034" s="15">
        <f t="shared" si="238"/>
        <v>42257.711331018516</v>
      </c>
      <c r="U3034" t="str">
        <f t="shared" si="239"/>
        <v>2015</v>
      </c>
    </row>
    <row r="3035" spans="1:21" ht="45" x14ac:dyDescent="0.2">
      <c r="A3035" s="6">
        <f t="shared" si="235"/>
        <v>1.4653333333333334</v>
      </c>
      <c r="B3035">
        <v>3033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8">
        <f t="shared" si="236"/>
        <v>191.13043478260869</v>
      </c>
      <c r="Q3035" s="10" t="s">
        <v>8316</v>
      </c>
      <c r="R3035" t="s">
        <v>8356</v>
      </c>
      <c r="S3035" s="14" t="str">
        <f t="shared" si="237"/>
        <v>July</v>
      </c>
      <c r="T3035" s="15">
        <f t="shared" si="238"/>
        <v>42599.776909722219</v>
      </c>
      <c r="U3035" t="str">
        <f t="shared" si="239"/>
        <v>2016</v>
      </c>
    </row>
    <row r="3036" spans="1:21" ht="60" x14ac:dyDescent="0.2">
      <c r="A3036" s="6">
        <f t="shared" si="235"/>
        <v>1.1253599999999999</v>
      </c>
      <c r="B3036">
        <v>3034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8">
        <f t="shared" si="236"/>
        <v>89.314285714285717</v>
      </c>
      <c r="Q3036" s="10" t="s">
        <v>8316</v>
      </c>
      <c r="R3036" t="s">
        <v>8356</v>
      </c>
      <c r="S3036" s="14" t="str">
        <f t="shared" si="237"/>
        <v>October</v>
      </c>
      <c r="T3036" s="15">
        <f t="shared" si="238"/>
        <v>42674.832638888889</v>
      </c>
      <c r="U3036" t="str">
        <f t="shared" si="239"/>
        <v>2016</v>
      </c>
    </row>
    <row r="3037" spans="1:21" ht="30" x14ac:dyDescent="0.2">
      <c r="A3037" s="6">
        <f t="shared" si="235"/>
        <v>1.0878684000000001</v>
      </c>
      <c r="B3037">
        <v>3035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8">
        <f t="shared" si="236"/>
        <v>88.588631921824103</v>
      </c>
      <c r="Q3037" s="10" t="s">
        <v>8316</v>
      </c>
      <c r="R3037" t="s">
        <v>8356</v>
      </c>
      <c r="S3037" s="14" t="str">
        <f t="shared" si="237"/>
        <v>April</v>
      </c>
      <c r="T3037" s="15">
        <f t="shared" si="238"/>
        <v>41398.226956018516</v>
      </c>
      <c r="U3037" t="str">
        <f t="shared" si="239"/>
        <v>2013</v>
      </c>
    </row>
    <row r="3038" spans="1:21" ht="45" x14ac:dyDescent="0.2">
      <c r="A3038" s="6">
        <f t="shared" si="235"/>
        <v>1.26732</v>
      </c>
      <c r="B3038">
        <v>3036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8">
        <f t="shared" si="236"/>
        <v>96.300911854103347</v>
      </c>
      <c r="Q3038" s="10" t="s">
        <v>8316</v>
      </c>
      <c r="R3038" t="s">
        <v>8356</v>
      </c>
      <c r="S3038" s="14" t="str">
        <f t="shared" si="237"/>
        <v>July</v>
      </c>
      <c r="T3038" s="15">
        <f t="shared" si="238"/>
        <v>41502.165972222218</v>
      </c>
      <c r="U3038" t="str">
        <f t="shared" si="239"/>
        <v>2013</v>
      </c>
    </row>
    <row r="3039" spans="1:21" ht="60" x14ac:dyDescent="0.2">
      <c r="A3039" s="6">
        <f t="shared" si="235"/>
        <v>2.1320000000000001</v>
      </c>
      <c r="B3039">
        <v>3037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8">
        <f t="shared" si="236"/>
        <v>33.3125</v>
      </c>
      <c r="Q3039" s="10" t="s">
        <v>8316</v>
      </c>
      <c r="R3039" t="s">
        <v>8356</v>
      </c>
      <c r="S3039" s="14" t="str">
        <f t="shared" si="237"/>
        <v>July</v>
      </c>
      <c r="T3039" s="15">
        <f t="shared" si="238"/>
        <v>40452.874305555553</v>
      </c>
      <c r="U3039" t="str">
        <f t="shared" si="239"/>
        <v>2010</v>
      </c>
    </row>
    <row r="3040" spans="1:21" ht="45" x14ac:dyDescent="0.2">
      <c r="A3040" s="6">
        <f t="shared" si="235"/>
        <v>1.0049999999999999</v>
      </c>
      <c r="B3040">
        <v>3038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8">
        <f t="shared" si="236"/>
        <v>37.222222222222221</v>
      </c>
      <c r="Q3040" s="10" t="s">
        <v>8316</v>
      </c>
      <c r="R3040" t="s">
        <v>8356</v>
      </c>
      <c r="S3040" s="14" t="str">
        <f t="shared" si="237"/>
        <v>January</v>
      </c>
      <c r="T3040" s="15">
        <f t="shared" si="238"/>
        <v>42432.918946759259</v>
      </c>
      <c r="U3040" t="str">
        <f t="shared" si="239"/>
        <v>2016</v>
      </c>
    </row>
    <row r="3041" spans="1:21" ht="45" x14ac:dyDescent="0.2">
      <c r="A3041" s="6">
        <f t="shared" si="235"/>
        <v>1.0871389999999999</v>
      </c>
      <c r="B3041">
        <v>3039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8">
        <f t="shared" si="236"/>
        <v>92.130423728813554</v>
      </c>
      <c r="Q3041" s="10" t="s">
        <v>8316</v>
      </c>
      <c r="R3041" t="s">
        <v>8356</v>
      </c>
      <c r="S3041" s="14" t="str">
        <f t="shared" si="237"/>
        <v>December</v>
      </c>
      <c r="T3041" s="15">
        <f t="shared" si="238"/>
        <v>41636.999305555553</v>
      </c>
      <c r="U3041" t="str">
        <f t="shared" si="239"/>
        <v>2013</v>
      </c>
    </row>
    <row r="3042" spans="1:21" ht="45" x14ac:dyDescent="0.2">
      <c r="A3042" s="6">
        <f t="shared" si="235"/>
        <v>1.075</v>
      </c>
      <c r="B3042">
        <v>3040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8">
        <f t="shared" si="236"/>
        <v>76.785714285714292</v>
      </c>
      <c r="Q3042" s="10" t="s">
        <v>8316</v>
      </c>
      <c r="R3042" t="s">
        <v>8356</v>
      </c>
      <c r="S3042" s="14" t="str">
        <f t="shared" si="237"/>
        <v>June</v>
      </c>
      <c r="T3042" s="15">
        <f t="shared" si="238"/>
        <v>42181.624999999993</v>
      </c>
      <c r="U3042" t="str">
        <f t="shared" si="239"/>
        <v>2015</v>
      </c>
    </row>
    <row r="3043" spans="1:21" ht="30" x14ac:dyDescent="0.2">
      <c r="A3043" s="6">
        <f t="shared" si="235"/>
        <v>1.1048192771084338</v>
      </c>
      <c r="B3043">
        <v>3041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8">
        <f t="shared" si="236"/>
        <v>96.526315789473685</v>
      </c>
      <c r="Q3043" s="10" t="s">
        <v>8316</v>
      </c>
      <c r="R3043" t="s">
        <v>8356</v>
      </c>
      <c r="S3043" s="14" t="str">
        <f t="shared" si="237"/>
        <v>December</v>
      </c>
      <c r="T3043" s="15">
        <f t="shared" si="238"/>
        <v>42389.535277777781</v>
      </c>
      <c r="U3043" t="str">
        <f t="shared" si="239"/>
        <v>2015</v>
      </c>
    </row>
    <row r="3044" spans="1:21" ht="45" x14ac:dyDescent="0.2">
      <c r="A3044" s="6">
        <f t="shared" si="235"/>
        <v>1.28</v>
      </c>
      <c r="B3044">
        <v>3042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8">
        <f t="shared" si="236"/>
        <v>51.891891891891895</v>
      </c>
      <c r="Q3044" s="10" t="s">
        <v>8316</v>
      </c>
      <c r="R3044" t="s">
        <v>8356</v>
      </c>
      <c r="S3044" s="14" t="str">
        <f t="shared" si="237"/>
        <v>September</v>
      </c>
      <c r="T3044" s="15">
        <f t="shared" si="238"/>
        <v>42283.354710648149</v>
      </c>
      <c r="U3044" t="str">
        <f t="shared" si="239"/>
        <v>2015</v>
      </c>
    </row>
    <row r="3045" spans="1:21" ht="45" x14ac:dyDescent="0.2">
      <c r="A3045" s="6">
        <f t="shared" si="235"/>
        <v>1.1000666666666667</v>
      </c>
      <c r="B3045">
        <v>3043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8">
        <f t="shared" si="236"/>
        <v>128.9140625</v>
      </c>
      <c r="Q3045" s="10" t="s">
        <v>8316</v>
      </c>
      <c r="R3045" t="s">
        <v>8356</v>
      </c>
      <c r="S3045" s="14" t="str">
        <f t="shared" si="237"/>
        <v>March</v>
      </c>
      <c r="T3045" s="15">
        <f t="shared" si="238"/>
        <v>42109.784722222219</v>
      </c>
      <c r="U3045" t="str">
        <f t="shared" si="239"/>
        <v>2015</v>
      </c>
    </row>
    <row r="3046" spans="1:21" ht="45" x14ac:dyDescent="0.2">
      <c r="A3046" s="6">
        <f t="shared" si="235"/>
        <v>1.0934166666666667</v>
      </c>
      <c r="B3046">
        <v>3044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8">
        <f t="shared" si="236"/>
        <v>84.108974358974365</v>
      </c>
      <c r="Q3046" s="10" t="s">
        <v>8316</v>
      </c>
      <c r="R3046" t="s">
        <v>8356</v>
      </c>
      <c r="S3046" s="14" t="str">
        <f t="shared" si="237"/>
        <v>January</v>
      </c>
      <c r="T3046" s="15">
        <f t="shared" si="238"/>
        <v>42402.393495370365</v>
      </c>
      <c r="U3046" t="str">
        <f t="shared" si="239"/>
        <v>2016</v>
      </c>
    </row>
    <row r="3047" spans="1:21" ht="45" x14ac:dyDescent="0.2">
      <c r="A3047" s="6">
        <f t="shared" si="235"/>
        <v>1.3270650000000002</v>
      </c>
      <c r="B3047">
        <v>3045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8">
        <f t="shared" si="236"/>
        <v>82.941562500000003</v>
      </c>
      <c r="Q3047" s="10" t="s">
        <v>8316</v>
      </c>
      <c r="R3047" t="s">
        <v>8356</v>
      </c>
      <c r="S3047" s="14" t="str">
        <f t="shared" si="237"/>
        <v>July</v>
      </c>
      <c r="T3047" s="15">
        <f t="shared" si="238"/>
        <v>41872.822395833333</v>
      </c>
      <c r="U3047" t="str">
        <f t="shared" si="239"/>
        <v>2014</v>
      </c>
    </row>
    <row r="3048" spans="1:21" ht="45" x14ac:dyDescent="0.2">
      <c r="A3048" s="6">
        <f t="shared" si="235"/>
        <v>1.9084810126582279</v>
      </c>
      <c r="B3048">
        <v>3046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8">
        <f t="shared" si="236"/>
        <v>259.94827586206895</v>
      </c>
      <c r="Q3048" s="10" t="s">
        <v>8316</v>
      </c>
      <c r="R3048" t="s">
        <v>8356</v>
      </c>
      <c r="S3048" s="14" t="str">
        <f t="shared" si="237"/>
        <v>August</v>
      </c>
      <c r="T3048" s="15">
        <f t="shared" si="238"/>
        <v>41891.869444444441</v>
      </c>
      <c r="U3048" t="str">
        <f t="shared" si="239"/>
        <v>2014</v>
      </c>
    </row>
    <row r="3049" spans="1:21" ht="45" x14ac:dyDescent="0.2">
      <c r="A3049" s="6">
        <f t="shared" si="235"/>
        <v>1.49</v>
      </c>
      <c r="B3049">
        <v>3047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8">
        <f t="shared" si="236"/>
        <v>37.25</v>
      </c>
      <c r="Q3049" s="10" t="s">
        <v>8316</v>
      </c>
      <c r="R3049" t="s">
        <v>8356</v>
      </c>
      <c r="S3049" s="14" t="str">
        <f t="shared" si="237"/>
        <v>March</v>
      </c>
      <c r="T3049" s="15">
        <f t="shared" si="238"/>
        <v>42487.219444444439</v>
      </c>
      <c r="U3049" t="str">
        <f t="shared" si="239"/>
        <v>2016</v>
      </c>
    </row>
    <row r="3050" spans="1:21" ht="45" x14ac:dyDescent="0.2">
      <c r="A3050" s="6">
        <f t="shared" si="235"/>
        <v>1.6639999999999999</v>
      </c>
      <c r="B3050">
        <v>3048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8">
        <f t="shared" si="236"/>
        <v>177.02127659574469</v>
      </c>
      <c r="Q3050" s="10" t="s">
        <v>8316</v>
      </c>
      <c r="R3050" t="s">
        <v>8356</v>
      </c>
      <c r="S3050" s="14" t="str">
        <f t="shared" si="237"/>
        <v>December</v>
      </c>
      <c r="T3050" s="15">
        <f t="shared" si="238"/>
        <v>42004.556944444441</v>
      </c>
      <c r="U3050" t="str">
        <f t="shared" si="239"/>
        <v>2014</v>
      </c>
    </row>
    <row r="3051" spans="1:21" ht="45" x14ac:dyDescent="0.2">
      <c r="A3051" s="6">
        <f t="shared" si="235"/>
        <v>1.0666666666666667</v>
      </c>
      <c r="B3051">
        <v>3049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8">
        <f t="shared" si="236"/>
        <v>74.074074074074076</v>
      </c>
      <c r="Q3051" s="10" t="s">
        <v>8316</v>
      </c>
      <c r="R3051" t="s">
        <v>8356</v>
      </c>
      <c r="S3051" s="14" t="str">
        <f t="shared" si="237"/>
        <v>May</v>
      </c>
      <c r="T3051" s="15">
        <f t="shared" si="238"/>
        <v>42168.681192129625</v>
      </c>
      <c r="U3051" t="str">
        <f t="shared" si="239"/>
        <v>2015</v>
      </c>
    </row>
    <row r="3052" spans="1:21" ht="30" x14ac:dyDescent="0.2">
      <c r="A3052" s="6">
        <f t="shared" si="235"/>
        <v>1.06</v>
      </c>
      <c r="B3052">
        <v>3050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8">
        <f t="shared" si="236"/>
        <v>70.666666666666671</v>
      </c>
      <c r="Q3052" s="10" t="s">
        <v>8316</v>
      </c>
      <c r="R3052" t="s">
        <v>8356</v>
      </c>
      <c r="S3052" s="14" t="str">
        <f t="shared" si="237"/>
        <v>April</v>
      </c>
      <c r="T3052" s="15">
        <f t="shared" si="238"/>
        <v>42494.835185185184</v>
      </c>
      <c r="U3052" t="str">
        <f t="shared" si="239"/>
        <v>2016</v>
      </c>
    </row>
    <row r="3053" spans="1:21" ht="45" x14ac:dyDescent="0.2">
      <c r="A3053" s="6">
        <f t="shared" si="235"/>
        <v>0.23628571428571429</v>
      </c>
      <c r="B3053">
        <v>3051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8">
        <f t="shared" si="236"/>
        <v>23.62857142857143</v>
      </c>
      <c r="Q3053" s="10" t="s">
        <v>8316</v>
      </c>
      <c r="R3053" t="s">
        <v>8356</v>
      </c>
      <c r="S3053" s="14" t="str">
        <f t="shared" si="237"/>
        <v>January</v>
      </c>
      <c r="T3053" s="15">
        <f t="shared" si="238"/>
        <v>42774.082696759251</v>
      </c>
      <c r="U3053" t="str">
        <f t="shared" si="239"/>
        <v>2017</v>
      </c>
    </row>
    <row r="3054" spans="1:21" ht="30" x14ac:dyDescent="0.2">
      <c r="A3054" s="6">
        <f t="shared" si="235"/>
        <v>1.5E-3</v>
      </c>
      <c r="B3054">
        <v>3052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8">
        <f t="shared" si="236"/>
        <v>37.5</v>
      </c>
      <c r="Q3054" s="10" t="s">
        <v>8316</v>
      </c>
      <c r="R3054" t="s">
        <v>8356</v>
      </c>
      <c r="S3054" s="14" t="str">
        <f t="shared" si="237"/>
        <v>April</v>
      </c>
      <c r="T3054" s="15">
        <f t="shared" si="238"/>
        <v>42152.332638888889</v>
      </c>
      <c r="U3054" t="str">
        <f t="shared" si="239"/>
        <v>2015</v>
      </c>
    </row>
    <row r="3055" spans="1:21" ht="45" x14ac:dyDescent="0.2">
      <c r="A3055" s="6">
        <f t="shared" si="235"/>
        <v>4.0000000000000001E-3</v>
      </c>
      <c r="B3055">
        <v>3053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8">
        <f t="shared" si="236"/>
        <v>13.333333333333334</v>
      </c>
      <c r="Q3055" s="10" t="s">
        <v>8316</v>
      </c>
      <c r="R3055" t="s">
        <v>8356</v>
      </c>
      <c r="S3055" s="14" t="str">
        <f t="shared" si="237"/>
        <v>August</v>
      </c>
      <c r="T3055" s="15">
        <f t="shared" si="238"/>
        <v>41913.832638888889</v>
      </c>
      <c r="U3055" t="str">
        <f t="shared" si="239"/>
        <v>2014</v>
      </c>
    </row>
    <row r="3056" spans="1:21" ht="45" x14ac:dyDescent="0.2">
      <c r="A3056" s="6">
        <f t="shared" si="235"/>
        <v>0</v>
      </c>
      <c r="B3056">
        <v>3054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8" t="e">
        <f t="shared" si="236"/>
        <v>#DIV/0!</v>
      </c>
      <c r="Q3056" s="10" t="s">
        <v>8316</v>
      </c>
      <c r="R3056" t="s">
        <v>8356</v>
      </c>
      <c r="S3056" s="14" t="str">
        <f t="shared" si="237"/>
        <v>January</v>
      </c>
      <c r="T3056" s="15">
        <f t="shared" si="238"/>
        <v>42064.711111111108</v>
      </c>
      <c r="U3056" t="str">
        <f t="shared" si="239"/>
        <v>2015</v>
      </c>
    </row>
    <row r="3057" spans="1:21" ht="45" x14ac:dyDescent="0.2">
      <c r="A3057" s="6">
        <f t="shared" si="235"/>
        <v>5.0000000000000002E-5</v>
      </c>
      <c r="B3057">
        <v>3055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8">
        <f t="shared" si="236"/>
        <v>1</v>
      </c>
      <c r="Q3057" s="10" t="s">
        <v>8316</v>
      </c>
      <c r="R3057" t="s">
        <v>8356</v>
      </c>
      <c r="S3057" s="14" t="str">
        <f t="shared" si="237"/>
        <v>November</v>
      </c>
      <c r="T3057" s="15">
        <f t="shared" si="238"/>
        <v>42013.624884259254</v>
      </c>
      <c r="U3057" t="str">
        <f t="shared" si="239"/>
        <v>2014</v>
      </c>
    </row>
    <row r="3058" spans="1:21" ht="45" x14ac:dyDescent="0.2">
      <c r="A3058" s="6">
        <f t="shared" si="235"/>
        <v>0</v>
      </c>
      <c r="B3058">
        <v>3056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8" t="e">
        <f t="shared" si="236"/>
        <v>#DIV/0!</v>
      </c>
      <c r="Q3058" s="10" t="s">
        <v>8316</v>
      </c>
      <c r="R3058" t="s">
        <v>8356</v>
      </c>
      <c r="S3058" s="14" t="str">
        <f t="shared" si="237"/>
        <v>July</v>
      </c>
      <c r="T3058" s="15">
        <f t="shared" si="238"/>
        <v>41911.303055555552</v>
      </c>
      <c r="U3058" t="str">
        <f t="shared" si="239"/>
        <v>2014</v>
      </c>
    </row>
    <row r="3059" spans="1:21" ht="45" x14ac:dyDescent="0.2">
      <c r="A3059" s="6">
        <f t="shared" si="235"/>
        <v>0</v>
      </c>
      <c r="B3059">
        <v>3057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8" t="e">
        <f t="shared" si="236"/>
        <v>#DIV/0!</v>
      </c>
      <c r="Q3059" s="10" t="s">
        <v>8316</v>
      </c>
      <c r="R3059" t="s">
        <v>8356</v>
      </c>
      <c r="S3059" s="14" t="str">
        <f t="shared" si="237"/>
        <v>March</v>
      </c>
      <c r="T3059" s="15">
        <f t="shared" si="238"/>
        <v>42463.275590277779</v>
      </c>
      <c r="U3059" t="str">
        <f t="shared" si="239"/>
        <v>2016</v>
      </c>
    </row>
    <row r="3060" spans="1:21" ht="45" x14ac:dyDescent="0.2">
      <c r="A3060" s="6">
        <f t="shared" si="235"/>
        <v>1.6666666666666666E-4</v>
      </c>
      <c r="B3060">
        <v>3058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8">
        <f t="shared" si="236"/>
        <v>1</v>
      </c>
      <c r="Q3060" s="10" t="s">
        <v>8316</v>
      </c>
      <c r="R3060" t="s">
        <v>8356</v>
      </c>
      <c r="S3060" s="14" t="str">
        <f t="shared" si="237"/>
        <v>March</v>
      </c>
      <c r="T3060" s="15">
        <f t="shared" si="238"/>
        <v>42510.040972222218</v>
      </c>
      <c r="U3060" t="str">
        <f t="shared" si="239"/>
        <v>2016</v>
      </c>
    </row>
    <row r="3061" spans="1:21" ht="45" x14ac:dyDescent="0.2">
      <c r="A3061" s="6">
        <f t="shared" si="235"/>
        <v>3.0066666666666665E-2</v>
      </c>
      <c r="B3061">
        <v>3059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8">
        <f t="shared" si="236"/>
        <v>41</v>
      </c>
      <c r="Q3061" s="10" t="s">
        <v>8316</v>
      </c>
      <c r="R3061" t="s">
        <v>8356</v>
      </c>
      <c r="S3061" s="14" t="str">
        <f t="shared" si="237"/>
        <v>July</v>
      </c>
      <c r="T3061" s="15">
        <f t="shared" si="238"/>
        <v>41859.602384259255</v>
      </c>
      <c r="U3061" t="str">
        <f t="shared" si="239"/>
        <v>2014</v>
      </c>
    </row>
    <row r="3062" spans="1:21" ht="30" x14ac:dyDescent="0.2">
      <c r="A3062" s="6">
        <f t="shared" si="235"/>
        <v>1.5227272727272728E-3</v>
      </c>
      <c r="B3062">
        <v>3060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8">
        <f t="shared" si="236"/>
        <v>55.833333333333336</v>
      </c>
      <c r="Q3062" s="10" t="s">
        <v>8316</v>
      </c>
      <c r="R3062" t="s">
        <v>8356</v>
      </c>
      <c r="S3062" s="14" t="str">
        <f t="shared" si="237"/>
        <v>August</v>
      </c>
      <c r="T3062" s="15">
        <f t="shared" si="238"/>
        <v>42274.941365740735</v>
      </c>
      <c r="U3062" t="str">
        <f t="shared" si="239"/>
        <v>2015</v>
      </c>
    </row>
    <row r="3063" spans="1:21" x14ac:dyDescent="0.2">
      <c r="A3063" s="6">
        <f t="shared" si="235"/>
        <v>0</v>
      </c>
      <c r="B3063">
        <v>3061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8" t="e">
        <f t="shared" si="236"/>
        <v>#DIV/0!</v>
      </c>
      <c r="Q3063" s="10" t="s">
        <v>8316</v>
      </c>
      <c r="R3063" t="s">
        <v>8356</v>
      </c>
      <c r="S3063" s="14" t="str">
        <f t="shared" si="237"/>
        <v>July</v>
      </c>
      <c r="T3063" s="15">
        <f t="shared" si="238"/>
        <v>41864.450787037036</v>
      </c>
      <c r="U3063" t="str">
        <f t="shared" si="239"/>
        <v>2014</v>
      </c>
    </row>
    <row r="3064" spans="1:21" ht="45" x14ac:dyDescent="0.2">
      <c r="A3064" s="6">
        <f t="shared" si="235"/>
        <v>0.66839999999999999</v>
      </c>
      <c r="B3064">
        <v>3062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8">
        <f t="shared" si="236"/>
        <v>99.761194029850742</v>
      </c>
      <c r="Q3064" s="10" t="s">
        <v>8316</v>
      </c>
      <c r="R3064" t="s">
        <v>8356</v>
      </c>
      <c r="S3064" s="14" t="str">
        <f t="shared" si="237"/>
        <v>September</v>
      </c>
      <c r="T3064" s="15">
        <f t="shared" si="238"/>
        <v>42277.416666666664</v>
      </c>
      <c r="U3064" t="str">
        <f t="shared" si="239"/>
        <v>2015</v>
      </c>
    </row>
    <row r="3065" spans="1:21" ht="30" x14ac:dyDescent="0.2">
      <c r="A3065" s="6">
        <f t="shared" si="235"/>
        <v>0.19566666666666666</v>
      </c>
      <c r="B3065">
        <v>3063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8">
        <f t="shared" si="236"/>
        <v>25.521739130434781</v>
      </c>
      <c r="Q3065" s="10" t="s">
        <v>8316</v>
      </c>
      <c r="R3065" t="s">
        <v>8356</v>
      </c>
      <c r="S3065" s="14" t="str">
        <f t="shared" si="237"/>
        <v>September</v>
      </c>
      <c r="T3065" s="15">
        <f t="shared" si="238"/>
        <v>42665.589560185181</v>
      </c>
      <c r="U3065" t="str">
        <f t="shared" si="239"/>
        <v>2016</v>
      </c>
    </row>
    <row r="3066" spans="1:21" ht="30" x14ac:dyDescent="0.2">
      <c r="A3066" s="6">
        <f t="shared" si="235"/>
        <v>0.11294666666666667</v>
      </c>
      <c r="B3066">
        <v>3064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8">
        <f t="shared" si="236"/>
        <v>117.65277777777777</v>
      </c>
      <c r="Q3066" s="10" t="s">
        <v>8316</v>
      </c>
      <c r="R3066" t="s">
        <v>8356</v>
      </c>
      <c r="S3066" s="14" t="str">
        <f t="shared" si="237"/>
        <v>October</v>
      </c>
      <c r="T3066" s="15">
        <f t="shared" si="238"/>
        <v>42329.957638888889</v>
      </c>
      <c r="U3066" t="str">
        <f t="shared" si="239"/>
        <v>2015</v>
      </c>
    </row>
    <row r="3067" spans="1:21" ht="45" x14ac:dyDescent="0.2">
      <c r="A3067" s="6">
        <f t="shared" si="235"/>
        <v>4.0000000000000002E-4</v>
      </c>
      <c r="B3067">
        <v>3065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8">
        <f t="shared" si="236"/>
        <v>5</v>
      </c>
      <c r="Q3067" s="10" t="s">
        <v>8316</v>
      </c>
      <c r="R3067" t="s">
        <v>8356</v>
      </c>
      <c r="S3067" s="14" t="str">
        <f t="shared" si="237"/>
        <v>July</v>
      </c>
      <c r="T3067" s="15">
        <f t="shared" si="238"/>
        <v>41849.721898148149</v>
      </c>
      <c r="U3067" t="str">
        <f t="shared" si="239"/>
        <v>2014</v>
      </c>
    </row>
    <row r="3068" spans="1:21" ht="45" x14ac:dyDescent="0.2">
      <c r="A3068" s="6">
        <f t="shared" si="235"/>
        <v>0.11985714285714286</v>
      </c>
      <c r="B3068">
        <v>3066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8">
        <f t="shared" si="236"/>
        <v>2796.6666666666665</v>
      </c>
      <c r="Q3068" s="10" t="s">
        <v>8316</v>
      </c>
      <c r="R3068" t="s">
        <v>8356</v>
      </c>
      <c r="S3068" s="14" t="str">
        <f t="shared" si="237"/>
        <v>June</v>
      </c>
      <c r="T3068" s="15">
        <f t="shared" si="238"/>
        <v>42560.895104166666</v>
      </c>
      <c r="U3068" t="str">
        <f t="shared" si="239"/>
        <v>2016</v>
      </c>
    </row>
    <row r="3069" spans="1:21" ht="45" x14ac:dyDescent="0.2">
      <c r="A3069" s="6">
        <f t="shared" si="235"/>
        <v>2.5000000000000001E-2</v>
      </c>
      <c r="B3069">
        <v>3067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8">
        <f t="shared" si="236"/>
        <v>200</v>
      </c>
      <c r="Q3069" s="10" t="s">
        <v>8316</v>
      </c>
      <c r="R3069" t="s">
        <v>8356</v>
      </c>
      <c r="S3069" s="14" t="str">
        <f t="shared" si="237"/>
        <v>August</v>
      </c>
      <c r="T3069" s="15">
        <f t="shared" si="238"/>
        <v>42256.605081018519</v>
      </c>
      <c r="U3069" t="str">
        <f t="shared" si="239"/>
        <v>2015</v>
      </c>
    </row>
    <row r="3070" spans="1:21" ht="45" x14ac:dyDescent="0.2">
      <c r="A3070" s="6">
        <f t="shared" si="235"/>
        <v>6.9999999999999999E-4</v>
      </c>
      <c r="B3070">
        <v>3068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8">
        <f t="shared" si="236"/>
        <v>87.5</v>
      </c>
      <c r="Q3070" s="10" t="s">
        <v>8316</v>
      </c>
      <c r="R3070" t="s">
        <v>8356</v>
      </c>
      <c r="S3070" s="14" t="str">
        <f t="shared" si="237"/>
        <v>September</v>
      </c>
      <c r="T3070" s="15">
        <f t="shared" si="238"/>
        <v>42293.358240740738</v>
      </c>
      <c r="U3070" t="str">
        <f t="shared" si="239"/>
        <v>2015</v>
      </c>
    </row>
    <row r="3071" spans="1:21" ht="45" x14ac:dyDescent="0.2">
      <c r="A3071" s="6">
        <f t="shared" si="235"/>
        <v>0.14099999999999999</v>
      </c>
      <c r="B3071">
        <v>3069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8">
        <f t="shared" si="236"/>
        <v>20.142857142857142</v>
      </c>
      <c r="Q3071" s="10" t="s">
        <v>8316</v>
      </c>
      <c r="R3071" t="s">
        <v>8356</v>
      </c>
      <c r="S3071" s="14" t="str">
        <f t="shared" si="237"/>
        <v>November</v>
      </c>
      <c r="T3071" s="15">
        <f t="shared" si="238"/>
        <v>41987.500393518516</v>
      </c>
      <c r="U3071" t="str">
        <f t="shared" si="239"/>
        <v>2014</v>
      </c>
    </row>
    <row r="3072" spans="1:21" ht="30" x14ac:dyDescent="0.2">
      <c r="A3072" s="6">
        <f t="shared" si="235"/>
        <v>3.3399999999999999E-2</v>
      </c>
      <c r="B3072">
        <v>3070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8">
        <f t="shared" si="236"/>
        <v>20.875</v>
      </c>
      <c r="Q3072" s="10" t="s">
        <v>8316</v>
      </c>
      <c r="R3072" t="s">
        <v>8356</v>
      </c>
      <c r="S3072" s="14" t="str">
        <f t="shared" si="237"/>
        <v>November</v>
      </c>
      <c r="T3072" s="15">
        <f t="shared" si="238"/>
        <v>42711.400104166663</v>
      </c>
      <c r="U3072" t="str">
        <f t="shared" si="239"/>
        <v>2016</v>
      </c>
    </row>
    <row r="3073" spans="1:21" ht="45" x14ac:dyDescent="0.2">
      <c r="A3073" s="6">
        <f t="shared" si="235"/>
        <v>0.59775</v>
      </c>
      <c r="B3073">
        <v>3071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8">
        <f t="shared" si="236"/>
        <v>61.307692307692307</v>
      </c>
      <c r="Q3073" s="10" t="s">
        <v>8316</v>
      </c>
      <c r="R3073" t="s">
        <v>8356</v>
      </c>
      <c r="S3073" s="14" t="str">
        <f t="shared" si="237"/>
        <v>April</v>
      </c>
      <c r="T3073" s="15">
        <f t="shared" si="238"/>
        <v>42114.915972222218</v>
      </c>
      <c r="U3073" t="str">
        <f t="shared" si="239"/>
        <v>2015</v>
      </c>
    </row>
    <row r="3074" spans="1:21" ht="45" x14ac:dyDescent="0.2">
      <c r="A3074" s="6">
        <f t="shared" si="235"/>
        <v>1.6666666666666666E-4</v>
      </c>
      <c r="B3074">
        <v>3072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8">
        <f t="shared" si="236"/>
        <v>1</v>
      </c>
      <c r="Q3074" s="10" t="s">
        <v>8316</v>
      </c>
      <c r="R3074" t="s">
        <v>8356</v>
      </c>
      <c r="S3074" s="14" t="str">
        <f t="shared" si="237"/>
        <v>October</v>
      </c>
      <c r="T3074" s="15">
        <f t="shared" si="238"/>
        <v>42672.740277777775</v>
      </c>
      <c r="U3074" t="str">
        <f t="shared" si="239"/>
        <v>2016</v>
      </c>
    </row>
    <row r="3075" spans="1:21" ht="45" x14ac:dyDescent="0.2">
      <c r="A3075" s="6">
        <f t="shared" ref="A3075:A3138" si="240">(F3075/E3075)</f>
        <v>2.3035714285714285E-4</v>
      </c>
      <c r="B3075">
        <v>3073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8">
        <f t="shared" ref="P3075:P3138" si="241">F3075/M3075</f>
        <v>92.142857142857139</v>
      </c>
      <c r="Q3075" s="10" t="s">
        <v>8316</v>
      </c>
      <c r="R3075" t="s">
        <v>8356</v>
      </c>
      <c r="S3075" s="14" t="str">
        <f t="shared" ref="S3075:S3138" si="242">TEXT((((K3075/60)/60)/24)+DATE(1970,1,1)+(-8/24),"MMMM")</f>
        <v>April</v>
      </c>
      <c r="T3075" s="15">
        <f t="shared" ref="T3075:T3138" si="243">(((J3075/60)/60/24)+DATE(1970,1,1)+(-8/24))</f>
        <v>42169.47152777778</v>
      </c>
      <c r="U3075" t="str">
        <f t="shared" ref="U3075:U3138" si="244">TEXT((((K3075/60)/60)/24)+DATE(1970,1,1)+(-8/24),"YYYY")</f>
        <v>2015</v>
      </c>
    </row>
    <row r="3076" spans="1:21" ht="60" x14ac:dyDescent="0.2">
      <c r="A3076" s="6">
        <f t="shared" si="240"/>
        <v>8.8000000000000003E-4</v>
      </c>
      <c r="B3076">
        <v>3074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8">
        <f t="shared" si="241"/>
        <v>7.333333333333333</v>
      </c>
      <c r="Q3076" s="10" t="s">
        <v>8316</v>
      </c>
      <c r="R3076" t="s">
        <v>8356</v>
      </c>
      <c r="S3076" s="14" t="str">
        <f t="shared" si="242"/>
        <v>February</v>
      </c>
      <c r="T3076" s="15">
        <f t="shared" si="243"/>
        <v>42439.237951388881</v>
      </c>
      <c r="U3076" t="str">
        <f t="shared" si="244"/>
        <v>2016</v>
      </c>
    </row>
    <row r="3077" spans="1:21" ht="45" x14ac:dyDescent="0.2">
      <c r="A3077" s="6">
        <f t="shared" si="240"/>
        <v>8.6400000000000005E-2</v>
      </c>
      <c r="B3077">
        <v>3075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8">
        <f t="shared" si="241"/>
        <v>64.8</v>
      </c>
      <c r="Q3077" s="10" t="s">
        <v>8316</v>
      </c>
      <c r="R3077" t="s">
        <v>8356</v>
      </c>
      <c r="S3077" s="14" t="str">
        <f t="shared" si="242"/>
        <v>June</v>
      </c>
      <c r="T3077" s="15">
        <f t="shared" si="243"/>
        <v>42600.768981481473</v>
      </c>
      <c r="U3077" t="str">
        <f t="shared" si="244"/>
        <v>2016</v>
      </c>
    </row>
    <row r="3078" spans="1:21" ht="30" x14ac:dyDescent="0.2">
      <c r="A3078" s="6">
        <f t="shared" si="240"/>
        <v>0.15060000000000001</v>
      </c>
      <c r="B3078">
        <v>3076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8">
        <f t="shared" si="241"/>
        <v>30.12</v>
      </c>
      <c r="Q3078" s="10" t="s">
        <v>8316</v>
      </c>
      <c r="R3078" t="s">
        <v>8356</v>
      </c>
      <c r="S3078" s="14" t="str">
        <f t="shared" si="242"/>
        <v>August</v>
      </c>
      <c r="T3078" s="15">
        <f t="shared" si="243"/>
        <v>42286.318553240737</v>
      </c>
      <c r="U3078" t="str">
        <f t="shared" si="244"/>
        <v>2015</v>
      </c>
    </row>
    <row r="3079" spans="1:21" ht="45" x14ac:dyDescent="0.2">
      <c r="A3079" s="6">
        <f t="shared" si="240"/>
        <v>4.7727272727272731E-3</v>
      </c>
      <c r="B3079">
        <v>3077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8">
        <f t="shared" si="241"/>
        <v>52.5</v>
      </c>
      <c r="Q3079" s="10" t="s">
        <v>8316</v>
      </c>
      <c r="R3079" t="s">
        <v>8356</v>
      </c>
      <c r="S3079" s="14" t="str">
        <f t="shared" si="242"/>
        <v>January</v>
      </c>
      <c r="T3079" s="15">
        <f t="shared" si="243"/>
        <v>42796.62358796296</v>
      </c>
      <c r="U3079" t="str">
        <f t="shared" si="244"/>
        <v>2017</v>
      </c>
    </row>
    <row r="3080" spans="1:21" ht="45" x14ac:dyDescent="0.2">
      <c r="A3080" s="6">
        <f t="shared" si="240"/>
        <v>1.1833333333333333E-3</v>
      </c>
      <c r="B3080">
        <v>3078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8">
        <f t="shared" si="241"/>
        <v>23.666666666666668</v>
      </c>
      <c r="Q3080" s="10" t="s">
        <v>8316</v>
      </c>
      <c r="R3080" t="s">
        <v>8356</v>
      </c>
      <c r="S3080" s="14" t="str">
        <f t="shared" si="242"/>
        <v>January</v>
      </c>
      <c r="T3080" s="15">
        <f t="shared" si="243"/>
        <v>42060.805497685178</v>
      </c>
      <c r="U3080" t="str">
        <f t="shared" si="244"/>
        <v>2015</v>
      </c>
    </row>
    <row r="3081" spans="1:21" ht="45" x14ac:dyDescent="0.2">
      <c r="A3081" s="6">
        <f t="shared" si="240"/>
        <v>8.4173998587352451E-3</v>
      </c>
      <c r="B3081">
        <v>3079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8">
        <f t="shared" si="241"/>
        <v>415.77777777777777</v>
      </c>
      <c r="Q3081" s="10" t="s">
        <v>8316</v>
      </c>
      <c r="R3081" t="s">
        <v>8356</v>
      </c>
      <c r="S3081" s="14" t="str">
        <f t="shared" si="242"/>
        <v>February</v>
      </c>
      <c r="T3081" s="15">
        <f t="shared" si="243"/>
        <v>42085.338368055549</v>
      </c>
      <c r="U3081" t="str">
        <f t="shared" si="244"/>
        <v>2015</v>
      </c>
    </row>
    <row r="3082" spans="1:21" ht="45" x14ac:dyDescent="0.2">
      <c r="A3082" s="6">
        <f t="shared" si="240"/>
        <v>1.8799999999999999E-4</v>
      </c>
      <c r="B3082">
        <v>3080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8">
        <f t="shared" si="241"/>
        <v>53.714285714285715</v>
      </c>
      <c r="Q3082" s="10" t="s">
        <v>8316</v>
      </c>
      <c r="R3082" t="s">
        <v>8356</v>
      </c>
      <c r="S3082" s="14" t="str">
        <f t="shared" si="242"/>
        <v>October</v>
      </c>
      <c r="T3082" s="15">
        <f t="shared" si="243"/>
        <v>41999.736620370364</v>
      </c>
      <c r="U3082" t="str">
        <f t="shared" si="244"/>
        <v>2014</v>
      </c>
    </row>
    <row r="3083" spans="1:21" ht="45" x14ac:dyDescent="0.2">
      <c r="A3083" s="6">
        <f t="shared" si="240"/>
        <v>2.1029999999999998E-3</v>
      </c>
      <c r="B3083">
        <v>3081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8">
        <f t="shared" si="241"/>
        <v>420.6</v>
      </c>
      <c r="Q3083" s="10" t="s">
        <v>8316</v>
      </c>
      <c r="R3083" t="s">
        <v>8356</v>
      </c>
      <c r="S3083" s="14" t="str">
        <f t="shared" si="242"/>
        <v>August</v>
      </c>
      <c r="T3083" s="15">
        <f t="shared" si="243"/>
        <v>42266.848275462959</v>
      </c>
      <c r="U3083" t="str">
        <f t="shared" si="244"/>
        <v>2015</v>
      </c>
    </row>
    <row r="3084" spans="1:21" ht="45" x14ac:dyDescent="0.2">
      <c r="A3084" s="6">
        <f t="shared" si="240"/>
        <v>0</v>
      </c>
      <c r="B3084">
        <v>3082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8" t="e">
        <f t="shared" si="241"/>
        <v>#DIV/0!</v>
      </c>
      <c r="Q3084" s="10" t="s">
        <v>8316</v>
      </c>
      <c r="R3084" t="s">
        <v>8356</v>
      </c>
      <c r="S3084" s="14" t="str">
        <f t="shared" si="242"/>
        <v>October</v>
      </c>
      <c r="T3084" s="15">
        <f t="shared" si="243"/>
        <v>42323.631319444445</v>
      </c>
      <c r="U3084" t="str">
        <f t="shared" si="244"/>
        <v>2015</v>
      </c>
    </row>
    <row r="3085" spans="1:21" ht="60" x14ac:dyDescent="0.2">
      <c r="A3085" s="6">
        <f t="shared" si="240"/>
        <v>2.8E-3</v>
      </c>
      <c r="B3085">
        <v>3083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8">
        <f t="shared" si="241"/>
        <v>18.666666666666668</v>
      </c>
      <c r="Q3085" s="10" t="s">
        <v>8316</v>
      </c>
      <c r="R3085" t="s">
        <v>8356</v>
      </c>
      <c r="S3085" s="14" t="str">
        <f t="shared" si="242"/>
        <v>August</v>
      </c>
      <c r="T3085" s="15">
        <f t="shared" si="243"/>
        <v>41882.875</v>
      </c>
      <c r="U3085" t="str">
        <f t="shared" si="244"/>
        <v>2014</v>
      </c>
    </row>
    <row r="3086" spans="1:21" ht="45" x14ac:dyDescent="0.2">
      <c r="A3086" s="6">
        <f t="shared" si="240"/>
        <v>0.11579206701157921</v>
      </c>
      <c r="B3086">
        <v>3084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8">
        <f t="shared" si="241"/>
        <v>78.333333333333329</v>
      </c>
      <c r="Q3086" s="10" t="s">
        <v>8316</v>
      </c>
      <c r="R3086" t="s">
        <v>8356</v>
      </c>
      <c r="S3086" s="14" t="str">
        <f t="shared" si="242"/>
        <v>April</v>
      </c>
      <c r="T3086" s="15">
        <f t="shared" si="243"/>
        <v>42129.45</v>
      </c>
      <c r="U3086" t="str">
        <f t="shared" si="244"/>
        <v>2015</v>
      </c>
    </row>
    <row r="3087" spans="1:21" ht="45" x14ac:dyDescent="0.2">
      <c r="A3087" s="6">
        <f t="shared" si="240"/>
        <v>2.4400000000000002E-2</v>
      </c>
      <c r="B3087">
        <v>3085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8">
        <f t="shared" si="241"/>
        <v>67.777777777777771</v>
      </c>
      <c r="Q3087" s="10" t="s">
        <v>8316</v>
      </c>
      <c r="R3087" t="s">
        <v>8356</v>
      </c>
      <c r="S3087" s="14" t="str">
        <f t="shared" si="242"/>
        <v>August</v>
      </c>
      <c r="T3087" s="15">
        <f t="shared" si="243"/>
        <v>42276.550451388881</v>
      </c>
      <c r="U3087" t="str">
        <f t="shared" si="244"/>
        <v>2015</v>
      </c>
    </row>
    <row r="3088" spans="1:21" ht="45" x14ac:dyDescent="0.2">
      <c r="A3088" s="6">
        <f t="shared" si="240"/>
        <v>2.5000000000000001E-3</v>
      </c>
      <c r="B3088">
        <v>3086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8">
        <f t="shared" si="241"/>
        <v>16.666666666666668</v>
      </c>
      <c r="Q3088" s="10" t="s">
        <v>8316</v>
      </c>
      <c r="R3088" t="s">
        <v>8356</v>
      </c>
      <c r="S3088" s="14" t="str">
        <f t="shared" si="242"/>
        <v>June</v>
      </c>
      <c r="T3088" s="15">
        <f t="shared" si="243"/>
        <v>42233.337488425925</v>
      </c>
      <c r="U3088" t="str">
        <f t="shared" si="244"/>
        <v>2015</v>
      </c>
    </row>
    <row r="3089" spans="1:21" ht="45" x14ac:dyDescent="0.2">
      <c r="A3089" s="6">
        <f t="shared" si="240"/>
        <v>6.2500000000000003E-3</v>
      </c>
      <c r="B3089">
        <v>3087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8">
        <f t="shared" si="241"/>
        <v>62.5</v>
      </c>
      <c r="Q3089" s="10" t="s">
        <v>8316</v>
      </c>
      <c r="R3089" t="s">
        <v>8356</v>
      </c>
      <c r="S3089" s="14" t="str">
        <f t="shared" si="242"/>
        <v>October</v>
      </c>
      <c r="T3089" s="15">
        <f t="shared" si="243"/>
        <v>42724.858680555553</v>
      </c>
      <c r="U3089" t="str">
        <f t="shared" si="244"/>
        <v>2016</v>
      </c>
    </row>
    <row r="3090" spans="1:21" ht="30" x14ac:dyDescent="0.2">
      <c r="A3090" s="6">
        <f t="shared" si="240"/>
        <v>1.9384615384615384E-3</v>
      </c>
      <c r="B3090">
        <v>3088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8">
        <f t="shared" si="241"/>
        <v>42</v>
      </c>
      <c r="Q3090" s="10" t="s">
        <v>8316</v>
      </c>
      <c r="R3090" t="s">
        <v>8356</v>
      </c>
      <c r="S3090" s="14" t="str">
        <f t="shared" si="242"/>
        <v>December</v>
      </c>
      <c r="T3090" s="15">
        <f t="shared" si="243"/>
        <v>42012.236805555549</v>
      </c>
      <c r="U3090" t="str">
        <f t="shared" si="244"/>
        <v>2014</v>
      </c>
    </row>
    <row r="3091" spans="1:21" ht="30" x14ac:dyDescent="0.2">
      <c r="A3091" s="6">
        <f t="shared" si="240"/>
        <v>0.23416000000000001</v>
      </c>
      <c r="B3091">
        <v>3089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8">
        <f t="shared" si="241"/>
        <v>130.0888888888889</v>
      </c>
      <c r="Q3091" s="10" t="s">
        <v>8316</v>
      </c>
      <c r="R3091" t="s">
        <v>8356</v>
      </c>
      <c r="S3091" s="14" t="str">
        <f t="shared" si="242"/>
        <v>June</v>
      </c>
      <c r="T3091" s="15">
        <f t="shared" si="243"/>
        <v>42559.749305555553</v>
      </c>
      <c r="U3091" t="str">
        <f t="shared" si="244"/>
        <v>2016</v>
      </c>
    </row>
    <row r="3092" spans="1:21" ht="45" x14ac:dyDescent="0.2">
      <c r="A3092" s="6">
        <f t="shared" si="240"/>
        <v>5.080888888888889E-2</v>
      </c>
      <c r="B3092">
        <v>3090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8">
        <f t="shared" si="241"/>
        <v>1270.2222222222222</v>
      </c>
      <c r="Q3092" s="10" t="s">
        <v>8316</v>
      </c>
      <c r="R3092" t="s">
        <v>8356</v>
      </c>
      <c r="S3092" s="14" t="str">
        <f t="shared" si="242"/>
        <v>March</v>
      </c>
      <c r="T3092" s="15">
        <f t="shared" si="243"/>
        <v>42125.443807870368</v>
      </c>
      <c r="U3092" t="str">
        <f t="shared" si="244"/>
        <v>2015</v>
      </c>
    </row>
    <row r="3093" spans="1:21" ht="45" x14ac:dyDescent="0.2">
      <c r="A3093" s="6">
        <f t="shared" si="240"/>
        <v>0.15920000000000001</v>
      </c>
      <c r="B3093">
        <v>3091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8">
        <f t="shared" si="241"/>
        <v>88.444444444444443</v>
      </c>
      <c r="Q3093" s="10" t="s">
        <v>8316</v>
      </c>
      <c r="R3093" t="s">
        <v>8356</v>
      </c>
      <c r="S3093" s="14" t="str">
        <f t="shared" si="242"/>
        <v>July</v>
      </c>
      <c r="T3093" s="15">
        <f t="shared" si="243"/>
        <v>42596.615081018514</v>
      </c>
      <c r="U3093" t="str">
        <f t="shared" si="244"/>
        <v>2016</v>
      </c>
    </row>
    <row r="3094" spans="1:21" ht="45" x14ac:dyDescent="0.2">
      <c r="A3094" s="6">
        <f t="shared" si="240"/>
        <v>1.1831900000000001E-2</v>
      </c>
      <c r="B3094">
        <v>3092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8">
        <f t="shared" si="241"/>
        <v>56.342380952380957</v>
      </c>
      <c r="Q3094" s="10" t="s">
        <v>8316</v>
      </c>
      <c r="R3094" t="s">
        <v>8356</v>
      </c>
      <c r="S3094" s="14" t="str">
        <f t="shared" si="242"/>
        <v>September</v>
      </c>
      <c r="T3094" s="15">
        <f t="shared" si="243"/>
        <v>42292.583333333336</v>
      </c>
      <c r="U3094" t="str">
        <f t="shared" si="244"/>
        <v>2015</v>
      </c>
    </row>
    <row r="3095" spans="1:21" ht="45" x14ac:dyDescent="0.2">
      <c r="A3095" s="6">
        <f t="shared" si="240"/>
        <v>0.22750000000000001</v>
      </c>
      <c r="B3095">
        <v>3093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8">
        <f t="shared" si="241"/>
        <v>53.529411764705884</v>
      </c>
      <c r="Q3095" s="10" t="s">
        <v>8316</v>
      </c>
      <c r="R3095" t="s">
        <v>8356</v>
      </c>
      <c r="S3095" s="14" t="str">
        <f t="shared" si="242"/>
        <v>May</v>
      </c>
      <c r="T3095" s="15">
        <f t="shared" si="243"/>
        <v>41790.832638888889</v>
      </c>
      <c r="U3095" t="str">
        <f t="shared" si="244"/>
        <v>2014</v>
      </c>
    </row>
    <row r="3096" spans="1:21" ht="30" x14ac:dyDescent="0.2">
      <c r="A3096" s="6">
        <f t="shared" si="240"/>
        <v>2.5000000000000001E-4</v>
      </c>
      <c r="B3096">
        <v>3094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8">
        <f t="shared" si="241"/>
        <v>25</v>
      </c>
      <c r="Q3096" s="10" t="s">
        <v>8316</v>
      </c>
      <c r="R3096" t="s">
        <v>8356</v>
      </c>
      <c r="S3096" s="14" t="str">
        <f t="shared" si="242"/>
        <v>July</v>
      </c>
      <c r="T3096" s="15">
        <f t="shared" si="243"/>
        <v>42267.462453703702</v>
      </c>
      <c r="U3096" t="str">
        <f t="shared" si="244"/>
        <v>2015</v>
      </c>
    </row>
    <row r="3097" spans="1:21" ht="45" x14ac:dyDescent="0.2">
      <c r="A3097" s="6">
        <f t="shared" si="240"/>
        <v>3.351206434316354E-3</v>
      </c>
      <c r="B3097">
        <v>3095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8">
        <f t="shared" si="241"/>
        <v>50</v>
      </c>
      <c r="Q3097" s="10" t="s">
        <v>8316</v>
      </c>
      <c r="R3097" t="s">
        <v>8356</v>
      </c>
      <c r="S3097" s="14" t="str">
        <f t="shared" si="242"/>
        <v>June</v>
      </c>
      <c r="T3097" s="15">
        <f t="shared" si="243"/>
        <v>42582.69189814815</v>
      </c>
      <c r="U3097" t="str">
        <f t="shared" si="244"/>
        <v>2016</v>
      </c>
    </row>
    <row r="3098" spans="1:21" ht="45" x14ac:dyDescent="0.2">
      <c r="A3098" s="6">
        <f t="shared" si="240"/>
        <v>3.9750000000000001E-2</v>
      </c>
      <c r="B3098">
        <v>3096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8">
        <f t="shared" si="241"/>
        <v>56.785714285714285</v>
      </c>
      <c r="Q3098" s="10" t="s">
        <v>8316</v>
      </c>
      <c r="R3098" t="s">
        <v>8356</v>
      </c>
      <c r="S3098" s="14" t="str">
        <f t="shared" si="242"/>
        <v>April</v>
      </c>
      <c r="T3098" s="15">
        <f t="shared" si="243"/>
        <v>42144.492199074077</v>
      </c>
      <c r="U3098" t="str">
        <f t="shared" si="244"/>
        <v>2015</v>
      </c>
    </row>
    <row r="3099" spans="1:21" ht="45" x14ac:dyDescent="0.2">
      <c r="A3099" s="6">
        <f t="shared" si="240"/>
        <v>0.17150000000000001</v>
      </c>
      <c r="B3099">
        <v>3097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8">
        <f t="shared" si="241"/>
        <v>40.833333333333336</v>
      </c>
      <c r="Q3099" s="10" t="s">
        <v>8316</v>
      </c>
      <c r="R3099" t="s">
        <v>8356</v>
      </c>
      <c r="S3099" s="14" t="str">
        <f t="shared" si="242"/>
        <v>September</v>
      </c>
      <c r="T3099" s="15">
        <f t="shared" si="243"/>
        <v>42650.249999999993</v>
      </c>
      <c r="U3099" t="str">
        <f t="shared" si="244"/>
        <v>2016</v>
      </c>
    </row>
    <row r="3100" spans="1:21" ht="45" x14ac:dyDescent="0.2">
      <c r="A3100" s="6">
        <f t="shared" si="240"/>
        <v>3.608004104669061E-2</v>
      </c>
      <c r="B3100">
        <v>3098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8">
        <f t="shared" si="241"/>
        <v>65.111111111111114</v>
      </c>
      <c r="Q3100" s="10" t="s">
        <v>8316</v>
      </c>
      <c r="R3100" t="s">
        <v>8356</v>
      </c>
      <c r="S3100" s="14" t="str">
        <f t="shared" si="242"/>
        <v>December</v>
      </c>
      <c r="T3100" s="15">
        <f t="shared" si="243"/>
        <v>42407.678472222215</v>
      </c>
      <c r="U3100" t="str">
        <f t="shared" si="244"/>
        <v>2015</v>
      </c>
    </row>
    <row r="3101" spans="1:21" ht="45" x14ac:dyDescent="0.2">
      <c r="A3101" s="6">
        <f t="shared" si="240"/>
        <v>0.13900000000000001</v>
      </c>
      <c r="B3101">
        <v>3099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8">
        <f t="shared" si="241"/>
        <v>55.6</v>
      </c>
      <c r="Q3101" s="10" t="s">
        <v>8316</v>
      </c>
      <c r="R3101" t="s">
        <v>8356</v>
      </c>
      <c r="S3101" s="14" t="str">
        <f t="shared" si="242"/>
        <v>January</v>
      </c>
      <c r="T3101" s="15">
        <f t="shared" si="243"/>
        <v>42411.856377314813</v>
      </c>
      <c r="U3101" t="str">
        <f t="shared" si="244"/>
        <v>2016</v>
      </c>
    </row>
    <row r="3102" spans="1:21" ht="45" x14ac:dyDescent="0.2">
      <c r="A3102" s="6">
        <f t="shared" si="240"/>
        <v>0.15225</v>
      </c>
      <c r="B3102">
        <v>3100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8">
        <f t="shared" si="241"/>
        <v>140.53846153846155</v>
      </c>
      <c r="Q3102" s="10" t="s">
        <v>8316</v>
      </c>
      <c r="R3102" t="s">
        <v>8356</v>
      </c>
      <c r="S3102" s="14" t="str">
        <f t="shared" si="242"/>
        <v>September</v>
      </c>
      <c r="T3102" s="15">
        <f t="shared" si="243"/>
        <v>41932.2890625</v>
      </c>
      <c r="U3102" t="str">
        <f t="shared" si="244"/>
        <v>2014</v>
      </c>
    </row>
    <row r="3103" spans="1:21" ht="45" x14ac:dyDescent="0.2">
      <c r="A3103" s="6">
        <f t="shared" si="240"/>
        <v>0.12</v>
      </c>
      <c r="B3103">
        <v>3101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8">
        <f t="shared" si="241"/>
        <v>25</v>
      </c>
      <c r="Q3103" s="10" t="s">
        <v>8316</v>
      </c>
      <c r="R3103" t="s">
        <v>8356</v>
      </c>
      <c r="S3103" s="14" t="str">
        <f t="shared" si="242"/>
        <v>June</v>
      </c>
      <c r="T3103" s="15">
        <f t="shared" si="243"/>
        <v>42200.99722222222</v>
      </c>
      <c r="U3103" t="str">
        <f t="shared" si="244"/>
        <v>2015</v>
      </c>
    </row>
    <row r="3104" spans="1:21" ht="45" x14ac:dyDescent="0.2">
      <c r="A3104" s="6">
        <f t="shared" si="240"/>
        <v>0.391125</v>
      </c>
      <c r="B3104">
        <v>3102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8">
        <f t="shared" si="241"/>
        <v>69.533333333333331</v>
      </c>
      <c r="Q3104" s="10" t="s">
        <v>8316</v>
      </c>
      <c r="R3104" t="s">
        <v>8356</v>
      </c>
      <c r="S3104" s="14" t="str">
        <f t="shared" si="242"/>
        <v>July</v>
      </c>
      <c r="T3104" s="15">
        <f t="shared" si="243"/>
        <v>42605.007152777776</v>
      </c>
      <c r="U3104" t="str">
        <f t="shared" si="244"/>
        <v>2016</v>
      </c>
    </row>
    <row r="3105" spans="1:21" ht="30" x14ac:dyDescent="0.2">
      <c r="A3105" s="6">
        <f t="shared" si="240"/>
        <v>2.6829268292682929E-3</v>
      </c>
      <c r="B3105">
        <v>3103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8">
        <f t="shared" si="241"/>
        <v>5.5</v>
      </c>
      <c r="Q3105" s="10" t="s">
        <v>8316</v>
      </c>
      <c r="R3105" t="s">
        <v>8356</v>
      </c>
      <c r="S3105" s="14" t="str">
        <f t="shared" si="242"/>
        <v>April</v>
      </c>
      <c r="T3105" s="15">
        <f t="shared" si="243"/>
        <v>42166.82298611111</v>
      </c>
      <c r="U3105" t="str">
        <f t="shared" si="244"/>
        <v>2015</v>
      </c>
    </row>
    <row r="3106" spans="1:21" ht="45" x14ac:dyDescent="0.2">
      <c r="A3106" s="6">
        <f t="shared" si="240"/>
        <v>0.29625000000000001</v>
      </c>
      <c r="B3106">
        <v>3104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8">
        <f t="shared" si="241"/>
        <v>237</v>
      </c>
      <c r="Q3106" s="10" t="s">
        <v>8316</v>
      </c>
      <c r="R3106" t="s">
        <v>8356</v>
      </c>
      <c r="S3106" s="14" t="str">
        <f t="shared" si="242"/>
        <v>January</v>
      </c>
      <c r="T3106" s="15">
        <f t="shared" si="243"/>
        <v>42037.749999999993</v>
      </c>
      <c r="U3106" t="str">
        <f t="shared" si="244"/>
        <v>2015</v>
      </c>
    </row>
    <row r="3107" spans="1:21" ht="45" x14ac:dyDescent="0.2">
      <c r="A3107" s="6">
        <f t="shared" si="240"/>
        <v>0.4236099230111206</v>
      </c>
      <c r="B3107">
        <v>3105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8">
        <f t="shared" si="241"/>
        <v>79.870967741935488</v>
      </c>
      <c r="Q3107" s="10" t="s">
        <v>8316</v>
      </c>
      <c r="R3107" t="s">
        <v>8356</v>
      </c>
      <c r="S3107" s="14" t="str">
        <f t="shared" si="242"/>
        <v>August</v>
      </c>
      <c r="T3107" s="15">
        <f t="shared" si="243"/>
        <v>41930.875</v>
      </c>
      <c r="U3107" t="str">
        <f t="shared" si="244"/>
        <v>2014</v>
      </c>
    </row>
    <row r="3108" spans="1:21" ht="45" x14ac:dyDescent="0.2">
      <c r="A3108" s="6">
        <f t="shared" si="240"/>
        <v>4.1000000000000002E-2</v>
      </c>
      <c r="B3108">
        <v>3106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8">
        <f t="shared" si="241"/>
        <v>10.25</v>
      </c>
      <c r="Q3108" s="10" t="s">
        <v>8316</v>
      </c>
      <c r="R3108" t="s">
        <v>8356</v>
      </c>
      <c r="S3108" s="14" t="str">
        <f t="shared" si="242"/>
        <v>August</v>
      </c>
      <c r="T3108" s="15">
        <f t="shared" si="243"/>
        <v>42263.583333333336</v>
      </c>
      <c r="U3108" t="str">
        <f t="shared" si="244"/>
        <v>2015</v>
      </c>
    </row>
    <row r="3109" spans="1:21" ht="45" x14ac:dyDescent="0.2">
      <c r="A3109" s="6">
        <f t="shared" si="240"/>
        <v>0.197625</v>
      </c>
      <c r="B3109">
        <v>3107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8">
        <f t="shared" si="241"/>
        <v>272.58620689655174</v>
      </c>
      <c r="Q3109" s="10" t="s">
        <v>8316</v>
      </c>
      <c r="R3109" t="s">
        <v>8356</v>
      </c>
      <c r="S3109" s="14" t="str">
        <f t="shared" si="242"/>
        <v>May</v>
      </c>
      <c r="T3109" s="15">
        <f t="shared" si="243"/>
        <v>42135.480914351843</v>
      </c>
      <c r="U3109" t="str">
        <f t="shared" si="244"/>
        <v>2015</v>
      </c>
    </row>
    <row r="3110" spans="1:21" x14ac:dyDescent="0.2">
      <c r="A3110" s="6">
        <f t="shared" si="240"/>
        <v>5.1999999999999995E-4</v>
      </c>
      <c r="B3110">
        <v>3108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8">
        <f t="shared" si="241"/>
        <v>13</v>
      </c>
      <c r="Q3110" s="10" t="s">
        <v>8316</v>
      </c>
      <c r="R3110" t="s">
        <v>8356</v>
      </c>
      <c r="S3110" s="14" t="str">
        <f t="shared" si="242"/>
        <v>February</v>
      </c>
      <c r="T3110" s="15">
        <f t="shared" si="243"/>
        <v>42122.305486111109</v>
      </c>
      <c r="U3110" t="str">
        <f t="shared" si="244"/>
        <v>2015</v>
      </c>
    </row>
    <row r="3111" spans="1:21" ht="45" x14ac:dyDescent="0.2">
      <c r="A3111" s="6">
        <f t="shared" si="240"/>
        <v>0.25030188679245285</v>
      </c>
      <c r="B3111">
        <v>3109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8">
        <f t="shared" si="241"/>
        <v>58.184210526315788</v>
      </c>
      <c r="Q3111" s="10" t="s">
        <v>8316</v>
      </c>
      <c r="R3111" t="s">
        <v>8356</v>
      </c>
      <c r="S3111" s="14" t="str">
        <f t="shared" si="242"/>
        <v>July</v>
      </c>
      <c r="T3111" s="15">
        <f t="shared" si="243"/>
        <v>41878.791782407403</v>
      </c>
      <c r="U3111" t="str">
        <f t="shared" si="244"/>
        <v>2014</v>
      </c>
    </row>
    <row r="3112" spans="1:21" ht="45" x14ac:dyDescent="0.2">
      <c r="A3112" s="6">
        <f t="shared" si="240"/>
        <v>4.0000000000000002E-4</v>
      </c>
      <c r="B3112">
        <v>3110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8">
        <f t="shared" si="241"/>
        <v>10</v>
      </c>
      <c r="Q3112" s="10" t="s">
        <v>8316</v>
      </c>
      <c r="R3112" t="s">
        <v>8356</v>
      </c>
      <c r="S3112" s="14" t="str">
        <f t="shared" si="242"/>
        <v>January</v>
      </c>
      <c r="T3112" s="15">
        <f t="shared" si="243"/>
        <v>42784.698136574072</v>
      </c>
      <c r="U3112" t="str">
        <f t="shared" si="244"/>
        <v>2017</v>
      </c>
    </row>
    <row r="3113" spans="1:21" ht="30" x14ac:dyDescent="0.2">
      <c r="A3113" s="6">
        <f t="shared" si="240"/>
        <v>0.26640000000000003</v>
      </c>
      <c r="B3113">
        <v>3111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8">
        <f t="shared" si="241"/>
        <v>70.10526315789474</v>
      </c>
      <c r="Q3113" s="10" t="s">
        <v>8316</v>
      </c>
      <c r="R3113" t="s">
        <v>8356</v>
      </c>
      <c r="S3113" s="14" t="str">
        <f t="shared" si="242"/>
        <v>September</v>
      </c>
      <c r="T3113" s="15">
        <f t="shared" si="243"/>
        <v>41916.26180555555</v>
      </c>
      <c r="U3113" t="str">
        <f t="shared" si="244"/>
        <v>2014</v>
      </c>
    </row>
    <row r="3114" spans="1:21" ht="45" x14ac:dyDescent="0.2">
      <c r="A3114" s="6">
        <f t="shared" si="240"/>
        <v>4.7363636363636365E-2</v>
      </c>
      <c r="B3114">
        <v>3112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8">
        <f t="shared" si="241"/>
        <v>57.888888888888886</v>
      </c>
      <c r="Q3114" s="10" t="s">
        <v>8316</v>
      </c>
      <c r="R3114" t="s">
        <v>8356</v>
      </c>
      <c r="S3114" s="14" t="str">
        <f t="shared" si="242"/>
        <v>September</v>
      </c>
      <c r="T3114" s="15">
        <f t="shared" si="243"/>
        <v>42674.788587962961</v>
      </c>
      <c r="U3114" t="str">
        <f t="shared" si="244"/>
        <v>2016</v>
      </c>
    </row>
    <row r="3115" spans="1:21" ht="45" x14ac:dyDescent="0.2">
      <c r="A3115" s="6">
        <f t="shared" si="240"/>
        <v>4.2435339894712751E-2</v>
      </c>
      <c r="B3115">
        <v>3113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8">
        <f t="shared" si="241"/>
        <v>125.27027027027027</v>
      </c>
      <c r="Q3115" s="10" t="s">
        <v>8316</v>
      </c>
      <c r="R3115" t="s">
        <v>8356</v>
      </c>
      <c r="S3115" s="14" t="str">
        <f t="shared" si="242"/>
        <v>March</v>
      </c>
      <c r="T3115" s="15">
        <f t="shared" si="243"/>
        <v>42111.397939814815</v>
      </c>
      <c r="U3115" t="str">
        <f t="shared" si="244"/>
        <v>2015</v>
      </c>
    </row>
    <row r="3116" spans="1:21" ht="45" x14ac:dyDescent="0.2">
      <c r="A3116" s="6">
        <f t="shared" si="240"/>
        <v>0</v>
      </c>
      <c r="B3116">
        <v>3114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8" t="e">
        <f t="shared" si="241"/>
        <v>#DIV/0!</v>
      </c>
      <c r="Q3116" s="10" t="s">
        <v>8316</v>
      </c>
      <c r="R3116" t="s">
        <v>8356</v>
      </c>
      <c r="S3116" s="14" t="str">
        <f t="shared" si="242"/>
        <v>July</v>
      </c>
      <c r="T3116" s="15">
        <f t="shared" si="243"/>
        <v>41903.29918981481</v>
      </c>
      <c r="U3116" t="str">
        <f t="shared" si="244"/>
        <v>2014</v>
      </c>
    </row>
    <row r="3117" spans="1:21" ht="45" x14ac:dyDescent="0.2">
      <c r="A3117" s="6">
        <f t="shared" si="240"/>
        <v>0.03</v>
      </c>
      <c r="B3117">
        <v>3115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8">
        <f t="shared" si="241"/>
        <v>300</v>
      </c>
      <c r="Q3117" s="10" t="s">
        <v>8316</v>
      </c>
      <c r="R3117" t="s">
        <v>8356</v>
      </c>
      <c r="S3117" s="14" t="str">
        <f t="shared" si="242"/>
        <v>May</v>
      </c>
      <c r="T3117" s="15">
        <f t="shared" si="243"/>
        <v>42526.113738425927</v>
      </c>
      <c r="U3117" t="str">
        <f t="shared" si="244"/>
        <v>2016</v>
      </c>
    </row>
    <row r="3118" spans="1:21" ht="45" x14ac:dyDescent="0.2">
      <c r="A3118" s="6">
        <f t="shared" si="240"/>
        <v>0.57333333333333336</v>
      </c>
      <c r="B3118">
        <v>3116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8">
        <f t="shared" si="241"/>
        <v>43</v>
      </c>
      <c r="Q3118" s="10" t="s">
        <v>8316</v>
      </c>
      <c r="R3118" t="s">
        <v>8356</v>
      </c>
      <c r="S3118" s="14" t="str">
        <f t="shared" si="242"/>
        <v>March</v>
      </c>
      <c r="T3118" s="15">
        <f t="shared" si="243"/>
        <v>42095.18200231481</v>
      </c>
      <c r="U3118" t="str">
        <f t="shared" si="244"/>
        <v>2015</v>
      </c>
    </row>
    <row r="3119" spans="1:21" ht="45" x14ac:dyDescent="0.2">
      <c r="A3119" s="6">
        <f t="shared" si="240"/>
        <v>1E-3</v>
      </c>
      <c r="B3119">
        <v>3117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8">
        <f t="shared" si="241"/>
        <v>1</v>
      </c>
      <c r="Q3119" s="10" t="s">
        <v>8316</v>
      </c>
      <c r="R3119" t="s">
        <v>8356</v>
      </c>
      <c r="S3119" s="14" t="str">
        <f t="shared" si="242"/>
        <v>May</v>
      </c>
      <c r="T3119" s="15">
        <f t="shared" si="243"/>
        <v>42517.216666666667</v>
      </c>
      <c r="U3119" t="str">
        <f t="shared" si="244"/>
        <v>2016</v>
      </c>
    </row>
    <row r="3120" spans="1:21" ht="30" x14ac:dyDescent="0.2">
      <c r="A3120" s="6">
        <f t="shared" si="240"/>
        <v>3.0999999999999999E-3</v>
      </c>
      <c r="B3120">
        <v>3118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8">
        <f t="shared" si="241"/>
        <v>775</v>
      </c>
      <c r="Q3120" s="10" t="s">
        <v>8316</v>
      </c>
      <c r="R3120" t="s">
        <v>8356</v>
      </c>
      <c r="S3120" s="14" t="str">
        <f t="shared" si="242"/>
        <v>June</v>
      </c>
      <c r="T3120" s="15">
        <f t="shared" si="243"/>
        <v>42553.316238425927</v>
      </c>
      <c r="U3120" t="str">
        <f t="shared" si="244"/>
        <v>2016</v>
      </c>
    </row>
    <row r="3121" spans="1:21" ht="45" x14ac:dyDescent="0.2">
      <c r="A3121" s="6">
        <f t="shared" si="240"/>
        <v>5.0000000000000001E-4</v>
      </c>
      <c r="B3121">
        <v>3119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8">
        <f t="shared" si="241"/>
        <v>5</v>
      </c>
      <c r="Q3121" s="10" t="s">
        <v>8316</v>
      </c>
      <c r="R3121" t="s">
        <v>8356</v>
      </c>
      <c r="S3121" s="14" t="str">
        <f t="shared" si="242"/>
        <v>February</v>
      </c>
      <c r="T3121" s="15">
        <f t="shared" si="243"/>
        <v>42089.670509259253</v>
      </c>
      <c r="U3121" t="str">
        <f t="shared" si="244"/>
        <v>2015</v>
      </c>
    </row>
    <row r="3122" spans="1:21" ht="30" x14ac:dyDescent="0.2">
      <c r="A3122" s="6">
        <f t="shared" si="240"/>
        <v>9.8461538461538464E-5</v>
      </c>
      <c r="B3122">
        <v>3120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8">
        <f t="shared" si="241"/>
        <v>12.8</v>
      </c>
      <c r="Q3122" s="10" t="s">
        <v>8316</v>
      </c>
      <c r="R3122" t="s">
        <v>8356</v>
      </c>
      <c r="S3122" s="14" t="str">
        <f t="shared" si="242"/>
        <v>March</v>
      </c>
      <c r="T3122" s="15">
        <f t="shared" si="243"/>
        <v>42495.567083333335</v>
      </c>
      <c r="U3122" t="str">
        <f t="shared" si="244"/>
        <v>2016</v>
      </c>
    </row>
    <row r="3123" spans="1:21" ht="30" x14ac:dyDescent="0.2">
      <c r="A3123" s="6">
        <f t="shared" si="240"/>
        <v>6.6666666666666671E-3</v>
      </c>
      <c r="B3123">
        <v>3121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8">
        <f t="shared" si="241"/>
        <v>10</v>
      </c>
      <c r="Q3123" s="10" t="s">
        <v>8316</v>
      </c>
      <c r="R3123" t="s">
        <v>8356</v>
      </c>
      <c r="S3123" s="14" t="str">
        <f t="shared" si="242"/>
        <v>July</v>
      </c>
      <c r="T3123" s="15">
        <f t="shared" si="243"/>
        <v>41908.346469907403</v>
      </c>
      <c r="U3123" t="str">
        <f t="shared" si="244"/>
        <v>2014</v>
      </c>
    </row>
    <row r="3124" spans="1:21" x14ac:dyDescent="0.2">
      <c r="A3124" s="6">
        <f t="shared" si="240"/>
        <v>0.58291457286432158</v>
      </c>
      <c r="B3124">
        <v>3122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8">
        <f t="shared" si="241"/>
        <v>58</v>
      </c>
      <c r="Q3124" s="10" t="s">
        <v>8316</v>
      </c>
      <c r="R3124" t="s">
        <v>8356</v>
      </c>
      <c r="S3124" s="14" t="str">
        <f t="shared" si="242"/>
        <v>November</v>
      </c>
      <c r="T3124" s="15">
        <f t="shared" si="243"/>
        <v>42683.640416666669</v>
      </c>
      <c r="U3124" t="str">
        <f t="shared" si="244"/>
        <v>2016</v>
      </c>
    </row>
    <row r="3125" spans="1:21" ht="45" x14ac:dyDescent="0.2">
      <c r="A3125" s="6">
        <f t="shared" si="240"/>
        <v>0.68153600000000003</v>
      </c>
      <c r="B3125">
        <v>3123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8">
        <f t="shared" si="241"/>
        <v>244.80459770114942</v>
      </c>
      <c r="Q3125" s="10" t="s">
        <v>8316</v>
      </c>
      <c r="R3125" t="s">
        <v>8356</v>
      </c>
      <c r="S3125" s="14" t="str">
        <f t="shared" si="242"/>
        <v>June</v>
      </c>
      <c r="T3125" s="15">
        <f t="shared" si="243"/>
        <v>42560.659699074073</v>
      </c>
      <c r="U3125" t="str">
        <f t="shared" si="244"/>
        <v>2016</v>
      </c>
    </row>
    <row r="3126" spans="1:21" ht="30" x14ac:dyDescent="0.2">
      <c r="A3126" s="6">
        <f t="shared" si="240"/>
        <v>3.2499999999999997E-5</v>
      </c>
      <c r="B3126">
        <v>3124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8">
        <f t="shared" si="241"/>
        <v>6.5</v>
      </c>
      <c r="Q3126" s="10" t="s">
        <v>8316</v>
      </c>
      <c r="R3126" t="s">
        <v>8356</v>
      </c>
      <c r="S3126" s="14" t="str">
        <f t="shared" si="242"/>
        <v>December</v>
      </c>
      <c r="T3126" s="15">
        <f t="shared" si="243"/>
        <v>42037.446770833332</v>
      </c>
      <c r="U3126" t="str">
        <f t="shared" si="244"/>
        <v>2014</v>
      </c>
    </row>
    <row r="3127" spans="1:21" x14ac:dyDescent="0.2">
      <c r="A3127" s="6">
        <f t="shared" si="240"/>
        <v>0</v>
      </c>
      <c r="B3127">
        <v>3125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8" t="e">
        <f t="shared" si="241"/>
        <v>#DIV/0!</v>
      </c>
      <c r="Q3127" s="10" t="s">
        <v>8316</v>
      </c>
      <c r="R3127" t="s">
        <v>8356</v>
      </c>
      <c r="S3127" s="14" t="str">
        <f t="shared" si="242"/>
        <v>December</v>
      </c>
      <c r="T3127" s="15">
        <f t="shared" si="243"/>
        <v>42375.873518518514</v>
      </c>
      <c r="U3127" t="str">
        <f t="shared" si="244"/>
        <v>2015</v>
      </c>
    </row>
    <row r="3128" spans="1:21" ht="75" x14ac:dyDescent="0.2">
      <c r="A3128" s="6">
        <f t="shared" si="240"/>
        <v>4.1599999999999998E-2</v>
      </c>
      <c r="B3128">
        <v>3126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8">
        <f t="shared" si="241"/>
        <v>61.176470588235297</v>
      </c>
      <c r="Q3128" s="10" t="s">
        <v>8316</v>
      </c>
      <c r="R3128" t="s">
        <v>8356</v>
      </c>
      <c r="S3128" s="14" t="str">
        <f t="shared" si="242"/>
        <v>February</v>
      </c>
      <c r="T3128" s="15">
        <f t="shared" si="243"/>
        <v>42456.643078703702</v>
      </c>
      <c r="U3128" t="str">
        <f t="shared" si="244"/>
        <v>2016</v>
      </c>
    </row>
    <row r="3129" spans="1:21" ht="45" x14ac:dyDescent="0.2">
      <c r="A3129" s="6">
        <f t="shared" si="240"/>
        <v>0</v>
      </c>
      <c r="B3129">
        <v>3127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8" t="e">
        <f t="shared" si="241"/>
        <v>#DIV/0!</v>
      </c>
      <c r="Q3129" s="10" t="s">
        <v>8316</v>
      </c>
      <c r="R3129" t="s">
        <v>8356</v>
      </c>
      <c r="S3129" s="14" t="str">
        <f t="shared" si="242"/>
        <v>January</v>
      </c>
      <c r="T3129" s="15">
        <f t="shared" si="243"/>
        <v>42064.523483796293</v>
      </c>
      <c r="U3129" t="str">
        <f t="shared" si="244"/>
        <v>2015</v>
      </c>
    </row>
    <row r="3130" spans="1:21" ht="45" x14ac:dyDescent="0.2">
      <c r="A3130" s="6">
        <f t="shared" si="240"/>
        <v>1.0860666666666667</v>
      </c>
      <c r="B3130">
        <v>3128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8">
        <f t="shared" si="241"/>
        <v>139.23931623931625</v>
      </c>
      <c r="Q3130" s="10" t="s">
        <v>8316</v>
      </c>
      <c r="R3130" t="s">
        <v>8317</v>
      </c>
      <c r="S3130" s="14" t="str">
        <f t="shared" si="242"/>
        <v>February</v>
      </c>
      <c r="T3130" s="15">
        <f t="shared" si="243"/>
        <v>42810.450706018521</v>
      </c>
      <c r="U3130" t="str">
        <f t="shared" si="244"/>
        <v>2017</v>
      </c>
    </row>
    <row r="3131" spans="1:21" ht="45" x14ac:dyDescent="0.2">
      <c r="A3131" s="6">
        <f t="shared" si="240"/>
        <v>8.0000000000000002E-3</v>
      </c>
      <c r="B3131">
        <v>3129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8">
        <f t="shared" si="241"/>
        <v>10</v>
      </c>
      <c r="Q3131" s="10" t="s">
        <v>8316</v>
      </c>
      <c r="R3131" t="s">
        <v>8317</v>
      </c>
      <c r="S3131" s="14" t="str">
        <f t="shared" si="242"/>
        <v>March</v>
      </c>
      <c r="T3131" s="15">
        <f t="shared" si="243"/>
        <v>42843.467812499999</v>
      </c>
      <c r="U3131" t="str">
        <f t="shared" si="244"/>
        <v>2017</v>
      </c>
    </row>
    <row r="3132" spans="1:21" ht="30" x14ac:dyDescent="0.2">
      <c r="A3132" s="6">
        <f t="shared" si="240"/>
        <v>3.7499999999999999E-2</v>
      </c>
      <c r="B3132">
        <v>3130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8">
        <f t="shared" si="241"/>
        <v>93.75</v>
      </c>
      <c r="Q3132" s="10" t="s">
        <v>8316</v>
      </c>
      <c r="R3132" t="s">
        <v>8317</v>
      </c>
      <c r="S3132" s="14" t="str">
        <f t="shared" si="242"/>
        <v>March</v>
      </c>
      <c r="T3132" s="15">
        <f t="shared" si="243"/>
        <v>42838.874305555553</v>
      </c>
      <c r="U3132" t="str">
        <f t="shared" si="244"/>
        <v>2017</v>
      </c>
    </row>
    <row r="3133" spans="1:21" ht="30" x14ac:dyDescent="0.2">
      <c r="A3133" s="6">
        <f t="shared" si="240"/>
        <v>0.15731707317073171</v>
      </c>
      <c r="B3133">
        <v>3131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8">
        <f t="shared" si="241"/>
        <v>53.75</v>
      </c>
      <c r="Q3133" s="10" t="s">
        <v>8316</v>
      </c>
      <c r="R3133" t="s">
        <v>8317</v>
      </c>
      <c r="S3133" s="14" t="str">
        <f t="shared" si="242"/>
        <v>March</v>
      </c>
      <c r="T3133" s="15">
        <f t="shared" si="243"/>
        <v>42833.204224537032</v>
      </c>
      <c r="U3133" t="str">
        <f t="shared" si="244"/>
        <v>2017</v>
      </c>
    </row>
    <row r="3134" spans="1:21" ht="30" x14ac:dyDescent="0.2">
      <c r="A3134" s="6">
        <f t="shared" si="240"/>
        <v>3.3333333333333332E-4</v>
      </c>
      <c r="B3134">
        <v>3132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8">
        <f t="shared" si="241"/>
        <v>10</v>
      </c>
      <c r="Q3134" s="10" t="s">
        <v>8316</v>
      </c>
      <c r="R3134" t="s">
        <v>8317</v>
      </c>
      <c r="S3134" s="14" t="str">
        <f t="shared" si="242"/>
        <v>February</v>
      </c>
      <c r="T3134" s="15">
        <f t="shared" si="243"/>
        <v>42845.975231481476</v>
      </c>
      <c r="U3134" t="str">
        <f t="shared" si="244"/>
        <v>2017</v>
      </c>
    </row>
    <row r="3135" spans="1:21" ht="45" x14ac:dyDescent="0.2">
      <c r="A3135" s="6">
        <f t="shared" si="240"/>
        <v>1.08</v>
      </c>
      <c r="B3135">
        <v>3133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8">
        <f t="shared" si="241"/>
        <v>33.75</v>
      </c>
      <c r="Q3135" s="10" t="s">
        <v>8316</v>
      </c>
      <c r="R3135" t="s">
        <v>8317</v>
      </c>
      <c r="S3135" s="14" t="str">
        <f t="shared" si="242"/>
        <v>February</v>
      </c>
      <c r="T3135" s="15">
        <f t="shared" si="243"/>
        <v>42818.190208333333</v>
      </c>
      <c r="U3135" t="str">
        <f t="shared" si="244"/>
        <v>2017</v>
      </c>
    </row>
    <row r="3136" spans="1:21" ht="45" x14ac:dyDescent="0.2">
      <c r="A3136" s="6">
        <f t="shared" si="240"/>
        <v>0.22500000000000001</v>
      </c>
      <c r="B3136">
        <v>3134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8">
        <f t="shared" si="241"/>
        <v>18.75</v>
      </c>
      <c r="Q3136" s="10" t="s">
        <v>8316</v>
      </c>
      <c r="R3136" t="s">
        <v>8317</v>
      </c>
      <c r="S3136" s="14" t="str">
        <f t="shared" si="242"/>
        <v>March</v>
      </c>
      <c r="T3136" s="15">
        <f t="shared" si="243"/>
        <v>42821.345127314817</v>
      </c>
      <c r="U3136" t="str">
        <f t="shared" si="244"/>
        <v>2017</v>
      </c>
    </row>
    <row r="3137" spans="1:21" ht="45" x14ac:dyDescent="0.2">
      <c r="A3137" s="6">
        <f t="shared" si="240"/>
        <v>0.20849420849420849</v>
      </c>
      <c r="B3137">
        <v>3135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8">
        <f t="shared" si="241"/>
        <v>23.142857142857142</v>
      </c>
      <c r="Q3137" s="10" t="s">
        <v>8316</v>
      </c>
      <c r="R3137" t="s">
        <v>8317</v>
      </c>
      <c r="S3137" s="14" t="str">
        <f t="shared" si="242"/>
        <v>March</v>
      </c>
      <c r="T3137" s="15">
        <f t="shared" si="243"/>
        <v>42828.818530092591</v>
      </c>
      <c r="U3137" t="str">
        <f t="shared" si="244"/>
        <v>2017</v>
      </c>
    </row>
    <row r="3138" spans="1:21" ht="45" x14ac:dyDescent="0.2">
      <c r="A3138" s="6">
        <f t="shared" si="240"/>
        <v>1.278</v>
      </c>
      <c r="B3138">
        <v>3136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8">
        <f t="shared" si="241"/>
        <v>29.045454545454547</v>
      </c>
      <c r="Q3138" s="10" t="s">
        <v>8316</v>
      </c>
      <c r="R3138" t="s">
        <v>8317</v>
      </c>
      <c r="S3138" s="14" t="str">
        <f t="shared" si="242"/>
        <v>February</v>
      </c>
      <c r="T3138" s="15">
        <f t="shared" si="243"/>
        <v>42825.624305555553</v>
      </c>
      <c r="U3138" t="str">
        <f t="shared" si="244"/>
        <v>2017</v>
      </c>
    </row>
    <row r="3139" spans="1:21" ht="30" x14ac:dyDescent="0.2">
      <c r="A3139" s="6">
        <f t="shared" ref="A3139:A3202" si="245">(F3139/E3139)</f>
        <v>3.3333333333333333E-2</v>
      </c>
      <c r="B3139">
        <v>3137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8">
        <f t="shared" ref="P3139:P3202" si="246">F3139/M3139</f>
        <v>50</v>
      </c>
      <c r="Q3139" s="10" t="s">
        <v>8316</v>
      </c>
      <c r="R3139" t="s">
        <v>8317</v>
      </c>
      <c r="S3139" s="14" t="str">
        <f t="shared" ref="S3139:S3202" si="247">TEXT((((K3139/60)/60)/24)+DATE(1970,1,1)+(-8/24),"MMMM")</f>
        <v>March</v>
      </c>
      <c r="T3139" s="15">
        <f t="shared" ref="T3139:T3202" si="248">(((J3139/60)/60/24)+DATE(1970,1,1)+(-8/24))</f>
        <v>42858.466666666667</v>
      </c>
      <c r="U3139" t="str">
        <f t="shared" ref="U3139:U3202" si="249">TEXT((((K3139/60)/60)/24)+DATE(1970,1,1)+(-8/24),"YYYY")</f>
        <v>2017</v>
      </c>
    </row>
    <row r="3140" spans="1:21" ht="60" x14ac:dyDescent="0.2">
      <c r="A3140" s="6">
        <f t="shared" si="245"/>
        <v>0</v>
      </c>
      <c r="B3140">
        <v>3138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8" t="e">
        <f t="shared" si="246"/>
        <v>#DIV/0!</v>
      </c>
      <c r="Q3140" s="10" t="s">
        <v>8316</v>
      </c>
      <c r="R3140" t="s">
        <v>8317</v>
      </c>
      <c r="S3140" s="14" t="str">
        <f t="shared" si="247"/>
        <v>March</v>
      </c>
      <c r="T3140" s="15">
        <f t="shared" si="248"/>
        <v>42828.312581018516</v>
      </c>
      <c r="U3140" t="str">
        <f t="shared" si="249"/>
        <v>2017</v>
      </c>
    </row>
    <row r="3141" spans="1:21" ht="45" x14ac:dyDescent="0.2">
      <c r="A3141" s="6">
        <f t="shared" si="245"/>
        <v>5.3999999999999999E-2</v>
      </c>
      <c r="B3141">
        <v>3139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8">
        <f t="shared" si="246"/>
        <v>450</v>
      </c>
      <c r="Q3141" s="10" t="s">
        <v>8316</v>
      </c>
      <c r="R3141" t="s">
        <v>8317</v>
      </c>
      <c r="S3141" s="14" t="str">
        <f t="shared" si="247"/>
        <v>February</v>
      </c>
      <c r="T3141" s="15">
        <f t="shared" si="248"/>
        <v>42818.856249999997</v>
      </c>
      <c r="U3141" t="str">
        <f t="shared" si="249"/>
        <v>2017</v>
      </c>
    </row>
    <row r="3142" spans="1:21" ht="45" x14ac:dyDescent="0.2">
      <c r="A3142" s="6">
        <f t="shared" si="245"/>
        <v>9.5999999999999992E-3</v>
      </c>
      <c r="B3142">
        <v>3140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8">
        <f t="shared" si="246"/>
        <v>24</v>
      </c>
      <c r="Q3142" s="10" t="s">
        <v>8316</v>
      </c>
      <c r="R3142" t="s">
        <v>8317</v>
      </c>
      <c r="S3142" s="14" t="str">
        <f t="shared" si="247"/>
        <v>March</v>
      </c>
      <c r="T3142" s="15">
        <f t="shared" si="248"/>
        <v>42832.343784722216</v>
      </c>
      <c r="U3142" t="str">
        <f t="shared" si="249"/>
        <v>2017</v>
      </c>
    </row>
    <row r="3143" spans="1:21" ht="60" x14ac:dyDescent="0.2">
      <c r="A3143" s="6">
        <f t="shared" si="245"/>
        <v>0.51600000000000001</v>
      </c>
      <c r="B3143">
        <v>3141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8">
        <f t="shared" si="246"/>
        <v>32.25</v>
      </c>
      <c r="Q3143" s="10" t="s">
        <v>8316</v>
      </c>
      <c r="R3143" t="s">
        <v>8317</v>
      </c>
      <c r="S3143" s="14" t="str">
        <f t="shared" si="247"/>
        <v>March</v>
      </c>
      <c r="T3143" s="15">
        <f t="shared" si="248"/>
        <v>42841.499999999993</v>
      </c>
      <c r="U3143" t="str">
        <f t="shared" si="249"/>
        <v>2017</v>
      </c>
    </row>
    <row r="3144" spans="1:21" ht="45" x14ac:dyDescent="0.2">
      <c r="A3144" s="6">
        <f t="shared" si="245"/>
        <v>1.6363636363636365E-2</v>
      </c>
      <c r="B3144">
        <v>3142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8">
        <f t="shared" si="246"/>
        <v>15</v>
      </c>
      <c r="Q3144" s="10" t="s">
        <v>8316</v>
      </c>
      <c r="R3144" t="s">
        <v>8317</v>
      </c>
      <c r="S3144" s="14" t="str">
        <f t="shared" si="247"/>
        <v>February</v>
      </c>
      <c r="T3144" s="15">
        <f t="shared" si="248"/>
        <v>42813.138182870367</v>
      </c>
      <c r="U3144" t="str">
        <f t="shared" si="249"/>
        <v>2017</v>
      </c>
    </row>
    <row r="3145" spans="1:21" ht="60" x14ac:dyDescent="0.2">
      <c r="A3145" s="6">
        <f t="shared" si="245"/>
        <v>0</v>
      </c>
      <c r="B3145">
        <v>3143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8" t="e">
        <f t="shared" si="246"/>
        <v>#DIV/0!</v>
      </c>
      <c r="Q3145" s="10" t="s">
        <v>8316</v>
      </c>
      <c r="R3145" t="s">
        <v>8317</v>
      </c>
      <c r="S3145" s="14" t="str">
        <f t="shared" si="247"/>
        <v>March</v>
      </c>
      <c r="T3145" s="15">
        <f t="shared" si="248"/>
        <v>42834.024953703702</v>
      </c>
      <c r="U3145" t="str">
        <f t="shared" si="249"/>
        <v>2017</v>
      </c>
    </row>
    <row r="3146" spans="1:21" ht="45" x14ac:dyDescent="0.2">
      <c r="A3146" s="6">
        <f t="shared" si="245"/>
        <v>0.754</v>
      </c>
      <c r="B3146">
        <v>3144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8">
        <f t="shared" si="246"/>
        <v>251.33333333333334</v>
      </c>
      <c r="Q3146" s="10" t="s">
        <v>8316</v>
      </c>
      <c r="R3146" t="s">
        <v>8317</v>
      </c>
      <c r="S3146" s="14" t="str">
        <f t="shared" si="247"/>
        <v>March</v>
      </c>
      <c r="T3146" s="15">
        <f t="shared" si="248"/>
        <v>42812.916666666664</v>
      </c>
      <c r="U3146" t="str">
        <f t="shared" si="249"/>
        <v>2017</v>
      </c>
    </row>
    <row r="3147" spans="1:21" ht="30" x14ac:dyDescent="0.2">
      <c r="A3147" s="6">
        <f t="shared" si="245"/>
        <v>0</v>
      </c>
      <c r="B3147">
        <v>3145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8" t="e">
        <f t="shared" si="246"/>
        <v>#DIV/0!</v>
      </c>
      <c r="Q3147" s="10" t="s">
        <v>8316</v>
      </c>
      <c r="R3147" t="s">
        <v>8317</v>
      </c>
      <c r="S3147" s="14" t="str">
        <f t="shared" si="247"/>
        <v>January</v>
      </c>
      <c r="T3147" s="15">
        <f t="shared" si="248"/>
        <v>42821.665902777771</v>
      </c>
      <c r="U3147" t="str">
        <f t="shared" si="249"/>
        <v>2017</v>
      </c>
    </row>
    <row r="3148" spans="1:21" ht="30" x14ac:dyDescent="0.2">
      <c r="A3148" s="6">
        <f t="shared" si="245"/>
        <v>0.105</v>
      </c>
      <c r="B3148">
        <v>3146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8">
        <f t="shared" si="246"/>
        <v>437.5</v>
      </c>
      <c r="Q3148" s="10" t="s">
        <v>8316</v>
      </c>
      <c r="R3148" t="s">
        <v>8317</v>
      </c>
      <c r="S3148" s="14" t="str">
        <f t="shared" si="247"/>
        <v>March</v>
      </c>
      <c r="T3148" s="15">
        <f t="shared" si="248"/>
        <v>42841.307476851849</v>
      </c>
      <c r="U3148" t="str">
        <f t="shared" si="249"/>
        <v>2017</v>
      </c>
    </row>
    <row r="3149" spans="1:21" ht="45" x14ac:dyDescent="0.2">
      <c r="A3149" s="6">
        <f t="shared" si="245"/>
        <v>1.1752499999999999</v>
      </c>
      <c r="B3149">
        <v>3147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8">
        <f t="shared" si="246"/>
        <v>110.35211267605634</v>
      </c>
      <c r="Q3149" s="10" t="s">
        <v>8316</v>
      </c>
      <c r="R3149" t="s">
        <v>8317</v>
      </c>
      <c r="S3149" s="14" t="str">
        <f t="shared" si="247"/>
        <v>September</v>
      </c>
      <c r="T3149" s="15">
        <f t="shared" si="248"/>
        <v>41949.677719907406</v>
      </c>
      <c r="U3149" t="str">
        <f t="shared" si="249"/>
        <v>2014</v>
      </c>
    </row>
    <row r="3150" spans="1:21" ht="30" x14ac:dyDescent="0.2">
      <c r="A3150" s="6">
        <f t="shared" si="245"/>
        <v>1.3116666666666668</v>
      </c>
      <c r="B3150">
        <v>3148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8">
        <f t="shared" si="246"/>
        <v>41.421052631578945</v>
      </c>
      <c r="Q3150" s="10" t="s">
        <v>8316</v>
      </c>
      <c r="R3150" t="s">
        <v>8317</v>
      </c>
      <c r="S3150" s="14" t="str">
        <f t="shared" si="247"/>
        <v>September</v>
      </c>
      <c r="T3150" s="15">
        <f t="shared" si="248"/>
        <v>41912.833333333328</v>
      </c>
      <c r="U3150" t="str">
        <f t="shared" si="249"/>
        <v>2014</v>
      </c>
    </row>
    <row r="3151" spans="1:21" ht="45" x14ac:dyDescent="0.2">
      <c r="A3151" s="6">
        <f t="shared" si="245"/>
        <v>1.04</v>
      </c>
      <c r="B3151">
        <v>3149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8">
        <f t="shared" si="246"/>
        <v>52</v>
      </c>
      <c r="Q3151" s="10" t="s">
        <v>8316</v>
      </c>
      <c r="R3151" t="s">
        <v>8317</v>
      </c>
      <c r="S3151" s="14" t="str">
        <f t="shared" si="247"/>
        <v>November</v>
      </c>
      <c r="T3151" s="15">
        <f t="shared" si="248"/>
        <v>41249.75</v>
      </c>
      <c r="U3151" t="str">
        <f t="shared" si="249"/>
        <v>2012</v>
      </c>
    </row>
    <row r="3152" spans="1:21" ht="60" x14ac:dyDescent="0.2">
      <c r="A3152" s="6">
        <f t="shared" si="245"/>
        <v>1.01</v>
      </c>
      <c r="B3152">
        <v>3150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8">
        <f t="shared" si="246"/>
        <v>33.990384615384613</v>
      </c>
      <c r="Q3152" s="10" t="s">
        <v>8316</v>
      </c>
      <c r="R3152" t="s">
        <v>8317</v>
      </c>
      <c r="S3152" s="14" t="str">
        <f t="shared" si="247"/>
        <v>October</v>
      </c>
      <c r="T3152" s="15">
        <f t="shared" si="248"/>
        <v>40567.833333333328</v>
      </c>
      <c r="U3152" t="str">
        <f t="shared" si="249"/>
        <v>2010</v>
      </c>
    </row>
    <row r="3153" spans="1:21" ht="30" x14ac:dyDescent="0.2">
      <c r="A3153" s="6">
        <f t="shared" si="245"/>
        <v>1.004</v>
      </c>
      <c r="B3153">
        <v>3151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8">
        <f t="shared" si="246"/>
        <v>103.35294117647059</v>
      </c>
      <c r="Q3153" s="10" t="s">
        <v>8316</v>
      </c>
      <c r="R3153" t="s">
        <v>8317</v>
      </c>
      <c r="S3153" s="14" t="str">
        <f t="shared" si="247"/>
        <v>August</v>
      </c>
      <c r="T3153" s="15">
        <f t="shared" si="248"/>
        <v>41892.506643518514</v>
      </c>
      <c r="U3153" t="str">
        <f t="shared" si="249"/>
        <v>2014</v>
      </c>
    </row>
    <row r="3154" spans="1:21" ht="45" x14ac:dyDescent="0.2">
      <c r="A3154" s="6">
        <f t="shared" si="245"/>
        <v>1.0595454545454546</v>
      </c>
      <c r="B3154">
        <v>3152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8">
        <f t="shared" si="246"/>
        <v>34.791044776119406</v>
      </c>
      <c r="Q3154" s="10" t="s">
        <v>8316</v>
      </c>
      <c r="R3154" t="s">
        <v>8317</v>
      </c>
      <c r="S3154" s="14" t="str">
        <f t="shared" si="247"/>
        <v>October</v>
      </c>
      <c r="T3154" s="15">
        <f t="shared" si="248"/>
        <v>41580.534340277773</v>
      </c>
      <c r="U3154" t="str">
        <f t="shared" si="249"/>
        <v>2013</v>
      </c>
    </row>
    <row r="3155" spans="1:21" ht="45" x14ac:dyDescent="0.2">
      <c r="A3155" s="6">
        <f t="shared" si="245"/>
        <v>3.3558333333333334</v>
      </c>
      <c r="B3155">
        <v>3153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8">
        <f t="shared" si="246"/>
        <v>41.773858921161825</v>
      </c>
      <c r="Q3155" s="10" t="s">
        <v>8316</v>
      </c>
      <c r="R3155" t="s">
        <v>8317</v>
      </c>
      <c r="S3155" s="14" t="str">
        <f t="shared" si="247"/>
        <v>March</v>
      </c>
      <c r="T3155" s="15">
        <f t="shared" si="248"/>
        <v>40663.874305555553</v>
      </c>
      <c r="U3155" t="str">
        <f t="shared" si="249"/>
        <v>2011</v>
      </c>
    </row>
    <row r="3156" spans="1:21" ht="45" x14ac:dyDescent="0.2">
      <c r="A3156" s="6">
        <f t="shared" si="245"/>
        <v>1.1292857142857142</v>
      </c>
      <c r="B3156">
        <v>3154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8">
        <f t="shared" si="246"/>
        <v>64.268292682926827</v>
      </c>
      <c r="Q3156" s="10" t="s">
        <v>8316</v>
      </c>
      <c r="R3156" t="s">
        <v>8317</v>
      </c>
      <c r="S3156" s="14" t="str">
        <f t="shared" si="247"/>
        <v>March</v>
      </c>
      <c r="T3156" s="15">
        <f t="shared" si="248"/>
        <v>41000.500671296293</v>
      </c>
      <c r="U3156" t="str">
        <f t="shared" si="249"/>
        <v>2012</v>
      </c>
    </row>
    <row r="3157" spans="1:21" ht="45" x14ac:dyDescent="0.2">
      <c r="A3157" s="6">
        <f t="shared" si="245"/>
        <v>1.885046</v>
      </c>
      <c r="B3157">
        <v>3155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8">
        <f t="shared" si="246"/>
        <v>31.209370860927152</v>
      </c>
      <c r="Q3157" s="10" t="s">
        <v>8316</v>
      </c>
      <c r="R3157" t="s">
        <v>8317</v>
      </c>
      <c r="S3157" s="14" t="str">
        <f t="shared" si="247"/>
        <v>November</v>
      </c>
      <c r="T3157" s="15">
        <f t="shared" si="248"/>
        <v>41263.165798611109</v>
      </c>
      <c r="U3157" t="str">
        <f t="shared" si="249"/>
        <v>2012</v>
      </c>
    </row>
    <row r="3158" spans="1:21" ht="45" x14ac:dyDescent="0.2">
      <c r="A3158" s="6">
        <f t="shared" si="245"/>
        <v>1.0181818181818181</v>
      </c>
      <c r="B3158">
        <v>3156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8">
        <f t="shared" si="246"/>
        <v>62.921348314606739</v>
      </c>
      <c r="Q3158" s="10" t="s">
        <v>8316</v>
      </c>
      <c r="R3158" t="s">
        <v>8317</v>
      </c>
      <c r="S3158" s="14" t="str">
        <f t="shared" si="247"/>
        <v>April</v>
      </c>
      <c r="T3158" s="15">
        <f t="shared" si="248"/>
        <v>41061.619722222218</v>
      </c>
      <c r="U3158" t="str">
        <f t="shared" si="249"/>
        <v>2012</v>
      </c>
    </row>
    <row r="3159" spans="1:21" ht="30" x14ac:dyDescent="0.2">
      <c r="A3159" s="6">
        <f t="shared" si="245"/>
        <v>1.01</v>
      </c>
      <c r="B3159">
        <v>3157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8">
        <f t="shared" si="246"/>
        <v>98.536585365853654</v>
      </c>
      <c r="Q3159" s="10" t="s">
        <v>8316</v>
      </c>
      <c r="R3159" t="s">
        <v>8317</v>
      </c>
      <c r="S3159" s="14" t="str">
        <f t="shared" si="247"/>
        <v>July</v>
      </c>
      <c r="T3159" s="15">
        <f t="shared" si="248"/>
        <v>41838.875</v>
      </c>
      <c r="U3159" t="str">
        <f t="shared" si="249"/>
        <v>2014</v>
      </c>
    </row>
    <row r="3160" spans="1:21" ht="30" x14ac:dyDescent="0.2">
      <c r="A3160" s="6">
        <f t="shared" si="245"/>
        <v>1.1399999999999999</v>
      </c>
      <c r="B3160">
        <v>3158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8">
        <f t="shared" si="246"/>
        <v>82.608695652173907</v>
      </c>
      <c r="Q3160" s="10" t="s">
        <v>8316</v>
      </c>
      <c r="R3160" t="s">
        <v>8317</v>
      </c>
      <c r="S3160" s="14" t="str">
        <f t="shared" si="247"/>
        <v>June</v>
      </c>
      <c r="T3160" s="15">
        <f t="shared" si="248"/>
        <v>41477.506388888884</v>
      </c>
      <c r="U3160" t="str">
        <f t="shared" si="249"/>
        <v>2013</v>
      </c>
    </row>
    <row r="3161" spans="1:21" ht="30" x14ac:dyDescent="0.2">
      <c r="A3161" s="6">
        <f t="shared" si="245"/>
        <v>1.3348133333333334</v>
      </c>
      <c r="B3161">
        <v>3159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8">
        <f t="shared" si="246"/>
        <v>38.504230769230773</v>
      </c>
      <c r="Q3161" s="10" t="s">
        <v>8316</v>
      </c>
      <c r="R3161" t="s">
        <v>8317</v>
      </c>
      <c r="S3161" s="14" t="str">
        <f t="shared" si="247"/>
        <v>December</v>
      </c>
      <c r="T3161" s="15">
        <f t="shared" si="248"/>
        <v>40926.625</v>
      </c>
      <c r="U3161" t="str">
        <f t="shared" si="249"/>
        <v>2011</v>
      </c>
    </row>
    <row r="3162" spans="1:21" ht="45" x14ac:dyDescent="0.2">
      <c r="A3162" s="6">
        <f t="shared" si="245"/>
        <v>1.0153333333333334</v>
      </c>
      <c r="B3162">
        <v>3160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8">
        <f t="shared" si="246"/>
        <v>80.15789473684211</v>
      </c>
      <c r="Q3162" s="10" t="s">
        <v>8316</v>
      </c>
      <c r="R3162" t="s">
        <v>8317</v>
      </c>
      <c r="S3162" s="14" t="str">
        <f t="shared" si="247"/>
        <v>July</v>
      </c>
      <c r="T3162" s="15">
        <f t="shared" si="248"/>
        <v>41863.874305555553</v>
      </c>
      <c r="U3162" t="str">
        <f t="shared" si="249"/>
        <v>2014</v>
      </c>
    </row>
    <row r="3163" spans="1:21" ht="45" x14ac:dyDescent="0.2">
      <c r="A3163" s="6">
        <f t="shared" si="245"/>
        <v>1.0509999999999999</v>
      </c>
      <c r="B3163">
        <v>3161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8">
        <f t="shared" si="246"/>
        <v>28.405405405405407</v>
      </c>
      <c r="Q3163" s="10" t="s">
        <v>8316</v>
      </c>
      <c r="R3163" t="s">
        <v>8317</v>
      </c>
      <c r="S3163" s="14" t="str">
        <f t="shared" si="247"/>
        <v>September</v>
      </c>
      <c r="T3163" s="15">
        <f t="shared" si="248"/>
        <v>41927.202800925923</v>
      </c>
      <c r="U3163" t="str">
        <f t="shared" si="249"/>
        <v>2014</v>
      </c>
    </row>
    <row r="3164" spans="1:21" ht="45" x14ac:dyDescent="0.2">
      <c r="A3164" s="6">
        <f t="shared" si="245"/>
        <v>1.2715000000000001</v>
      </c>
      <c r="B3164">
        <v>3162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8">
        <f t="shared" si="246"/>
        <v>80.730158730158735</v>
      </c>
      <c r="Q3164" s="10" t="s">
        <v>8316</v>
      </c>
      <c r="R3164" t="s">
        <v>8317</v>
      </c>
      <c r="S3164" s="14" t="str">
        <f t="shared" si="247"/>
        <v>June</v>
      </c>
      <c r="T3164" s="15">
        <f t="shared" si="248"/>
        <v>41826.75</v>
      </c>
      <c r="U3164" t="str">
        <f t="shared" si="249"/>
        <v>2014</v>
      </c>
    </row>
    <row r="3165" spans="1:21" ht="45" x14ac:dyDescent="0.2">
      <c r="A3165" s="6">
        <f t="shared" si="245"/>
        <v>1.1115384615384616</v>
      </c>
      <c r="B3165">
        <v>3163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8">
        <f t="shared" si="246"/>
        <v>200.69444444444446</v>
      </c>
      <c r="Q3165" s="10" t="s">
        <v>8316</v>
      </c>
      <c r="R3165" t="s">
        <v>8317</v>
      </c>
      <c r="S3165" s="14" t="str">
        <f t="shared" si="247"/>
        <v>May</v>
      </c>
      <c r="T3165" s="15">
        <f t="shared" si="248"/>
        <v>41805.420428240737</v>
      </c>
      <c r="U3165" t="str">
        <f t="shared" si="249"/>
        <v>2014</v>
      </c>
    </row>
    <row r="3166" spans="1:21" ht="45" x14ac:dyDescent="0.2">
      <c r="A3166" s="6">
        <f t="shared" si="245"/>
        <v>1.0676000000000001</v>
      </c>
      <c r="B3166">
        <v>3164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8">
        <f t="shared" si="246"/>
        <v>37.591549295774648</v>
      </c>
      <c r="Q3166" s="10" t="s">
        <v>8316</v>
      </c>
      <c r="R3166" t="s">
        <v>8317</v>
      </c>
      <c r="S3166" s="14" t="str">
        <f t="shared" si="247"/>
        <v>May</v>
      </c>
      <c r="T3166" s="15">
        <f t="shared" si="248"/>
        <v>41799.472395833334</v>
      </c>
      <c r="U3166" t="str">
        <f t="shared" si="249"/>
        <v>2014</v>
      </c>
    </row>
    <row r="3167" spans="1:21" ht="45" x14ac:dyDescent="0.2">
      <c r="A3167" s="6">
        <f t="shared" si="245"/>
        <v>1.6266666666666667</v>
      </c>
      <c r="B3167">
        <v>3165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8">
        <f t="shared" si="246"/>
        <v>58.095238095238095</v>
      </c>
      <c r="Q3167" s="10" t="s">
        <v>8316</v>
      </c>
      <c r="R3167" t="s">
        <v>8317</v>
      </c>
      <c r="S3167" s="14" t="str">
        <f t="shared" si="247"/>
        <v>April</v>
      </c>
      <c r="T3167" s="15">
        <f t="shared" si="248"/>
        <v>40665.832638888889</v>
      </c>
      <c r="U3167" t="str">
        <f t="shared" si="249"/>
        <v>2011</v>
      </c>
    </row>
    <row r="3168" spans="1:21" ht="45" x14ac:dyDescent="0.2">
      <c r="A3168" s="6">
        <f t="shared" si="245"/>
        <v>1.6022808571428573</v>
      </c>
      <c r="B3168">
        <v>3166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8">
        <f t="shared" si="246"/>
        <v>60.300892473118282</v>
      </c>
      <c r="Q3168" s="10" t="s">
        <v>8316</v>
      </c>
      <c r="R3168" t="s">
        <v>8317</v>
      </c>
      <c r="S3168" s="14" t="str">
        <f t="shared" si="247"/>
        <v>October</v>
      </c>
      <c r="T3168" s="15">
        <f t="shared" si="248"/>
        <v>41968.999305555553</v>
      </c>
      <c r="U3168" t="str">
        <f t="shared" si="249"/>
        <v>2014</v>
      </c>
    </row>
    <row r="3169" spans="1:21" ht="30" x14ac:dyDescent="0.2">
      <c r="A3169" s="6">
        <f t="shared" si="245"/>
        <v>1.1616666666666666</v>
      </c>
      <c r="B3169">
        <v>3167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8">
        <f t="shared" si="246"/>
        <v>63.363636363636367</v>
      </c>
      <c r="Q3169" s="10" t="s">
        <v>8316</v>
      </c>
      <c r="R3169" t="s">
        <v>8317</v>
      </c>
      <c r="S3169" s="14" t="str">
        <f t="shared" si="247"/>
        <v>July</v>
      </c>
      <c r="T3169" s="15">
        <f t="shared" si="248"/>
        <v>41852.842372685183</v>
      </c>
      <c r="U3169" t="str">
        <f t="shared" si="249"/>
        <v>2014</v>
      </c>
    </row>
    <row r="3170" spans="1:21" ht="45" x14ac:dyDescent="0.2">
      <c r="A3170" s="6">
        <f t="shared" si="245"/>
        <v>1.242</v>
      </c>
      <c r="B3170">
        <v>3168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8">
        <f t="shared" si="246"/>
        <v>50.901639344262293</v>
      </c>
      <c r="Q3170" s="10" t="s">
        <v>8316</v>
      </c>
      <c r="R3170" t="s">
        <v>8317</v>
      </c>
      <c r="S3170" s="14" t="str">
        <f t="shared" si="247"/>
        <v>May</v>
      </c>
      <c r="T3170" s="15">
        <f t="shared" si="248"/>
        <v>41803.583333333328</v>
      </c>
      <c r="U3170" t="str">
        <f t="shared" si="249"/>
        <v>2014</v>
      </c>
    </row>
    <row r="3171" spans="1:21" ht="30" x14ac:dyDescent="0.2">
      <c r="A3171" s="6">
        <f t="shared" si="245"/>
        <v>1.030125</v>
      </c>
      <c r="B3171">
        <v>3169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8">
        <f t="shared" si="246"/>
        <v>100.5</v>
      </c>
      <c r="Q3171" s="10" t="s">
        <v>8316</v>
      </c>
      <c r="R3171" t="s">
        <v>8317</v>
      </c>
      <c r="S3171" s="14" t="str">
        <f t="shared" si="247"/>
        <v>November</v>
      </c>
      <c r="T3171" s="15">
        <f t="shared" si="248"/>
        <v>41620.874305555553</v>
      </c>
      <c r="U3171" t="str">
        <f t="shared" si="249"/>
        <v>2013</v>
      </c>
    </row>
    <row r="3172" spans="1:21" ht="30" x14ac:dyDescent="0.2">
      <c r="A3172" s="6">
        <f t="shared" si="245"/>
        <v>1.1225000000000001</v>
      </c>
      <c r="B3172">
        <v>3170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8">
        <f t="shared" si="246"/>
        <v>31.619718309859156</v>
      </c>
      <c r="Q3172" s="10" t="s">
        <v>8316</v>
      </c>
      <c r="R3172" t="s">
        <v>8317</v>
      </c>
      <c r="S3172" s="14" t="str">
        <f t="shared" si="247"/>
        <v>May</v>
      </c>
      <c r="T3172" s="15">
        <f t="shared" si="248"/>
        <v>41821.833333333328</v>
      </c>
      <c r="U3172" t="str">
        <f t="shared" si="249"/>
        <v>2014</v>
      </c>
    </row>
    <row r="3173" spans="1:21" ht="45" x14ac:dyDescent="0.2">
      <c r="A3173" s="6">
        <f t="shared" si="245"/>
        <v>1.0881428571428571</v>
      </c>
      <c r="B3173">
        <v>3171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8">
        <f t="shared" si="246"/>
        <v>65.102564102564102</v>
      </c>
      <c r="Q3173" s="10" t="s">
        <v>8316</v>
      </c>
      <c r="R3173" t="s">
        <v>8317</v>
      </c>
      <c r="S3173" s="14" t="str">
        <f t="shared" si="247"/>
        <v>April</v>
      </c>
      <c r="T3173" s="15">
        <f t="shared" si="248"/>
        <v>42496.274976851848</v>
      </c>
      <c r="U3173" t="str">
        <f t="shared" si="249"/>
        <v>2016</v>
      </c>
    </row>
    <row r="3174" spans="1:21" ht="45" x14ac:dyDescent="0.2">
      <c r="A3174" s="6">
        <f t="shared" si="245"/>
        <v>1.1499999999999999</v>
      </c>
      <c r="B3174">
        <v>3172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8">
        <f t="shared" si="246"/>
        <v>79.310344827586206</v>
      </c>
      <c r="Q3174" s="10" t="s">
        <v>8316</v>
      </c>
      <c r="R3174" t="s">
        <v>8317</v>
      </c>
      <c r="S3174" s="14" t="str">
        <f t="shared" si="247"/>
        <v>January</v>
      </c>
      <c r="T3174" s="15">
        <f t="shared" si="248"/>
        <v>40953.396620370368</v>
      </c>
      <c r="U3174" t="str">
        <f t="shared" si="249"/>
        <v>2012</v>
      </c>
    </row>
    <row r="3175" spans="1:21" ht="45" x14ac:dyDescent="0.2">
      <c r="A3175" s="6">
        <f t="shared" si="245"/>
        <v>1.03</v>
      </c>
      <c r="B3175">
        <v>3173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8">
        <f t="shared" si="246"/>
        <v>139.18918918918919</v>
      </c>
      <c r="Q3175" s="10" t="s">
        <v>8316</v>
      </c>
      <c r="R3175" t="s">
        <v>8317</v>
      </c>
      <c r="S3175" s="14" t="str">
        <f t="shared" si="247"/>
        <v>August</v>
      </c>
      <c r="T3175" s="15">
        <f t="shared" si="248"/>
        <v>41908.545046296291</v>
      </c>
      <c r="U3175" t="str">
        <f t="shared" si="249"/>
        <v>2014</v>
      </c>
    </row>
    <row r="3176" spans="1:21" ht="45" x14ac:dyDescent="0.2">
      <c r="A3176" s="6">
        <f t="shared" si="245"/>
        <v>1.0113333333333334</v>
      </c>
      <c r="B3176">
        <v>3174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8">
        <f t="shared" si="246"/>
        <v>131.91304347826087</v>
      </c>
      <c r="Q3176" s="10" t="s">
        <v>8316</v>
      </c>
      <c r="R3176" t="s">
        <v>8317</v>
      </c>
      <c r="S3176" s="14" t="str">
        <f t="shared" si="247"/>
        <v>August</v>
      </c>
      <c r="T3176" s="15">
        <f t="shared" si="248"/>
        <v>41876.531342592592</v>
      </c>
      <c r="U3176" t="str">
        <f t="shared" si="249"/>
        <v>2014</v>
      </c>
    </row>
    <row r="3177" spans="1:21" ht="45" x14ac:dyDescent="0.2">
      <c r="A3177" s="6">
        <f t="shared" si="245"/>
        <v>1.0955999999999999</v>
      </c>
      <c r="B3177">
        <v>3175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8">
        <f t="shared" si="246"/>
        <v>91.3</v>
      </c>
      <c r="Q3177" s="10" t="s">
        <v>8316</v>
      </c>
      <c r="R3177" t="s">
        <v>8317</v>
      </c>
      <c r="S3177" s="14" t="str">
        <f t="shared" si="247"/>
        <v>December</v>
      </c>
      <c r="T3177" s="15">
        <f t="shared" si="248"/>
        <v>40591.553553240738</v>
      </c>
      <c r="U3177" t="str">
        <f t="shared" si="249"/>
        <v>2010</v>
      </c>
    </row>
    <row r="3178" spans="1:21" ht="45" x14ac:dyDescent="0.2">
      <c r="A3178" s="6">
        <f t="shared" si="245"/>
        <v>1.148421052631579</v>
      </c>
      <c r="B3178">
        <v>3176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8">
        <f t="shared" si="246"/>
        <v>39.672727272727272</v>
      </c>
      <c r="Q3178" s="10" t="s">
        <v>8316</v>
      </c>
      <c r="R3178" t="s">
        <v>8317</v>
      </c>
      <c r="S3178" s="14" t="str">
        <f t="shared" si="247"/>
        <v>July</v>
      </c>
      <c r="T3178" s="15">
        <f t="shared" si="248"/>
        <v>41504.291666666664</v>
      </c>
      <c r="U3178" t="str">
        <f t="shared" si="249"/>
        <v>2013</v>
      </c>
    </row>
    <row r="3179" spans="1:21" ht="45" x14ac:dyDescent="0.2">
      <c r="A3179" s="6">
        <f t="shared" si="245"/>
        <v>1.1739999999999999</v>
      </c>
      <c r="B3179">
        <v>3177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8">
        <f t="shared" si="246"/>
        <v>57.549019607843135</v>
      </c>
      <c r="Q3179" s="10" t="s">
        <v>8316</v>
      </c>
      <c r="R3179" t="s">
        <v>8317</v>
      </c>
      <c r="S3179" s="14" t="str">
        <f t="shared" si="247"/>
        <v>May</v>
      </c>
      <c r="T3179" s="15">
        <f t="shared" si="248"/>
        <v>41811.333437499998</v>
      </c>
      <c r="U3179" t="str">
        <f t="shared" si="249"/>
        <v>2014</v>
      </c>
    </row>
    <row r="3180" spans="1:21" ht="45" x14ac:dyDescent="0.2">
      <c r="A3180" s="6">
        <f t="shared" si="245"/>
        <v>1.7173333333333334</v>
      </c>
      <c r="B3180">
        <v>3178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8">
        <f t="shared" si="246"/>
        <v>33.025641025641029</v>
      </c>
      <c r="Q3180" s="10" t="s">
        <v>8316</v>
      </c>
      <c r="R3180" t="s">
        <v>8317</v>
      </c>
      <c r="S3180" s="14" t="str">
        <f t="shared" si="247"/>
        <v>June</v>
      </c>
      <c r="T3180" s="15">
        <f t="shared" si="248"/>
        <v>41836.271701388883</v>
      </c>
      <c r="U3180" t="str">
        <f t="shared" si="249"/>
        <v>2014</v>
      </c>
    </row>
    <row r="3181" spans="1:21" ht="30" x14ac:dyDescent="0.2">
      <c r="A3181" s="6">
        <f t="shared" si="245"/>
        <v>1.1416238095238094</v>
      </c>
      <c r="B3181">
        <v>3179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8">
        <f t="shared" si="246"/>
        <v>77.335806451612896</v>
      </c>
      <c r="Q3181" s="10" t="s">
        <v>8316</v>
      </c>
      <c r="R3181" t="s">
        <v>8317</v>
      </c>
      <c r="S3181" s="14" t="str">
        <f t="shared" si="247"/>
        <v>April</v>
      </c>
      <c r="T3181" s="15">
        <f t="shared" si="248"/>
        <v>41400.36887731481</v>
      </c>
      <c r="U3181" t="str">
        <f t="shared" si="249"/>
        <v>2013</v>
      </c>
    </row>
    <row r="3182" spans="1:21" ht="45" x14ac:dyDescent="0.2">
      <c r="A3182" s="6">
        <f t="shared" si="245"/>
        <v>1.1975</v>
      </c>
      <c r="B3182">
        <v>3180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8">
        <f t="shared" si="246"/>
        <v>31.933333333333334</v>
      </c>
      <c r="Q3182" s="10" t="s">
        <v>8316</v>
      </c>
      <c r="R3182" t="s">
        <v>8317</v>
      </c>
      <c r="S3182" s="14" t="str">
        <f t="shared" si="247"/>
        <v>May</v>
      </c>
      <c r="T3182" s="15">
        <f t="shared" si="248"/>
        <v>41810.079270833332</v>
      </c>
      <c r="U3182" t="str">
        <f t="shared" si="249"/>
        <v>2014</v>
      </c>
    </row>
    <row r="3183" spans="1:21" ht="45" x14ac:dyDescent="0.2">
      <c r="A3183" s="6">
        <f t="shared" si="245"/>
        <v>1.0900000000000001</v>
      </c>
      <c r="B3183">
        <v>3181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8">
        <f t="shared" si="246"/>
        <v>36.333333333333336</v>
      </c>
      <c r="Q3183" s="10" t="s">
        <v>8316</v>
      </c>
      <c r="R3183" t="s">
        <v>8317</v>
      </c>
      <c r="S3183" s="14" t="str">
        <f t="shared" si="247"/>
        <v>May</v>
      </c>
      <c r="T3183" s="15">
        <f t="shared" si="248"/>
        <v>41805.333333333328</v>
      </c>
      <c r="U3183" t="str">
        <f t="shared" si="249"/>
        <v>2014</v>
      </c>
    </row>
    <row r="3184" spans="1:21" ht="60" x14ac:dyDescent="0.2">
      <c r="A3184" s="6">
        <f t="shared" si="245"/>
        <v>1.0088571428571429</v>
      </c>
      <c r="B3184">
        <v>3182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8">
        <f t="shared" si="246"/>
        <v>46.768211920529801</v>
      </c>
      <c r="Q3184" s="10" t="s">
        <v>8316</v>
      </c>
      <c r="R3184" t="s">
        <v>8317</v>
      </c>
      <c r="S3184" s="14" t="str">
        <f t="shared" si="247"/>
        <v>December</v>
      </c>
      <c r="T3184" s="15">
        <f t="shared" si="248"/>
        <v>40939.375</v>
      </c>
      <c r="U3184" t="str">
        <f t="shared" si="249"/>
        <v>2011</v>
      </c>
    </row>
    <row r="3185" spans="1:21" ht="45" x14ac:dyDescent="0.2">
      <c r="A3185" s="6">
        <f t="shared" si="245"/>
        <v>1.0900000000000001</v>
      </c>
      <c r="B3185">
        <v>3183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8">
        <f t="shared" si="246"/>
        <v>40.073529411764703</v>
      </c>
      <c r="Q3185" s="10" t="s">
        <v>8316</v>
      </c>
      <c r="R3185" t="s">
        <v>8317</v>
      </c>
      <c r="S3185" s="14" t="str">
        <f t="shared" si="247"/>
        <v>August</v>
      </c>
      <c r="T3185" s="15">
        <f t="shared" si="248"/>
        <v>41509.461446759255</v>
      </c>
      <c r="U3185" t="str">
        <f t="shared" si="249"/>
        <v>2013</v>
      </c>
    </row>
    <row r="3186" spans="1:21" ht="45" x14ac:dyDescent="0.2">
      <c r="A3186" s="6">
        <f t="shared" si="245"/>
        <v>1.0720930232558139</v>
      </c>
      <c r="B3186">
        <v>3184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8">
        <f t="shared" si="246"/>
        <v>100.21739130434783</v>
      </c>
      <c r="Q3186" s="10" t="s">
        <v>8316</v>
      </c>
      <c r="R3186" t="s">
        <v>8317</v>
      </c>
      <c r="S3186" s="14" t="str">
        <f t="shared" si="247"/>
        <v>June</v>
      </c>
      <c r="T3186" s="15">
        <f t="shared" si="248"/>
        <v>41821.660081018512</v>
      </c>
      <c r="U3186" t="str">
        <f t="shared" si="249"/>
        <v>2014</v>
      </c>
    </row>
    <row r="3187" spans="1:21" ht="45" x14ac:dyDescent="0.2">
      <c r="A3187" s="6">
        <f t="shared" si="245"/>
        <v>1</v>
      </c>
      <c r="B3187">
        <v>3185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8">
        <f t="shared" si="246"/>
        <v>41.666666666666664</v>
      </c>
      <c r="Q3187" s="10" t="s">
        <v>8316</v>
      </c>
      <c r="R3187" t="s">
        <v>8317</v>
      </c>
      <c r="S3187" s="14" t="str">
        <f t="shared" si="247"/>
        <v>July</v>
      </c>
      <c r="T3187" s="15">
        <f t="shared" si="248"/>
        <v>41836.643993055557</v>
      </c>
      <c r="U3187" t="str">
        <f t="shared" si="249"/>
        <v>2014</v>
      </c>
    </row>
    <row r="3188" spans="1:21" ht="45" x14ac:dyDescent="0.2">
      <c r="A3188" s="6">
        <f t="shared" si="245"/>
        <v>1.0218750000000001</v>
      </c>
      <c r="B3188">
        <v>3186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8">
        <f t="shared" si="246"/>
        <v>46.714285714285715</v>
      </c>
      <c r="Q3188" s="10" t="s">
        <v>8316</v>
      </c>
      <c r="R3188" t="s">
        <v>8317</v>
      </c>
      <c r="S3188" s="14" t="str">
        <f t="shared" si="247"/>
        <v>August</v>
      </c>
      <c r="T3188" s="15">
        <f t="shared" si="248"/>
        <v>41898.541666666664</v>
      </c>
      <c r="U3188" t="str">
        <f t="shared" si="249"/>
        <v>2014</v>
      </c>
    </row>
    <row r="3189" spans="1:21" ht="45" x14ac:dyDescent="0.2">
      <c r="A3189" s="6">
        <f t="shared" si="245"/>
        <v>1.1629333333333334</v>
      </c>
      <c r="B3189">
        <v>3187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8">
        <f t="shared" si="246"/>
        <v>71.491803278688522</v>
      </c>
      <c r="Q3189" s="10" t="s">
        <v>8316</v>
      </c>
      <c r="R3189" t="s">
        <v>8317</v>
      </c>
      <c r="S3189" s="14" t="str">
        <f t="shared" si="247"/>
        <v>July</v>
      </c>
      <c r="T3189" s="15">
        <f t="shared" si="248"/>
        <v>41855.333020833328</v>
      </c>
      <c r="U3189" t="str">
        <f t="shared" si="249"/>
        <v>2014</v>
      </c>
    </row>
    <row r="3190" spans="1:21" ht="45" x14ac:dyDescent="0.2">
      <c r="A3190" s="6">
        <f t="shared" si="245"/>
        <v>0.65</v>
      </c>
      <c r="B3190">
        <v>3188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8">
        <f t="shared" si="246"/>
        <v>14.444444444444445</v>
      </c>
      <c r="Q3190" s="10" t="s">
        <v>8316</v>
      </c>
      <c r="R3190" t="s">
        <v>8358</v>
      </c>
      <c r="S3190" s="14" t="str">
        <f t="shared" si="247"/>
        <v>May</v>
      </c>
      <c r="T3190" s="15">
        <f t="shared" si="248"/>
        <v>42165.082199074073</v>
      </c>
      <c r="U3190" t="str">
        <f t="shared" si="249"/>
        <v>2015</v>
      </c>
    </row>
    <row r="3191" spans="1:21" ht="45" x14ac:dyDescent="0.2">
      <c r="A3191" s="6">
        <f t="shared" si="245"/>
        <v>0.12327272727272727</v>
      </c>
      <c r="B3191">
        <v>3189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8">
        <f t="shared" si="246"/>
        <v>356.84210526315792</v>
      </c>
      <c r="Q3191" s="10" t="s">
        <v>8316</v>
      </c>
      <c r="R3191" t="s">
        <v>8358</v>
      </c>
      <c r="S3191" s="14" t="str">
        <f t="shared" si="247"/>
        <v>April</v>
      </c>
      <c r="T3191" s="15">
        <f t="shared" si="248"/>
        <v>42148.013101851851</v>
      </c>
      <c r="U3191" t="str">
        <f t="shared" si="249"/>
        <v>2015</v>
      </c>
    </row>
    <row r="3192" spans="1:21" ht="30" x14ac:dyDescent="0.2">
      <c r="A3192" s="6">
        <f t="shared" si="245"/>
        <v>0</v>
      </c>
      <c r="B3192">
        <v>3190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8" t="e">
        <f t="shared" si="246"/>
        <v>#DIV/0!</v>
      </c>
      <c r="Q3192" s="10" t="s">
        <v>8316</v>
      </c>
      <c r="R3192" t="s">
        <v>8358</v>
      </c>
      <c r="S3192" s="14" t="str">
        <f t="shared" si="247"/>
        <v>November</v>
      </c>
      <c r="T3192" s="15">
        <f t="shared" si="248"/>
        <v>42712.859664351847</v>
      </c>
      <c r="U3192" t="str">
        <f t="shared" si="249"/>
        <v>2016</v>
      </c>
    </row>
    <row r="3193" spans="1:21" ht="45" x14ac:dyDescent="0.2">
      <c r="A3193" s="6">
        <f t="shared" si="245"/>
        <v>4.0266666666666666E-2</v>
      </c>
      <c r="B3193">
        <v>3191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8">
        <f t="shared" si="246"/>
        <v>37.75</v>
      </c>
      <c r="Q3193" s="10" t="s">
        <v>8316</v>
      </c>
      <c r="R3193" t="s">
        <v>8358</v>
      </c>
      <c r="S3193" s="14" t="str">
        <f t="shared" si="247"/>
        <v>June</v>
      </c>
      <c r="T3193" s="15">
        <f t="shared" si="248"/>
        <v>42598.422094907401</v>
      </c>
      <c r="U3193" t="str">
        <f t="shared" si="249"/>
        <v>2016</v>
      </c>
    </row>
    <row r="3194" spans="1:21" ht="45" x14ac:dyDescent="0.2">
      <c r="A3194" s="6">
        <f t="shared" si="245"/>
        <v>1.0200000000000001E-2</v>
      </c>
      <c r="B3194">
        <v>3192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8">
        <f t="shared" si="246"/>
        <v>12.75</v>
      </c>
      <c r="Q3194" s="10" t="s">
        <v>8316</v>
      </c>
      <c r="R3194" t="s">
        <v>8358</v>
      </c>
      <c r="S3194" s="14" t="str">
        <f t="shared" si="247"/>
        <v>January</v>
      </c>
      <c r="T3194" s="15">
        <f t="shared" si="248"/>
        <v>42063.583333333336</v>
      </c>
      <c r="U3194" t="str">
        <f t="shared" si="249"/>
        <v>2015</v>
      </c>
    </row>
    <row r="3195" spans="1:21" ht="45" x14ac:dyDescent="0.2">
      <c r="A3195" s="6">
        <f t="shared" si="245"/>
        <v>0.1174</v>
      </c>
      <c r="B3195">
        <v>3193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8">
        <f t="shared" si="246"/>
        <v>24.458333333333332</v>
      </c>
      <c r="Q3195" s="10" t="s">
        <v>8316</v>
      </c>
      <c r="R3195" t="s">
        <v>8358</v>
      </c>
      <c r="S3195" s="14" t="str">
        <f t="shared" si="247"/>
        <v>January</v>
      </c>
      <c r="T3195" s="15">
        <f t="shared" si="248"/>
        <v>42055.634907407402</v>
      </c>
      <c r="U3195" t="str">
        <f t="shared" si="249"/>
        <v>2015</v>
      </c>
    </row>
    <row r="3196" spans="1:21" ht="45" x14ac:dyDescent="0.2">
      <c r="A3196" s="6">
        <f t="shared" si="245"/>
        <v>0</v>
      </c>
      <c r="B3196">
        <v>3194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8" t="e">
        <f t="shared" si="246"/>
        <v>#DIV/0!</v>
      </c>
      <c r="Q3196" s="10" t="s">
        <v>8316</v>
      </c>
      <c r="R3196" t="s">
        <v>8358</v>
      </c>
      <c r="S3196" s="14" t="str">
        <f t="shared" si="247"/>
        <v>June</v>
      </c>
      <c r="T3196" s="15">
        <f t="shared" si="248"/>
        <v>42211.729143518511</v>
      </c>
      <c r="U3196" t="str">
        <f t="shared" si="249"/>
        <v>2015</v>
      </c>
    </row>
    <row r="3197" spans="1:21" ht="45" x14ac:dyDescent="0.2">
      <c r="A3197" s="6">
        <f t="shared" si="245"/>
        <v>0.59142857142857141</v>
      </c>
      <c r="B3197">
        <v>3195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8">
        <f t="shared" si="246"/>
        <v>53.07692307692308</v>
      </c>
      <c r="Q3197" s="10" t="s">
        <v>8316</v>
      </c>
      <c r="R3197" t="s">
        <v>8358</v>
      </c>
      <c r="S3197" s="14" t="str">
        <f t="shared" si="247"/>
        <v>January</v>
      </c>
      <c r="T3197" s="15">
        <f t="shared" si="248"/>
        <v>42047.260902777773</v>
      </c>
      <c r="U3197" t="str">
        <f t="shared" si="249"/>
        <v>2015</v>
      </c>
    </row>
    <row r="3198" spans="1:21" ht="45" x14ac:dyDescent="0.2">
      <c r="A3198" s="6">
        <f t="shared" si="245"/>
        <v>5.9999999999999995E-4</v>
      </c>
      <c r="B3198">
        <v>3196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8">
        <f t="shared" si="246"/>
        <v>300</v>
      </c>
      <c r="Q3198" s="10" t="s">
        <v>8316</v>
      </c>
      <c r="R3198" t="s">
        <v>8358</v>
      </c>
      <c r="S3198" s="14" t="str">
        <f t="shared" si="247"/>
        <v>June</v>
      </c>
      <c r="T3198" s="15">
        <f t="shared" si="248"/>
        <v>42217.249999999993</v>
      </c>
      <c r="U3198" t="str">
        <f t="shared" si="249"/>
        <v>2015</v>
      </c>
    </row>
    <row r="3199" spans="1:21" ht="30" x14ac:dyDescent="0.2">
      <c r="A3199" s="6">
        <f t="shared" si="245"/>
        <v>0.1145</v>
      </c>
      <c r="B3199">
        <v>3197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8">
        <f t="shared" si="246"/>
        <v>286.25</v>
      </c>
      <c r="Q3199" s="10" t="s">
        <v>8316</v>
      </c>
      <c r="R3199" t="s">
        <v>8358</v>
      </c>
      <c r="S3199" s="14" t="str">
        <f t="shared" si="247"/>
        <v>January</v>
      </c>
      <c r="T3199" s="15">
        <f t="shared" si="248"/>
        <v>42039.15993055555</v>
      </c>
      <c r="U3199" t="str">
        <f t="shared" si="249"/>
        <v>2015</v>
      </c>
    </row>
    <row r="3200" spans="1:21" ht="45" x14ac:dyDescent="0.2">
      <c r="A3200" s="6">
        <f t="shared" si="245"/>
        <v>3.6666666666666666E-3</v>
      </c>
      <c r="B3200">
        <v>3198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8">
        <f t="shared" si="246"/>
        <v>36.666666666666664</v>
      </c>
      <c r="Q3200" s="10" t="s">
        <v>8316</v>
      </c>
      <c r="R3200" t="s">
        <v>8358</v>
      </c>
      <c r="S3200" s="14" t="str">
        <f t="shared" si="247"/>
        <v>January</v>
      </c>
      <c r="T3200" s="15">
        <f t="shared" si="248"/>
        <v>42051.091168981475</v>
      </c>
      <c r="U3200" t="str">
        <f t="shared" si="249"/>
        <v>2015</v>
      </c>
    </row>
    <row r="3201" spans="1:21" ht="45" x14ac:dyDescent="0.2">
      <c r="A3201" s="6">
        <f t="shared" si="245"/>
        <v>0.52159999999999995</v>
      </c>
      <c r="B3201">
        <v>3199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8">
        <f t="shared" si="246"/>
        <v>49.20754716981132</v>
      </c>
      <c r="Q3201" s="10" t="s">
        <v>8316</v>
      </c>
      <c r="R3201" t="s">
        <v>8358</v>
      </c>
      <c r="S3201" s="14" t="str">
        <f t="shared" si="247"/>
        <v>August</v>
      </c>
      <c r="T3201" s="15">
        <f t="shared" si="248"/>
        <v>41888.541666666664</v>
      </c>
      <c r="U3201" t="str">
        <f t="shared" si="249"/>
        <v>2014</v>
      </c>
    </row>
    <row r="3202" spans="1:21" ht="45" x14ac:dyDescent="0.2">
      <c r="A3202" s="6">
        <f t="shared" si="245"/>
        <v>2.0000000000000002E-5</v>
      </c>
      <c r="B3202">
        <v>3200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8">
        <f t="shared" si="246"/>
        <v>1</v>
      </c>
      <c r="Q3202" s="10" t="s">
        <v>8316</v>
      </c>
      <c r="R3202" t="s">
        <v>8358</v>
      </c>
      <c r="S3202" s="14" t="str">
        <f t="shared" si="247"/>
        <v>March</v>
      </c>
      <c r="T3202" s="15">
        <f t="shared" si="248"/>
        <v>42489.898611111108</v>
      </c>
      <c r="U3202" t="str">
        <f t="shared" si="249"/>
        <v>2016</v>
      </c>
    </row>
    <row r="3203" spans="1:21" ht="45" x14ac:dyDescent="0.2">
      <c r="A3203" s="6">
        <f t="shared" ref="A3203:A3266" si="250">(F3203/E3203)</f>
        <v>1.2500000000000001E-2</v>
      </c>
      <c r="B3203">
        <v>3201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8">
        <f t="shared" ref="P3203:P3266" si="251">F3203/M3203</f>
        <v>12.5</v>
      </c>
      <c r="Q3203" s="10" t="s">
        <v>8316</v>
      </c>
      <c r="R3203" t="s">
        <v>8358</v>
      </c>
      <c r="S3203" s="14" t="str">
        <f t="shared" ref="S3203:S3266" si="252">TEXT((((K3203/60)/60)/24)+DATE(1970,1,1)+(-8/24),"MMMM")</f>
        <v>August</v>
      </c>
      <c r="T3203" s="15">
        <f t="shared" ref="T3203:T3266" si="253">(((J3203/60)/60/24)+DATE(1970,1,1)+(-8/24))</f>
        <v>41882.433761574073</v>
      </c>
      <c r="U3203" t="str">
        <f t="shared" ref="U3203:U3266" si="254">TEXT((((K3203/60)/60)/24)+DATE(1970,1,1)+(-8/24),"YYYY")</f>
        <v>2014</v>
      </c>
    </row>
    <row r="3204" spans="1:21" ht="45" x14ac:dyDescent="0.2">
      <c r="A3204" s="6">
        <f t="shared" si="250"/>
        <v>0.54520000000000002</v>
      </c>
      <c r="B3204">
        <v>3202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8">
        <f t="shared" si="251"/>
        <v>109.04</v>
      </c>
      <c r="Q3204" s="10" t="s">
        <v>8316</v>
      </c>
      <c r="R3204" t="s">
        <v>8358</v>
      </c>
      <c r="S3204" s="14" t="str">
        <f t="shared" si="252"/>
        <v>October</v>
      </c>
      <c r="T3204" s="15">
        <f t="shared" si="253"/>
        <v>42351.915972222218</v>
      </c>
      <c r="U3204" t="str">
        <f t="shared" si="254"/>
        <v>2015</v>
      </c>
    </row>
    <row r="3205" spans="1:21" ht="30" x14ac:dyDescent="0.2">
      <c r="A3205" s="6">
        <f t="shared" si="250"/>
        <v>0.25</v>
      </c>
      <c r="B3205">
        <v>3203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8">
        <f t="shared" si="251"/>
        <v>41.666666666666664</v>
      </c>
      <c r="Q3205" s="10" t="s">
        <v>8316</v>
      </c>
      <c r="R3205" t="s">
        <v>8358</v>
      </c>
      <c r="S3205" s="14" t="str">
        <f t="shared" si="252"/>
        <v>August</v>
      </c>
      <c r="T3205" s="15">
        <f t="shared" si="253"/>
        <v>42272.655347222222</v>
      </c>
      <c r="U3205" t="str">
        <f t="shared" si="254"/>
        <v>2015</v>
      </c>
    </row>
    <row r="3206" spans="1:21" ht="45" x14ac:dyDescent="0.2">
      <c r="A3206" s="6">
        <f t="shared" si="250"/>
        <v>0</v>
      </c>
      <c r="B3206">
        <v>3204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8" t="e">
        <f t="shared" si="251"/>
        <v>#DIV/0!</v>
      </c>
      <c r="Q3206" s="10" t="s">
        <v>8316</v>
      </c>
      <c r="R3206" t="s">
        <v>8358</v>
      </c>
      <c r="S3206" s="14" t="str">
        <f t="shared" si="252"/>
        <v>June</v>
      </c>
      <c r="T3206" s="15">
        <f t="shared" si="253"/>
        <v>42202.343055555553</v>
      </c>
      <c r="U3206" t="str">
        <f t="shared" si="254"/>
        <v>2015</v>
      </c>
    </row>
    <row r="3207" spans="1:21" ht="45" x14ac:dyDescent="0.2">
      <c r="A3207" s="6">
        <f t="shared" si="250"/>
        <v>3.4125000000000003E-2</v>
      </c>
      <c r="B3207">
        <v>3205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8">
        <f t="shared" si="251"/>
        <v>22.75</v>
      </c>
      <c r="Q3207" s="10" t="s">
        <v>8316</v>
      </c>
      <c r="R3207" t="s">
        <v>8358</v>
      </c>
      <c r="S3207" s="14" t="str">
        <f t="shared" si="252"/>
        <v>April</v>
      </c>
      <c r="T3207" s="15">
        <f t="shared" si="253"/>
        <v>42125.041342592587</v>
      </c>
      <c r="U3207" t="str">
        <f t="shared" si="254"/>
        <v>2015</v>
      </c>
    </row>
    <row r="3208" spans="1:21" ht="45" x14ac:dyDescent="0.2">
      <c r="A3208" s="6">
        <f t="shared" si="250"/>
        <v>0</v>
      </c>
      <c r="B3208">
        <v>3206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8" t="e">
        <f t="shared" si="251"/>
        <v>#DIV/0!</v>
      </c>
      <c r="Q3208" s="10" t="s">
        <v>8316</v>
      </c>
      <c r="R3208" t="s">
        <v>8358</v>
      </c>
      <c r="S3208" s="14" t="str">
        <f t="shared" si="252"/>
        <v>August</v>
      </c>
      <c r="T3208" s="15">
        <f t="shared" si="253"/>
        <v>42265.942719907405</v>
      </c>
      <c r="U3208" t="str">
        <f t="shared" si="254"/>
        <v>2015</v>
      </c>
    </row>
    <row r="3209" spans="1:21" ht="45" x14ac:dyDescent="0.2">
      <c r="A3209" s="6">
        <f t="shared" si="250"/>
        <v>0.46363636363636362</v>
      </c>
      <c r="B3209">
        <v>3207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8">
        <f t="shared" si="251"/>
        <v>70.833333333333329</v>
      </c>
      <c r="Q3209" s="10" t="s">
        <v>8316</v>
      </c>
      <c r="R3209" t="s">
        <v>8358</v>
      </c>
      <c r="S3209" s="14" t="str">
        <f t="shared" si="252"/>
        <v>February</v>
      </c>
      <c r="T3209" s="15">
        <f t="shared" si="253"/>
        <v>42116.902858796289</v>
      </c>
      <c r="U3209" t="str">
        <f t="shared" si="254"/>
        <v>2015</v>
      </c>
    </row>
    <row r="3210" spans="1:21" ht="45" x14ac:dyDescent="0.2">
      <c r="A3210" s="6">
        <f t="shared" si="250"/>
        <v>1.0349999999999999</v>
      </c>
      <c r="B3210">
        <v>3208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8">
        <f t="shared" si="251"/>
        <v>63.109756097560975</v>
      </c>
      <c r="Q3210" s="10" t="s">
        <v>8316</v>
      </c>
      <c r="R3210" t="s">
        <v>8317</v>
      </c>
      <c r="S3210" s="14" t="str">
        <f t="shared" si="252"/>
        <v>July</v>
      </c>
      <c r="T3210" s="15">
        <f t="shared" si="253"/>
        <v>41848.271724537037</v>
      </c>
      <c r="U3210" t="str">
        <f t="shared" si="254"/>
        <v>2014</v>
      </c>
    </row>
    <row r="3211" spans="1:21" ht="45" x14ac:dyDescent="0.2">
      <c r="A3211" s="6">
        <f t="shared" si="250"/>
        <v>1.1932315789473684</v>
      </c>
      <c r="B3211">
        <v>3209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8">
        <f t="shared" si="251"/>
        <v>50.157964601769912</v>
      </c>
      <c r="Q3211" s="10" t="s">
        <v>8316</v>
      </c>
      <c r="R3211" t="s">
        <v>8317</v>
      </c>
      <c r="S3211" s="14" t="str">
        <f t="shared" si="252"/>
        <v>May</v>
      </c>
      <c r="T3211" s="15">
        <f t="shared" si="253"/>
        <v>41810.625</v>
      </c>
      <c r="U3211" t="str">
        <f t="shared" si="254"/>
        <v>2014</v>
      </c>
    </row>
    <row r="3212" spans="1:21" ht="45" x14ac:dyDescent="0.2">
      <c r="A3212" s="6">
        <f t="shared" si="250"/>
        <v>1.2576666666666667</v>
      </c>
      <c r="B3212">
        <v>3210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8">
        <f t="shared" si="251"/>
        <v>62.883333333333333</v>
      </c>
      <c r="Q3212" s="10" t="s">
        <v>8316</v>
      </c>
      <c r="R3212" t="s">
        <v>8317</v>
      </c>
      <c r="S3212" s="14" t="str">
        <f t="shared" si="252"/>
        <v>April</v>
      </c>
      <c r="T3212" s="15">
        <f t="shared" si="253"/>
        <v>41060.832638888889</v>
      </c>
      <c r="U3212" t="str">
        <f t="shared" si="254"/>
        <v>2012</v>
      </c>
    </row>
    <row r="3213" spans="1:21" ht="45" x14ac:dyDescent="0.2">
      <c r="A3213" s="6">
        <f t="shared" si="250"/>
        <v>1.1974347826086957</v>
      </c>
      <c r="B3213">
        <v>3211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8">
        <f t="shared" si="251"/>
        <v>85.531055900621112</v>
      </c>
      <c r="Q3213" s="10" t="s">
        <v>8316</v>
      </c>
      <c r="R3213" t="s">
        <v>8317</v>
      </c>
      <c r="S3213" s="14" t="str">
        <f t="shared" si="252"/>
        <v>July</v>
      </c>
      <c r="T3213" s="15">
        <f t="shared" si="253"/>
        <v>41865.75</v>
      </c>
      <c r="U3213" t="str">
        <f t="shared" si="254"/>
        <v>2014</v>
      </c>
    </row>
    <row r="3214" spans="1:21" ht="30" x14ac:dyDescent="0.2">
      <c r="A3214" s="6">
        <f t="shared" si="250"/>
        <v>1.2625</v>
      </c>
      <c r="B3214">
        <v>3212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8">
        <f t="shared" si="251"/>
        <v>53.723404255319146</v>
      </c>
      <c r="Q3214" s="10" t="s">
        <v>8316</v>
      </c>
      <c r="R3214" t="s">
        <v>8317</v>
      </c>
      <c r="S3214" s="14" t="str">
        <f t="shared" si="252"/>
        <v>July</v>
      </c>
      <c r="T3214" s="15">
        <f t="shared" si="253"/>
        <v>41859.462395833332</v>
      </c>
      <c r="U3214" t="str">
        <f t="shared" si="254"/>
        <v>2014</v>
      </c>
    </row>
    <row r="3215" spans="1:21" ht="45" x14ac:dyDescent="0.2">
      <c r="A3215" s="6">
        <f t="shared" si="250"/>
        <v>1.0011666666666668</v>
      </c>
      <c r="B3215">
        <v>3213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8">
        <f t="shared" si="251"/>
        <v>127.80851063829788</v>
      </c>
      <c r="Q3215" s="10" t="s">
        <v>8316</v>
      </c>
      <c r="R3215" t="s">
        <v>8317</v>
      </c>
      <c r="S3215" s="14" t="str">
        <f t="shared" si="252"/>
        <v>June</v>
      </c>
      <c r="T3215" s="15">
        <f t="shared" si="253"/>
        <v>42211.430081018516</v>
      </c>
      <c r="U3215" t="str">
        <f t="shared" si="254"/>
        <v>2015</v>
      </c>
    </row>
    <row r="3216" spans="1:21" ht="45" x14ac:dyDescent="0.2">
      <c r="A3216" s="6">
        <f t="shared" si="250"/>
        <v>1.0213333333333334</v>
      </c>
      <c r="B3216">
        <v>3214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8">
        <f t="shared" si="251"/>
        <v>106.57391304347826</v>
      </c>
      <c r="Q3216" s="10" t="s">
        <v>8316</v>
      </c>
      <c r="R3216" t="s">
        <v>8317</v>
      </c>
      <c r="S3216" s="14" t="str">
        <f t="shared" si="252"/>
        <v>November</v>
      </c>
      <c r="T3216" s="15">
        <f t="shared" si="253"/>
        <v>42374.663194444445</v>
      </c>
      <c r="U3216" t="str">
        <f t="shared" si="254"/>
        <v>2015</v>
      </c>
    </row>
    <row r="3217" spans="1:21" ht="60" x14ac:dyDescent="0.2">
      <c r="A3217" s="6">
        <f t="shared" si="250"/>
        <v>1.0035142857142858</v>
      </c>
      <c r="B3217">
        <v>3215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8">
        <f t="shared" si="251"/>
        <v>262.11194029850748</v>
      </c>
      <c r="Q3217" s="10" t="s">
        <v>8316</v>
      </c>
      <c r="R3217" t="s">
        <v>8317</v>
      </c>
      <c r="S3217" s="14" t="str">
        <f t="shared" si="252"/>
        <v>August</v>
      </c>
      <c r="T3217" s="15">
        <f t="shared" si="253"/>
        <v>42256.832638888889</v>
      </c>
      <c r="U3217" t="str">
        <f t="shared" si="254"/>
        <v>2015</v>
      </c>
    </row>
    <row r="3218" spans="1:21" ht="45" x14ac:dyDescent="0.2">
      <c r="A3218" s="6">
        <f t="shared" si="250"/>
        <v>1.0004999999999999</v>
      </c>
      <c r="B3218">
        <v>3216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8">
        <f t="shared" si="251"/>
        <v>57.171428571428571</v>
      </c>
      <c r="Q3218" s="10" t="s">
        <v>8316</v>
      </c>
      <c r="R3218" t="s">
        <v>8317</v>
      </c>
      <c r="S3218" s="14" t="str">
        <f t="shared" si="252"/>
        <v>June</v>
      </c>
      <c r="T3218" s="15">
        <f t="shared" si="253"/>
        <v>42196.270833333336</v>
      </c>
      <c r="U3218" t="str">
        <f t="shared" si="254"/>
        <v>2015</v>
      </c>
    </row>
    <row r="3219" spans="1:21" ht="30" x14ac:dyDescent="0.2">
      <c r="A3219" s="6">
        <f t="shared" si="250"/>
        <v>1.1602222222222223</v>
      </c>
      <c r="B3219">
        <v>3217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8">
        <f t="shared" si="251"/>
        <v>50.20192307692308</v>
      </c>
      <c r="Q3219" s="10" t="s">
        <v>8316</v>
      </c>
      <c r="R3219" t="s">
        <v>8317</v>
      </c>
      <c r="S3219" s="14" t="str">
        <f t="shared" si="252"/>
        <v>October</v>
      </c>
      <c r="T3219" s="15">
        <f t="shared" si="253"/>
        <v>42678.212777777771</v>
      </c>
      <c r="U3219" t="str">
        <f t="shared" si="254"/>
        <v>2016</v>
      </c>
    </row>
    <row r="3220" spans="1:21" ht="45" x14ac:dyDescent="0.2">
      <c r="A3220" s="6">
        <f t="shared" si="250"/>
        <v>1.0209999999999999</v>
      </c>
      <c r="B3220">
        <v>3218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8">
        <f t="shared" si="251"/>
        <v>66.586956521739125</v>
      </c>
      <c r="Q3220" s="10" t="s">
        <v>8316</v>
      </c>
      <c r="R3220" t="s">
        <v>8317</v>
      </c>
      <c r="S3220" s="14" t="str">
        <f t="shared" si="252"/>
        <v>November</v>
      </c>
      <c r="T3220" s="15">
        <f t="shared" si="253"/>
        <v>42003.666666666664</v>
      </c>
      <c r="U3220" t="str">
        <f t="shared" si="254"/>
        <v>2014</v>
      </c>
    </row>
    <row r="3221" spans="1:21" ht="30" x14ac:dyDescent="0.2">
      <c r="A3221" s="6">
        <f t="shared" si="250"/>
        <v>1.0011000000000001</v>
      </c>
      <c r="B3221">
        <v>3219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8">
        <f t="shared" si="251"/>
        <v>168.25210084033614</v>
      </c>
      <c r="Q3221" s="10" t="s">
        <v>8316</v>
      </c>
      <c r="R3221" t="s">
        <v>8317</v>
      </c>
      <c r="S3221" s="14" t="str">
        <f t="shared" si="252"/>
        <v>February</v>
      </c>
      <c r="T3221" s="15">
        <f t="shared" si="253"/>
        <v>42085.608182870368</v>
      </c>
      <c r="U3221" t="str">
        <f t="shared" si="254"/>
        <v>2015</v>
      </c>
    </row>
    <row r="3222" spans="1:21" ht="30" x14ac:dyDescent="0.2">
      <c r="A3222" s="6">
        <f t="shared" si="250"/>
        <v>1.0084</v>
      </c>
      <c r="B3222">
        <v>3220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8">
        <f t="shared" si="251"/>
        <v>256.37288135593218</v>
      </c>
      <c r="Q3222" s="10" t="s">
        <v>8316</v>
      </c>
      <c r="R3222" t="s">
        <v>8317</v>
      </c>
      <c r="S3222" s="14" t="str">
        <f t="shared" si="252"/>
        <v>February</v>
      </c>
      <c r="T3222" s="15">
        <f t="shared" si="253"/>
        <v>42806.541666666664</v>
      </c>
      <c r="U3222" t="str">
        <f t="shared" si="254"/>
        <v>2017</v>
      </c>
    </row>
    <row r="3223" spans="1:21" ht="45" x14ac:dyDescent="0.2">
      <c r="A3223" s="6">
        <f t="shared" si="250"/>
        <v>1.0342499999999999</v>
      </c>
      <c r="B3223">
        <v>3221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8">
        <f t="shared" si="251"/>
        <v>36.610619469026545</v>
      </c>
      <c r="Q3223" s="10" t="s">
        <v>8316</v>
      </c>
      <c r="R3223" t="s">
        <v>8317</v>
      </c>
      <c r="S3223" s="14" t="str">
        <f t="shared" si="252"/>
        <v>May</v>
      </c>
      <c r="T3223" s="15">
        <f t="shared" si="253"/>
        <v>42190.363460648143</v>
      </c>
      <c r="U3223" t="str">
        <f t="shared" si="254"/>
        <v>2015</v>
      </c>
    </row>
    <row r="3224" spans="1:21" ht="30" x14ac:dyDescent="0.2">
      <c r="A3224" s="6">
        <f t="shared" si="250"/>
        <v>1.248</v>
      </c>
      <c r="B3224">
        <v>3222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8">
        <f t="shared" si="251"/>
        <v>37.142857142857146</v>
      </c>
      <c r="Q3224" s="10" t="s">
        <v>8316</v>
      </c>
      <c r="R3224" t="s">
        <v>8317</v>
      </c>
      <c r="S3224" s="14" t="str">
        <f t="shared" si="252"/>
        <v>September</v>
      </c>
      <c r="T3224" s="15">
        <f t="shared" si="253"/>
        <v>42301.561805555553</v>
      </c>
      <c r="U3224" t="str">
        <f t="shared" si="254"/>
        <v>2015</v>
      </c>
    </row>
    <row r="3225" spans="1:21" ht="30" x14ac:dyDescent="0.2">
      <c r="A3225" s="6">
        <f t="shared" si="250"/>
        <v>1.0951612903225807</v>
      </c>
      <c r="B3225">
        <v>3223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8">
        <f t="shared" si="251"/>
        <v>45.878378378378379</v>
      </c>
      <c r="Q3225" s="10" t="s">
        <v>8316</v>
      </c>
      <c r="R3225" t="s">
        <v>8317</v>
      </c>
      <c r="S3225" s="14" t="str">
        <f t="shared" si="252"/>
        <v>July</v>
      </c>
      <c r="T3225" s="15">
        <f t="shared" si="253"/>
        <v>42236.50203703704</v>
      </c>
      <c r="U3225" t="str">
        <f t="shared" si="254"/>
        <v>2015</v>
      </c>
    </row>
    <row r="3226" spans="1:21" ht="45" x14ac:dyDescent="0.2">
      <c r="A3226" s="6">
        <f t="shared" si="250"/>
        <v>1.0203333333333333</v>
      </c>
      <c r="B3226">
        <v>3224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8">
        <f t="shared" si="251"/>
        <v>141.71296296296296</v>
      </c>
      <c r="Q3226" s="10" t="s">
        <v>8316</v>
      </c>
      <c r="R3226" t="s">
        <v>8317</v>
      </c>
      <c r="S3226" s="14" t="str">
        <f t="shared" si="252"/>
        <v>November</v>
      </c>
      <c r="T3226" s="15">
        <f t="shared" si="253"/>
        <v>42744.874999999993</v>
      </c>
      <c r="U3226" t="str">
        <f t="shared" si="254"/>
        <v>2016</v>
      </c>
    </row>
    <row r="3227" spans="1:21" ht="45" x14ac:dyDescent="0.2">
      <c r="A3227" s="6">
        <f t="shared" si="250"/>
        <v>1.0235000000000001</v>
      </c>
      <c r="B3227">
        <v>3225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8">
        <f t="shared" si="251"/>
        <v>52.487179487179489</v>
      </c>
      <c r="Q3227" s="10" t="s">
        <v>8316</v>
      </c>
      <c r="R3227" t="s">
        <v>8317</v>
      </c>
      <c r="S3227" s="14" t="str">
        <f t="shared" si="252"/>
        <v>May</v>
      </c>
      <c r="T3227" s="15">
        <f t="shared" si="253"/>
        <v>42524.541666666664</v>
      </c>
      <c r="U3227" t="str">
        <f t="shared" si="254"/>
        <v>2016</v>
      </c>
    </row>
    <row r="3228" spans="1:21" ht="45" x14ac:dyDescent="0.2">
      <c r="A3228" s="6">
        <f t="shared" si="250"/>
        <v>1.0416666666666667</v>
      </c>
      <c r="B3228">
        <v>3226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8">
        <f t="shared" si="251"/>
        <v>59.523809523809526</v>
      </c>
      <c r="Q3228" s="10" t="s">
        <v>8316</v>
      </c>
      <c r="R3228" t="s">
        <v>8317</v>
      </c>
      <c r="S3228" s="14" t="str">
        <f t="shared" si="252"/>
        <v>September</v>
      </c>
      <c r="T3228" s="15">
        <f t="shared" si="253"/>
        <v>42307.250138888885</v>
      </c>
      <c r="U3228" t="str">
        <f t="shared" si="254"/>
        <v>2015</v>
      </c>
    </row>
    <row r="3229" spans="1:21" ht="45" x14ac:dyDescent="0.2">
      <c r="A3229" s="6">
        <f t="shared" si="250"/>
        <v>1.25</v>
      </c>
      <c r="B3229">
        <v>3227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8">
        <f t="shared" si="251"/>
        <v>50</v>
      </c>
      <c r="Q3229" s="10" t="s">
        <v>8316</v>
      </c>
      <c r="R3229" t="s">
        <v>8317</v>
      </c>
      <c r="S3229" s="14" t="str">
        <f t="shared" si="252"/>
        <v>December</v>
      </c>
      <c r="T3229" s="15">
        <f t="shared" si="253"/>
        <v>42752.549027777779</v>
      </c>
      <c r="U3229" t="str">
        <f t="shared" si="254"/>
        <v>2016</v>
      </c>
    </row>
    <row r="3230" spans="1:21" x14ac:dyDescent="0.2">
      <c r="A3230" s="6">
        <f t="shared" si="250"/>
        <v>1.0234285714285714</v>
      </c>
      <c r="B3230">
        <v>3228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8">
        <f t="shared" si="251"/>
        <v>193.62162162162161</v>
      </c>
      <c r="Q3230" s="10" t="s">
        <v>8316</v>
      </c>
      <c r="R3230" t="s">
        <v>8317</v>
      </c>
      <c r="S3230" s="14" t="str">
        <f t="shared" si="252"/>
        <v>November</v>
      </c>
      <c r="T3230" s="15">
        <f t="shared" si="253"/>
        <v>42354.874305555553</v>
      </c>
      <c r="U3230" t="str">
        <f t="shared" si="254"/>
        <v>2015</v>
      </c>
    </row>
    <row r="3231" spans="1:21" ht="45" x14ac:dyDescent="0.2">
      <c r="A3231" s="6">
        <f t="shared" si="250"/>
        <v>1.0786500000000001</v>
      </c>
      <c r="B3231">
        <v>3229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8">
        <f t="shared" si="251"/>
        <v>106.79702970297029</v>
      </c>
      <c r="Q3231" s="10" t="s">
        <v>8316</v>
      </c>
      <c r="R3231" t="s">
        <v>8317</v>
      </c>
      <c r="S3231" s="14" t="str">
        <f t="shared" si="252"/>
        <v>October</v>
      </c>
      <c r="T3231" s="15">
        <f t="shared" si="253"/>
        <v>41962.999976851854</v>
      </c>
      <c r="U3231" t="str">
        <f t="shared" si="254"/>
        <v>2014</v>
      </c>
    </row>
    <row r="3232" spans="1:21" ht="45" x14ac:dyDescent="0.2">
      <c r="A3232" s="6">
        <f t="shared" si="250"/>
        <v>1.0988461538461538</v>
      </c>
      <c r="B3232">
        <v>3230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8">
        <f t="shared" si="251"/>
        <v>77.21621621621621</v>
      </c>
      <c r="Q3232" s="10" t="s">
        <v>8316</v>
      </c>
      <c r="R3232" t="s">
        <v>8317</v>
      </c>
      <c r="S3232" s="14" t="str">
        <f t="shared" si="252"/>
        <v>September</v>
      </c>
      <c r="T3232" s="15">
        <f t="shared" si="253"/>
        <v>41912.832638888889</v>
      </c>
      <c r="U3232" t="str">
        <f t="shared" si="254"/>
        <v>2014</v>
      </c>
    </row>
    <row r="3233" spans="1:21" ht="45" x14ac:dyDescent="0.2">
      <c r="A3233" s="6">
        <f t="shared" si="250"/>
        <v>1.61</v>
      </c>
      <c r="B3233">
        <v>3231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8">
        <f t="shared" si="251"/>
        <v>57.5</v>
      </c>
      <c r="Q3233" s="10" t="s">
        <v>8316</v>
      </c>
      <c r="R3233" t="s">
        <v>8317</v>
      </c>
      <c r="S3233" s="14" t="str">
        <f t="shared" si="252"/>
        <v>March</v>
      </c>
      <c r="T3233" s="15">
        <f t="shared" si="253"/>
        <v>42476.610497685186</v>
      </c>
      <c r="U3233" t="str">
        <f t="shared" si="254"/>
        <v>2016</v>
      </c>
    </row>
    <row r="3234" spans="1:21" ht="45" x14ac:dyDescent="0.2">
      <c r="A3234" s="6">
        <f t="shared" si="250"/>
        <v>1.3120000000000001</v>
      </c>
      <c r="B3234">
        <v>3232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8">
        <f t="shared" si="251"/>
        <v>50.46153846153846</v>
      </c>
      <c r="Q3234" s="10" t="s">
        <v>8316</v>
      </c>
      <c r="R3234" t="s">
        <v>8317</v>
      </c>
      <c r="S3234" s="14" t="str">
        <f t="shared" si="252"/>
        <v>April</v>
      </c>
      <c r="T3234" s="15">
        <f t="shared" si="253"/>
        <v>42493.832638888889</v>
      </c>
      <c r="U3234" t="str">
        <f t="shared" si="254"/>
        <v>2016</v>
      </c>
    </row>
    <row r="3235" spans="1:21" ht="45" x14ac:dyDescent="0.2">
      <c r="A3235" s="6">
        <f t="shared" si="250"/>
        <v>1.1879999999999999</v>
      </c>
      <c r="B3235">
        <v>3233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8">
        <f t="shared" si="251"/>
        <v>97.377049180327873</v>
      </c>
      <c r="Q3235" s="10" t="s">
        <v>8316</v>
      </c>
      <c r="R3235" t="s">
        <v>8317</v>
      </c>
      <c r="S3235" s="14" t="str">
        <f t="shared" si="252"/>
        <v>January</v>
      </c>
      <c r="T3235" s="15">
        <f t="shared" si="253"/>
        <v>42796.471701388888</v>
      </c>
      <c r="U3235" t="str">
        <f t="shared" si="254"/>
        <v>2017</v>
      </c>
    </row>
    <row r="3236" spans="1:21" ht="45" x14ac:dyDescent="0.2">
      <c r="A3236" s="6">
        <f t="shared" si="250"/>
        <v>1.0039275000000001</v>
      </c>
      <c r="B3236">
        <v>3234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8">
        <f t="shared" si="251"/>
        <v>34.91921739130435</v>
      </c>
      <c r="Q3236" s="10" t="s">
        <v>8316</v>
      </c>
      <c r="R3236" t="s">
        <v>8317</v>
      </c>
      <c r="S3236" s="14" t="str">
        <f t="shared" si="252"/>
        <v>December</v>
      </c>
      <c r="T3236" s="15">
        <f t="shared" si="253"/>
        <v>42767.646527777775</v>
      </c>
      <c r="U3236" t="str">
        <f t="shared" si="254"/>
        <v>2016</v>
      </c>
    </row>
    <row r="3237" spans="1:21" ht="45" x14ac:dyDescent="0.2">
      <c r="A3237" s="6">
        <f t="shared" si="250"/>
        <v>1.0320666666666667</v>
      </c>
      <c r="B3237">
        <v>3235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8">
        <f t="shared" si="251"/>
        <v>85.530386740331494</v>
      </c>
      <c r="Q3237" s="10" t="s">
        <v>8316</v>
      </c>
      <c r="R3237" t="s">
        <v>8317</v>
      </c>
      <c r="S3237" s="14" t="str">
        <f t="shared" si="252"/>
        <v>June</v>
      </c>
      <c r="T3237" s="15">
        <f t="shared" si="253"/>
        <v>42552.014479166661</v>
      </c>
      <c r="U3237" t="str">
        <f t="shared" si="254"/>
        <v>2016</v>
      </c>
    </row>
    <row r="3238" spans="1:21" ht="45" x14ac:dyDescent="0.2">
      <c r="A3238" s="6">
        <f t="shared" si="250"/>
        <v>1.006</v>
      </c>
      <c r="B3238">
        <v>3236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8">
        <f t="shared" si="251"/>
        <v>182.90909090909091</v>
      </c>
      <c r="Q3238" s="10" t="s">
        <v>8316</v>
      </c>
      <c r="R3238" t="s">
        <v>8317</v>
      </c>
      <c r="S3238" s="14" t="str">
        <f t="shared" si="252"/>
        <v>November</v>
      </c>
      <c r="T3238" s="15">
        <f t="shared" si="253"/>
        <v>42732.583715277775</v>
      </c>
      <c r="U3238" t="str">
        <f t="shared" si="254"/>
        <v>2016</v>
      </c>
    </row>
    <row r="3239" spans="1:21" ht="30" x14ac:dyDescent="0.2">
      <c r="A3239" s="6">
        <f t="shared" si="250"/>
        <v>1.0078754285714286</v>
      </c>
      <c r="B3239">
        <v>3237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8">
        <f t="shared" si="251"/>
        <v>131.13620817843866</v>
      </c>
      <c r="Q3239" s="10" t="s">
        <v>8316</v>
      </c>
      <c r="R3239" t="s">
        <v>8317</v>
      </c>
      <c r="S3239" s="14" t="str">
        <f t="shared" si="252"/>
        <v>September</v>
      </c>
      <c r="T3239" s="15">
        <f t="shared" si="253"/>
        <v>42275.832638888889</v>
      </c>
      <c r="U3239" t="str">
        <f t="shared" si="254"/>
        <v>2015</v>
      </c>
    </row>
    <row r="3240" spans="1:21" ht="45" x14ac:dyDescent="0.2">
      <c r="A3240" s="6">
        <f t="shared" si="250"/>
        <v>1.1232142857142857</v>
      </c>
      <c r="B3240">
        <v>3238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8">
        <f t="shared" si="251"/>
        <v>39.810126582278478</v>
      </c>
      <c r="Q3240" s="10" t="s">
        <v>8316</v>
      </c>
      <c r="R3240" t="s">
        <v>8317</v>
      </c>
      <c r="S3240" s="14" t="str">
        <f t="shared" si="252"/>
        <v>June</v>
      </c>
      <c r="T3240" s="15">
        <f t="shared" si="253"/>
        <v>42186.177060185182</v>
      </c>
      <c r="U3240" t="str">
        <f t="shared" si="254"/>
        <v>2015</v>
      </c>
    </row>
    <row r="3241" spans="1:21" ht="45" x14ac:dyDescent="0.2">
      <c r="A3241" s="6">
        <f t="shared" si="250"/>
        <v>1.0591914022517912</v>
      </c>
      <c r="B3241">
        <v>3239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8">
        <f t="shared" si="251"/>
        <v>59.701730769230764</v>
      </c>
      <c r="Q3241" s="10" t="s">
        <v>8316</v>
      </c>
      <c r="R3241" t="s">
        <v>8317</v>
      </c>
      <c r="S3241" s="14" t="str">
        <f t="shared" si="252"/>
        <v>September</v>
      </c>
      <c r="T3241" s="15">
        <f t="shared" si="253"/>
        <v>42302.665972222218</v>
      </c>
      <c r="U3241" t="str">
        <f t="shared" si="254"/>
        <v>2015</v>
      </c>
    </row>
    <row r="3242" spans="1:21" ht="45" x14ac:dyDescent="0.2">
      <c r="A3242" s="6">
        <f t="shared" si="250"/>
        <v>1.0056666666666667</v>
      </c>
      <c r="B3242">
        <v>3240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8">
        <f t="shared" si="251"/>
        <v>88.735294117647058</v>
      </c>
      <c r="Q3242" s="10" t="s">
        <v>8316</v>
      </c>
      <c r="R3242" t="s">
        <v>8317</v>
      </c>
      <c r="S3242" s="14" t="str">
        <f t="shared" si="252"/>
        <v>January</v>
      </c>
      <c r="T3242" s="15">
        <f t="shared" si="253"/>
        <v>42782.624999999993</v>
      </c>
      <c r="U3242" t="str">
        <f t="shared" si="254"/>
        <v>2017</v>
      </c>
    </row>
    <row r="3243" spans="1:21" ht="60" x14ac:dyDescent="0.2">
      <c r="A3243" s="6">
        <f t="shared" si="250"/>
        <v>1.1530588235294117</v>
      </c>
      <c r="B3243">
        <v>3241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8">
        <f t="shared" si="251"/>
        <v>58.688622754491021</v>
      </c>
      <c r="Q3243" s="10" t="s">
        <v>8316</v>
      </c>
      <c r="R3243" t="s">
        <v>8317</v>
      </c>
      <c r="S3243" s="14" t="str">
        <f t="shared" si="252"/>
        <v>September</v>
      </c>
      <c r="T3243" s="15">
        <f t="shared" si="253"/>
        <v>41925.957638888889</v>
      </c>
      <c r="U3243" t="str">
        <f t="shared" si="254"/>
        <v>2014</v>
      </c>
    </row>
    <row r="3244" spans="1:21" ht="30" x14ac:dyDescent="0.2">
      <c r="A3244" s="6">
        <f t="shared" si="250"/>
        <v>1.273042</v>
      </c>
      <c r="B3244">
        <v>3242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8">
        <f t="shared" si="251"/>
        <v>69.56513661202186</v>
      </c>
      <c r="Q3244" s="10" t="s">
        <v>8316</v>
      </c>
      <c r="R3244" t="s">
        <v>8317</v>
      </c>
      <c r="S3244" s="14" t="str">
        <f t="shared" si="252"/>
        <v>August</v>
      </c>
      <c r="T3244" s="15">
        <f t="shared" si="253"/>
        <v>41901.422361111108</v>
      </c>
      <c r="U3244" t="str">
        <f t="shared" si="254"/>
        <v>2014</v>
      </c>
    </row>
    <row r="3245" spans="1:21" ht="45" x14ac:dyDescent="0.2">
      <c r="A3245" s="6">
        <f t="shared" si="250"/>
        <v>1.028375</v>
      </c>
      <c r="B3245">
        <v>3243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8">
        <f t="shared" si="251"/>
        <v>115.87323943661971</v>
      </c>
      <c r="Q3245" s="10" t="s">
        <v>8316</v>
      </c>
      <c r="R3245" t="s">
        <v>8317</v>
      </c>
      <c r="S3245" s="14" t="str">
        <f t="shared" si="252"/>
        <v>September</v>
      </c>
      <c r="T3245" s="15">
        <f t="shared" si="253"/>
        <v>42285.666666666664</v>
      </c>
      <c r="U3245" t="str">
        <f t="shared" si="254"/>
        <v>2015</v>
      </c>
    </row>
    <row r="3246" spans="1:21" ht="45" x14ac:dyDescent="0.2">
      <c r="A3246" s="6">
        <f t="shared" si="250"/>
        <v>1.0293749999999999</v>
      </c>
      <c r="B3246">
        <v>3244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8">
        <f t="shared" si="251"/>
        <v>23.869565217391305</v>
      </c>
      <c r="Q3246" s="10" t="s">
        <v>8316</v>
      </c>
      <c r="R3246" t="s">
        <v>8317</v>
      </c>
      <c r="S3246" s="14" t="str">
        <f t="shared" si="252"/>
        <v>November</v>
      </c>
      <c r="T3246" s="15">
        <f t="shared" si="253"/>
        <v>42705.402569444443</v>
      </c>
      <c r="U3246" t="str">
        <f t="shared" si="254"/>
        <v>2016</v>
      </c>
    </row>
    <row r="3247" spans="1:21" ht="45" x14ac:dyDescent="0.2">
      <c r="A3247" s="6">
        <f t="shared" si="250"/>
        <v>1.043047619047619</v>
      </c>
      <c r="B3247">
        <v>3245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8">
        <f t="shared" si="251"/>
        <v>81.125925925925927</v>
      </c>
      <c r="Q3247" s="10" t="s">
        <v>8316</v>
      </c>
      <c r="R3247" t="s">
        <v>8317</v>
      </c>
      <c r="S3247" s="14" t="str">
        <f t="shared" si="252"/>
        <v>May</v>
      </c>
      <c r="T3247" s="15">
        <f t="shared" si="253"/>
        <v>42166.749999999993</v>
      </c>
      <c r="U3247" t="str">
        <f t="shared" si="254"/>
        <v>2015</v>
      </c>
    </row>
    <row r="3248" spans="1:21" ht="45" x14ac:dyDescent="0.2">
      <c r="A3248" s="6">
        <f t="shared" si="250"/>
        <v>1.1122000000000001</v>
      </c>
      <c r="B3248">
        <v>3246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8">
        <f t="shared" si="251"/>
        <v>57.626943005181346</v>
      </c>
      <c r="Q3248" s="10" t="s">
        <v>8316</v>
      </c>
      <c r="R3248" t="s">
        <v>8317</v>
      </c>
      <c r="S3248" s="14" t="str">
        <f t="shared" si="252"/>
        <v>August</v>
      </c>
      <c r="T3248" s="15">
        <f t="shared" si="253"/>
        <v>42258.832638888889</v>
      </c>
      <c r="U3248" t="str">
        <f t="shared" si="254"/>
        <v>2015</v>
      </c>
    </row>
    <row r="3249" spans="1:21" ht="45" x14ac:dyDescent="0.2">
      <c r="A3249" s="6">
        <f t="shared" si="250"/>
        <v>1.0586</v>
      </c>
      <c r="B3249">
        <v>3247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8">
        <f t="shared" si="251"/>
        <v>46.429824561403507</v>
      </c>
      <c r="Q3249" s="10" t="s">
        <v>8316</v>
      </c>
      <c r="R3249" t="s">
        <v>8317</v>
      </c>
      <c r="S3249" s="14" t="str">
        <f t="shared" si="252"/>
        <v>June</v>
      </c>
      <c r="T3249" s="15">
        <f t="shared" si="253"/>
        <v>42197.10083333333</v>
      </c>
      <c r="U3249" t="str">
        <f t="shared" si="254"/>
        <v>2015</v>
      </c>
    </row>
    <row r="3250" spans="1:21" ht="30" x14ac:dyDescent="0.2">
      <c r="A3250" s="6">
        <f t="shared" si="250"/>
        <v>1.0079166666666666</v>
      </c>
      <c r="B3250">
        <v>3248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8">
        <f t="shared" si="251"/>
        <v>60.475000000000001</v>
      </c>
      <c r="Q3250" s="10" t="s">
        <v>8316</v>
      </c>
      <c r="R3250" t="s">
        <v>8317</v>
      </c>
      <c r="S3250" s="14" t="str">
        <f t="shared" si="252"/>
        <v>March</v>
      </c>
      <c r="T3250" s="15">
        <f t="shared" si="253"/>
        <v>42098.513391203705</v>
      </c>
      <c r="U3250" t="str">
        <f t="shared" si="254"/>
        <v>2015</v>
      </c>
    </row>
    <row r="3251" spans="1:21" ht="45" x14ac:dyDescent="0.2">
      <c r="A3251" s="6">
        <f t="shared" si="250"/>
        <v>1.0492727272727274</v>
      </c>
      <c r="B3251">
        <v>3249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8">
        <f t="shared" si="251"/>
        <v>65.579545454545453</v>
      </c>
      <c r="Q3251" s="10" t="s">
        <v>8316</v>
      </c>
      <c r="R3251" t="s">
        <v>8317</v>
      </c>
      <c r="S3251" s="14" t="str">
        <f t="shared" si="252"/>
        <v>May</v>
      </c>
      <c r="T3251" s="15">
        <f t="shared" si="253"/>
        <v>42175.413356481477</v>
      </c>
      <c r="U3251" t="str">
        <f t="shared" si="254"/>
        <v>2015</v>
      </c>
    </row>
    <row r="3252" spans="1:21" ht="45" x14ac:dyDescent="0.2">
      <c r="A3252" s="6">
        <f t="shared" si="250"/>
        <v>1.01552</v>
      </c>
      <c r="B3252">
        <v>3250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8">
        <f t="shared" si="251"/>
        <v>119.1924882629108</v>
      </c>
      <c r="Q3252" s="10" t="s">
        <v>8316</v>
      </c>
      <c r="R3252" t="s">
        <v>8317</v>
      </c>
      <c r="S3252" s="14" t="str">
        <f t="shared" si="252"/>
        <v>October</v>
      </c>
      <c r="T3252" s="15">
        <f t="shared" si="253"/>
        <v>41948.450509259259</v>
      </c>
      <c r="U3252" t="str">
        <f t="shared" si="254"/>
        <v>2014</v>
      </c>
    </row>
    <row r="3253" spans="1:21" ht="45" x14ac:dyDescent="0.2">
      <c r="A3253" s="6">
        <f t="shared" si="250"/>
        <v>1.1073333333333333</v>
      </c>
      <c r="B3253">
        <v>3251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8">
        <f t="shared" si="251"/>
        <v>83.05</v>
      </c>
      <c r="Q3253" s="10" t="s">
        <v>8316</v>
      </c>
      <c r="R3253" t="s">
        <v>8317</v>
      </c>
      <c r="S3253" s="14" t="str">
        <f t="shared" si="252"/>
        <v>May</v>
      </c>
      <c r="T3253" s="15">
        <f t="shared" si="253"/>
        <v>42176.39775462963</v>
      </c>
      <c r="U3253" t="str">
        <f t="shared" si="254"/>
        <v>2015</v>
      </c>
    </row>
    <row r="3254" spans="1:21" ht="30" x14ac:dyDescent="0.2">
      <c r="A3254" s="6">
        <f t="shared" si="250"/>
        <v>1.2782222222222221</v>
      </c>
      <c r="B3254">
        <v>3252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8">
        <f t="shared" si="251"/>
        <v>57.52</v>
      </c>
      <c r="Q3254" s="10" t="s">
        <v>8316</v>
      </c>
      <c r="R3254" t="s">
        <v>8317</v>
      </c>
      <c r="S3254" s="14" t="str">
        <f t="shared" si="252"/>
        <v>August</v>
      </c>
      <c r="T3254" s="15">
        <f t="shared" si="253"/>
        <v>42620.139351851853</v>
      </c>
      <c r="U3254" t="str">
        <f t="shared" si="254"/>
        <v>2016</v>
      </c>
    </row>
    <row r="3255" spans="1:21" ht="45" x14ac:dyDescent="0.2">
      <c r="A3255" s="6">
        <f t="shared" si="250"/>
        <v>1.0182500000000001</v>
      </c>
      <c r="B3255">
        <v>3253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8">
        <f t="shared" si="251"/>
        <v>177.08695652173913</v>
      </c>
      <c r="Q3255" s="10" t="s">
        <v>8316</v>
      </c>
      <c r="R3255" t="s">
        <v>8317</v>
      </c>
      <c r="S3255" s="14" t="str">
        <f t="shared" si="252"/>
        <v>August</v>
      </c>
      <c r="T3255" s="15">
        <f t="shared" si="253"/>
        <v>42620.822916666664</v>
      </c>
      <c r="U3255" t="str">
        <f t="shared" si="254"/>
        <v>2016</v>
      </c>
    </row>
    <row r="3256" spans="1:21" ht="45" x14ac:dyDescent="0.2">
      <c r="A3256" s="6">
        <f t="shared" si="250"/>
        <v>1.012576923076923</v>
      </c>
      <c r="B3256">
        <v>3254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8">
        <f t="shared" si="251"/>
        <v>70.771505376344081</v>
      </c>
      <c r="Q3256" s="10" t="s">
        <v>8316</v>
      </c>
      <c r="R3256" t="s">
        <v>8317</v>
      </c>
      <c r="S3256" s="14" t="str">
        <f t="shared" si="252"/>
        <v>February</v>
      </c>
      <c r="T3256" s="15">
        <f t="shared" si="253"/>
        <v>42088.710752314808</v>
      </c>
      <c r="U3256" t="str">
        <f t="shared" si="254"/>
        <v>2015</v>
      </c>
    </row>
    <row r="3257" spans="1:21" ht="45" x14ac:dyDescent="0.2">
      <c r="A3257" s="6">
        <f t="shared" si="250"/>
        <v>1.75</v>
      </c>
      <c r="B3257">
        <v>3255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8">
        <f t="shared" si="251"/>
        <v>29.166666666666668</v>
      </c>
      <c r="Q3257" s="10" t="s">
        <v>8316</v>
      </c>
      <c r="R3257" t="s">
        <v>8317</v>
      </c>
      <c r="S3257" s="14" t="str">
        <f t="shared" si="252"/>
        <v>September</v>
      </c>
      <c r="T3257" s="15">
        <f t="shared" si="253"/>
        <v>41919.434895833328</v>
      </c>
      <c r="U3257" t="str">
        <f t="shared" si="254"/>
        <v>2014</v>
      </c>
    </row>
    <row r="3258" spans="1:21" ht="45" x14ac:dyDescent="0.2">
      <c r="A3258" s="6">
        <f t="shared" si="250"/>
        <v>1.2806</v>
      </c>
      <c r="B3258">
        <v>3256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8">
        <f t="shared" si="251"/>
        <v>72.76136363636364</v>
      </c>
      <c r="Q3258" s="10" t="s">
        <v>8316</v>
      </c>
      <c r="R3258" t="s">
        <v>8317</v>
      </c>
      <c r="S3258" s="14" t="str">
        <f t="shared" si="252"/>
        <v>May</v>
      </c>
      <c r="T3258" s="15">
        <f t="shared" si="253"/>
        <v>42165.832638888889</v>
      </c>
      <c r="U3258" t="str">
        <f t="shared" si="254"/>
        <v>2015</v>
      </c>
    </row>
    <row r="3259" spans="1:21" ht="45" x14ac:dyDescent="0.2">
      <c r="A3259" s="6">
        <f t="shared" si="250"/>
        <v>1.0629949999999999</v>
      </c>
      <c r="B3259">
        <v>3257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8">
        <f t="shared" si="251"/>
        <v>51.853414634146333</v>
      </c>
      <c r="Q3259" s="10" t="s">
        <v>8316</v>
      </c>
      <c r="R3259" t="s">
        <v>8317</v>
      </c>
      <c r="S3259" s="14" t="str">
        <f t="shared" si="252"/>
        <v>January</v>
      </c>
      <c r="T3259" s="15">
        <f t="shared" si="253"/>
        <v>42788.226296296292</v>
      </c>
      <c r="U3259" t="str">
        <f t="shared" si="254"/>
        <v>2017</v>
      </c>
    </row>
    <row r="3260" spans="1:21" ht="30" x14ac:dyDescent="0.2">
      <c r="A3260" s="6">
        <f t="shared" si="250"/>
        <v>1.052142857142857</v>
      </c>
      <c r="B3260">
        <v>3258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8">
        <f t="shared" si="251"/>
        <v>98.2</v>
      </c>
      <c r="Q3260" s="10" t="s">
        <v>8316</v>
      </c>
      <c r="R3260" t="s">
        <v>8317</v>
      </c>
      <c r="S3260" s="14" t="str">
        <f t="shared" si="252"/>
        <v>December</v>
      </c>
      <c r="T3260" s="15">
        <f t="shared" si="253"/>
        <v>42012.553946759253</v>
      </c>
      <c r="U3260" t="str">
        <f t="shared" si="254"/>
        <v>2014</v>
      </c>
    </row>
    <row r="3261" spans="1:21" ht="45" x14ac:dyDescent="0.2">
      <c r="A3261" s="6">
        <f t="shared" si="250"/>
        <v>1.0616782608695652</v>
      </c>
      <c r="B3261">
        <v>3259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8">
        <f t="shared" si="251"/>
        <v>251.7381443298969</v>
      </c>
      <c r="Q3261" s="10" t="s">
        <v>8316</v>
      </c>
      <c r="R3261" t="s">
        <v>8317</v>
      </c>
      <c r="S3261" s="14" t="str">
        <f t="shared" si="252"/>
        <v>September</v>
      </c>
      <c r="T3261" s="15">
        <f t="shared" si="253"/>
        <v>42643.832638888889</v>
      </c>
      <c r="U3261" t="str">
        <f t="shared" si="254"/>
        <v>2016</v>
      </c>
    </row>
    <row r="3262" spans="1:21" ht="45" x14ac:dyDescent="0.2">
      <c r="A3262" s="6">
        <f t="shared" si="250"/>
        <v>1.0924</v>
      </c>
      <c r="B3262">
        <v>3260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8">
        <f t="shared" si="251"/>
        <v>74.821917808219183</v>
      </c>
      <c r="Q3262" s="10" t="s">
        <v>8316</v>
      </c>
      <c r="R3262" t="s">
        <v>8317</v>
      </c>
      <c r="S3262" s="14" t="str">
        <f t="shared" si="252"/>
        <v>October</v>
      </c>
      <c r="T3262" s="15">
        <f t="shared" si="253"/>
        <v>42338.380995370368</v>
      </c>
      <c r="U3262" t="str">
        <f t="shared" si="254"/>
        <v>2015</v>
      </c>
    </row>
    <row r="3263" spans="1:21" ht="45" x14ac:dyDescent="0.2">
      <c r="A3263" s="6">
        <f t="shared" si="250"/>
        <v>1.0045454545454546</v>
      </c>
      <c r="B3263">
        <v>3261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8">
        <f t="shared" si="251"/>
        <v>67.65306122448979</v>
      </c>
      <c r="Q3263" s="10" t="s">
        <v>8316</v>
      </c>
      <c r="R3263" t="s">
        <v>8317</v>
      </c>
      <c r="S3263" s="14" t="str">
        <f t="shared" si="252"/>
        <v>June</v>
      </c>
      <c r="T3263" s="15">
        <f t="shared" si="253"/>
        <v>42201.392083333332</v>
      </c>
      <c r="U3263" t="str">
        <f t="shared" si="254"/>
        <v>2015</v>
      </c>
    </row>
    <row r="3264" spans="1:21" ht="30" x14ac:dyDescent="0.2">
      <c r="A3264" s="6">
        <f t="shared" si="250"/>
        <v>1.0304098360655738</v>
      </c>
      <c r="B3264">
        <v>3262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8">
        <f t="shared" si="251"/>
        <v>93.81343283582089</v>
      </c>
      <c r="Q3264" s="10" t="s">
        <v>8316</v>
      </c>
      <c r="R3264" t="s">
        <v>8317</v>
      </c>
      <c r="S3264" s="14" t="str">
        <f t="shared" si="252"/>
        <v>November</v>
      </c>
      <c r="T3264" s="15">
        <f t="shared" si="253"/>
        <v>41994.833333333336</v>
      </c>
      <c r="U3264" t="str">
        <f t="shared" si="254"/>
        <v>2014</v>
      </c>
    </row>
    <row r="3265" spans="1:21" ht="30" x14ac:dyDescent="0.2">
      <c r="A3265" s="6">
        <f t="shared" si="250"/>
        <v>1.121664</v>
      </c>
      <c r="B3265">
        <v>3263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8">
        <f t="shared" si="251"/>
        <v>41.237647058823526</v>
      </c>
      <c r="Q3265" s="10" t="s">
        <v>8316</v>
      </c>
      <c r="R3265" t="s">
        <v>8317</v>
      </c>
      <c r="S3265" s="14" t="str">
        <f t="shared" si="252"/>
        <v>October</v>
      </c>
      <c r="T3265" s="15">
        <f t="shared" si="253"/>
        <v>42307.541666666664</v>
      </c>
      <c r="U3265" t="str">
        <f t="shared" si="254"/>
        <v>2015</v>
      </c>
    </row>
    <row r="3266" spans="1:21" ht="30" x14ac:dyDescent="0.2">
      <c r="A3266" s="6">
        <f t="shared" si="250"/>
        <v>1.03</v>
      </c>
      <c r="B3266">
        <v>3264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8">
        <f t="shared" si="251"/>
        <v>52.551020408163268</v>
      </c>
      <c r="Q3266" s="10" t="s">
        <v>8316</v>
      </c>
      <c r="R3266" t="s">
        <v>8317</v>
      </c>
      <c r="S3266" s="14" t="str">
        <f t="shared" si="252"/>
        <v>January</v>
      </c>
      <c r="T3266" s="15">
        <f t="shared" si="253"/>
        <v>42032.583333333336</v>
      </c>
      <c r="U3266" t="str">
        <f t="shared" si="254"/>
        <v>2015</v>
      </c>
    </row>
    <row r="3267" spans="1:21" ht="45" x14ac:dyDescent="0.2">
      <c r="A3267" s="6">
        <f t="shared" ref="A3267:A3330" si="255">(F3267/E3267)</f>
        <v>1.64</v>
      </c>
      <c r="B3267">
        <v>3265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8">
        <f t="shared" ref="P3267:P3330" si="256">F3267/M3267</f>
        <v>70.285714285714292</v>
      </c>
      <c r="Q3267" s="10" t="s">
        <v>8316</v>
      </c>
      <c r="R3267" t="s">
        <v>8317</v>
      </c>
      <c r="S3267" s="14" t="str">
        <f t="shared" ref="S3267:S3330" si="257">TEXT((((K3267/60)/60)/24)+DATE(1970,1,1)+(-8/24),"MMMM")</f>
        <v>November</v>
      </c>
      <c r="T3267" s="15">
        <f t="shared" ref="T3267:T3330" si="258">(((J3267/60)/60/24)+DATE(1970,1,1)+(-8/24))</f>
        <v>42341.374999999993</v>
      </c>
      <c r="U3267" t="str">
        <f t="shared" ref="U3267:U3330" si="259">TEXT((((K3267/60)/60)/24)+DATE(1970,1,1)+(-8/24),"YYYY")</f>
        <v>2015</v>
      </c>
    </row>
    <row r="3268" spans="1:21" ht="45" x14ac:dyDescent="0.2">
      <c r="A3268" s="6">
        <f t="shared" si="255"/>
        <v>1.3128333333333333</v>
      </c>
      <c r="B3268">
        <v>3266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8">
        <f t="shared" si="256"/>
        <v>48.325153374233132</v>
      </c>
      <c r="Q3268" s="10" t="s">
        <v>8316</v>
      </c>
      <c r="R3268" t="s">
        <v>8317</v>
      </c>
      <c r="S3268" s="14" t="str">
        <f t="shared" si="257"/>
        <v>May</v>
      </c>
      <c r="T3268" s="15">
        <f t="shared" si="258"/>
        <v>42167.541666666664</v>
      </c>
      <c r="U3268" t="str">
        <f t="shared" si="259"/>
        <v>2015</v>
      </c>
    </row>
    <row r="3269" spans="1:21" ht="45" x14ac:dyDescent="0.2">
      <c r="A3269" s="6">
        <f t="shared" si="255"/>
        <v>1.0209999999999999</v>
      </c>
      <c r="B3269">
        <v>3267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8">
        <f t="shared" si="256"/>
        <v>53.177083333333336</v>
      </c>
      <c r="Q3269" s="10" t="s">
        <v>8316</v>
      </c>
      <c r="R3269" t="s">
        <v>8317</v>
      </c>
      <c r="S3269" s="14" t="str">
        <f t="shared" si="257"/>
        <v>June</v>
      </c>
      <c r="T3269" s="15">
        <f t="shared" si="258"/>
        <v>42202.424305555549</v>
      </c>
      <c r="U3269" t="str">
        <f t="shared" si="259"/>
        <v>2015</v>
      </c>
    </row>
    <row r="3270" spans="1:21" ht="45" x14ac:dyDescent="0.2">
      <c r="A3270" s="6">
        <f t="shared" si="255"/>
        <v>1.28</v>
      </c>
      <c r="B3270">
        <v>3268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8">
        <f t="shared" si="256"/>
        <v>60.952380952380949</v>
      </c>
      <c r="Q3270" s="10" t="s">
        <v>8316</v>
      </c>
      <c r="R3270" t="s">
        <v>8317</v>
      </c>
      <c r="S3270" s="14" t="str">
        <f t="shared" si="257"/>
        <v>August</v>
      </c>
      <c r="T3270" s="15">
        <f t="shared" si="258"/>
        <v>42606.570925925924</v>
      </c>
      <c r="U3270" t="str">
        <f t="shared" si="259"/>
        <v>2016</v>
      </c>
    </row>
    <row r="3271" spans="1:21" ht="45" x14ac:dyDescent="0.2">
      <c r="A3271" s="6">
        <f t="shared" si="255"/>
        <v>1.0149999999999999</v>
      </c>
      <c r="B3271">
        <v>3269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8">
        <f t="shared" si="256"/>
        <v>116</v>
      </c>
      <c r="Q3271" s="10" t="s">
        <v>8316</v>
      </c>
      <c r="R3271" t="s">
        <v>8317</v>
      </c>
      <c r="S3271" s="14" t="str">
        <f t="shared" si="257"/>
        <v>May</v>
      </c>
      <c r="T3271" s="15">
        <f t="shared" si="258"/>
        <v>42171.124999999993</v>
      </c>
      <c r="U3271" t="str">
        <f t="shared" si="259"/>
        <v>2015</v>
      </c>
    </row>
    <row r="3272" spans="1:21" ht="45" x14ac:dyDescent="0.2">
      <c r="A3272" s="6">
        <f t="shared" si="255"/>
        <v>1.0166666666666666</v>
      </c>
      <c r="B3272">
        <v>3270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8">
        <f t="shared" si="256"/>
        <v>61</v>
      </c>
      <c r="Q3272" s="10" t="s">
        <v>8316</v>
      </c>
      <c r="R3272" t="s">
        <v>8317</v>
      </c>
      <c r="S3272" s="14" t="str">
        <f t="shared" si="257"/>
        <v>June</v>
      </c>
      <c r="T3272" s="15">
        <f t="shared" si="258"/>
        <v>42197.199826388889</v>
      </c>
      <c r="U3272" t="str">
        <f t="shared" si="259"/>
        <v>2015</v>
      </c>
    </row>
    <row r="3273" spans="1:21" x14ac:dyDescent="0.2">
      <c r="A3273" s="6">
        <f t="shared" si="255"/>
        <v>1.3</v>
      </c>
      <c r="B3273">
        <v>3271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8">
        <f t="shared" si="256"/>
        <v>38.235294117647058</v>
      </c>
      <c r="Q3273" s="10" t="s">
        <v>8316</v>
      </c>
      <c r="R3273" t="s">
        <v>8317</v>
      </c>
      <c r="S3273" s="14" t="str">
        <f t="shared" si="257"/>
        <v>October</v>
      </c>
      <c r="T3273" s="15">
        <f t="shared" si="258"/>
        <v>41945.145543981482</v>
      </c>
      <c r="U3273" t="str">
        <f t="shared" si="259"/>
        <v>2014</v>
      </c>
    </row>
    <row r="3274" spans="1:21" ht="45" x14ac:dyDescent="0.2">
      <c r="A3274" s="6">
        <f t="shared" si="255"/>
        <v>1.5443</v>
      </c>
      <c r="B3274">
        <v>3272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8">
        <f t="shared" si="256"/>
        <v>106.50344827586207</v>
      </c>
      <c r="Q3274" s="10" t="s">
        <v>8316</v>
      </c>
      <c r="R3274" t="s">
        <v>8317</v>
      </c>
      <c r="S3274" s="14" t="str">
        <f t="shared" si="257"/>
        <v>October</v>
      </c>
      <c r="T3274" s="15">
        <f t="shared" si="258"/>
        <v>42314.208437499998</v>
      </c>
      <c r="U3274" t="str">
        <f t="shared" si="259"/>
        <v>2015</v>
      </c>
    </row>
    <row r="3275" spans="1:21" ht="45" x14ac:dyDescent="0.2">
      <c r="A3275" s="6">
        <f t="shared" si="255"/>
        <v>1.0740000000000001</v>
      </c>
      <c r="B3275">
        <v>3273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8">
        <f t="shared" si="256"/>
        <v>204.57142857142858</v>
      </c>
      <c r="Q3275" s="10" t="s">
        <v>8316</v>
      </c>
      <c r="R3275" t="s">
        <v>8317</v>
      </c>
      <c r="S3275" s="14" t="str">
        <f t="shared" si="257"/>
        <v>August</v>
      </c>
      <c r="T3275" s="15">
        <f t="shared" si="258"/>
        <v>42627.458333333336</v>
      </c>
      <c r="U3275" t="str">
        <f t="shared" si="259"/>
        <v>2016</v>
      </c>
    </row>
    <row r="3276" spans="1:21" ht="45" x14ac:dyDescent="0.2">
      <c r="A3276" s="6">
        <f t="shared" si="255"/>
        <v>1.0132258064516129</v>
      </c>
      <c r="B3276">
        <v>3274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8">
        <f t="shared" si="256"/>
        <v>54.912587412587413</v>
      </c>
      <c r="Q3276" s="10" t="s">
        <v>8316</v>
      </c>
      <c r="R3276" t="s">
        <v>8317</v>
      </c>
      <c r="S3276" s="14" t="str">
        <f t="shared" si="257"/>
        <v>January</v>
      </c>
      <c r="T3276" s="15">
        <f t="shared" si="258"/>
        <v>42444.541666666664</v>
      </c>
      <c r="U3276" t="str">
        <f t="shared" si="259"/>
        <v>2016</v>
      </c>
    </row>
    <row r="3277" spans="1:21" ht="45" x14ac:dyDescent="0.2">
      <c r="A3277" s="6">
        <f t="shared" si="255"/>
        <v>1.0027777777777778</v>
      </c>
      <c r="B3277">
        <v>3275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8">
        <f t="shared" si="256"/>
        <v>150.41666666666666</v>
      </c>
      <c r="Q3277" s="10" t="s">
        <v>8316</v>
      </c>
      <c r="R3277" t="s">
        <v>8317</v>
      </c>
      <c r="S3277" s="14" t="str">
        <f t="shared" si="257"/>
        <v>January</v>
      </c>
      <c r="T3277" s="15">
        <f t="shared" si="258"/>
        <v>42043.854166666664</v>
      </c>
      <c r="U3277" t="str">
        <f t="shared" si="259"/>
        <v>2015</v>
      </c>
    </row>
    <row r="3278" spans="1:21" ht="45" x14ac:dyDescent="0.2">
      <c r="A3278" s="6">
        <f t="shared" si="255"/>
        <v>1.1684444444444444</v>
      </c>
      <c r="B3278">
        <v>3276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8">
        <f t="shared" si="256"/>
        <v>52.58</v>
      </c>
      <c r="Q3278" s="10" t="s">
        <v>8316</v>
      </c>
      <c r="R3278" t="s">
        <v>8317</v>
      </c>
      <c r="S3278" s="14" t="str">
        <f t="shared" si="257"/>
        <v>February</v>
      </c>
      <c r="T3278" s="15">
        <f t="shared" si="258"/>
        <v>42460.832638888889</v>
      </c>
      <c r="U3278" t="str">
        <f t="shared" si="259"/>
        <v>2016</v>
      </c>
    </row>
    <row r="3279" spans="1:21" ht="45" x14ac:dyDescent="0.2">
      <c r="A3279" s="6">
        <f t="shared" si="255"/>
        <v>1.0860000000000001</v>
      </c>
      <c r="B3279">
        <v>3277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8">
        <f t="shared" si="256"/>
        <v>54.3</v>
      </c>
      <c r="Q3279" s="10" t="s">
        <v>8316</v>
      </c>
      <c r="R3279" t="s">
        <v>8317</v>
      </c>
      <c r="S3279" s="14" t="str">
        <f t="shared" si="257"/>
        <v>October</v>
      </c>
      <c r="T3279" s="15">
        <f t="shared" si="258"/>
        <v>41961.391273148147</v>
      </c>
      <c r="U3279" t="str">
        <f t="shared" si="259"/>
        <v>2014</v>
      </c>
    </row>
    <row r="3280" spans="1:21" ht="45" x14ac:dyDescent="0.2">
      <c r="A3280" s="6">
        <f t="shared" si="255"/>
        <v>1.034</v>
      </c>
      <c r="B3280">
        <v>3278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8">
        <f t="shared" si="256"/>
        <v>76.029411764705884</v>
      </c>
      <c r="Q3280" s="10" t="s">
        <v>8316</v>
      </c>
      <c r="R3280" t="s">
        <v>8317</v>
      </c>
      <c r="S3280" s="14" t="str">
        <f t="shared" si="257"/>
        <v>April</v>
      </c>
      <c r="T3280" s="15">
        <f t="shared" si="258"/>
        <v>42154.515081018515</v>
      </c>
      <c r="U3280" t="str">
        <f t="shared" si="259"/>
        <v>2015</v>
      </c>
    </row>
    <row r="3281" spans="1:21" ht="45" x14ac:dyDescent="0.2">
      <c r="A3281" s="6">
        <f t="shared" si="255"/>
        <v>1.1427586206896552</v>
      </c>
      <c r="B3281">
        <v>3279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8">
        <f t="shared" si="256"/>
        <v>105.2063492063492</v>
      </c>
      <c r="Q3281" s="10" t="s">
        <v>8316</v>
      </c>
      <c r="R3281" t="s">
        <v>8317</v>
      </c>
      <c r="S3281" s="14" t="str">
        <f t="shared" si="257"/>
        <v>March</v>
      </c>
      <c r="T3281" s="15">
        <f t="shared" si="258"/>
        <v>42460.727534722224</v>
      </c>
      <c r="U3281" t="str">
        <f t="shared" si="259"/>
        <v>2016</v>
      </c>
    </row>
    <row r="3282" spans="1:21" ht="45" x14ac:dyDescent="0.2">
      <c r="A3282" s="6">
        <f t="shared" si="255"/>
        <v>1.03</v>
      </c>
      <c r="B3282">
        <v>3280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8">
        <f t="shared" si="256"/>
        <v>68.666666666666671</v>
      </c>
      <c r="Q3282" s="10" t="s">
        <v>8316</v>
      </c>
      <c r="R3282" t="s">
        <v>8317</v>
      </c>
      <c r="S3282" s="14" t="str">
        <f t="shared" si="257"/>
        <v>April</v>
      </c>
      <c r="T3282" s="15">
        <f t="shared" si="258"/>
        <v>42155.874999999993</v>
      </c>
      <c r="U3282" t="str">
        <f t="shared" si="259"/>
        <v>2015</v>
      </c>
    </row>
    <row r="3283" spans="1:21" ht="30" x14ac:dyDescent="0.2">
      <c r="A3283" s="6">
        <f t="shared" si="255"/>
        <v>1.216</v>
      </c>
      <c r="B3283">
        <v>3281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8">
        <f t="shared" si="256"/>
        <v>129.36170212765958</v>
      </c>
      <c r="Q3283" s="10" t="s">
        <v>8316</v>
      </c>
      <c r="R3283" t="s">
        <v>8317</v>
      </c>
      <c r="S3283" s="14" t="str">
        <f t="shared" si="257"/>
        <v>August</v>
      </c>
      <c r="T3283" s="15">
        <f t="shared" si="258"/>
        <v>42248.686400462961</v>
      </c>
      <c r="U3283" t="str">
        <f t="shared" si="259"/>
        <v>2015</v>
      </c>
    </row>
    <row r="3284" spans="1:21" ht="45" x14ac:dyDescent="0.2">
      <c r="A3284" s="6">
        <f t="shared" si="255"/>
        <v>1.026467741935484</v>
      </c>
      <c r="B3284">
        <v>3282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8">
        <f t="shared" si="256"/>
        <v>134.26371308016877</v>
      </c>
      <c r="Q3284" s="10" t="s">
        <v>8316</v>
      </c>
      <c r="R3284" t="s">
        <v>8317</v>
      </c>
      <c r="S3284" s="14" t="str">
        <f t="shared" si="257"/>
        <v>March</v>
      </c>
      <c r="T3284" s="15">
        <f t="shared" si="258"/>
        <v>42488.860972222225</v>
      </c>
      <c r="U3284" t="str">
        <f t="shared" si="259"/>
        <v>2016</v>
      </c>
    </row>
    <row r="3285" spans="1:21" ht="45" x14ac:dyDescent="0.2">
      <c r="A3285" s="6">
        <f t="shared" si="255"/>
        <v>1.0475000000000001</v>
      </c>
      <c r="B3285">
        <v>3283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8">
        <f t="shared" si="256"/>
        <v>17.829787234042552</v>
      </c>
      <c r="Q3285" s="10" t="s">
        <v>8316</v>
      </c>
      <c r="R3285" t="s">
        <v>8317</v>
      </c>
      <c r="S3285" s="14" t="str">
        <f t="shared" si="257"/>
        <v>January</v>
      </c>
      <c r="T3285" s="15">
        <f t="shared" si="258"/>
        <v>42410.541666666664</v>
      </c>
      <c r="U3285" t="str">
        <f t="shared" si="259"/>
        <v>2016</v>
      </c>
    </row>
    <row r="3286" spans="1:21" ht="45" x14ac:dyDescent="0.2">
      <c r="A3286" s="6">
        <f t="shared" si="255"/>
        <v>1.016</v>
      </c>
      <c r="B3286">
        <v>3284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8">
        <f t="shared" si="256"/>
        <v>203.2</v>
      </c>
      <c r="Q3286" s="10" t="s">
        <v>8316</v>
      </c>
      <c r="R3286" t="s">
        <v>8317</v>
      </c>
      <c r="S3286" s="14" t="str">
        <f t="shared" si="257"/>
        <v>January</v>
      </c>
      <c r="T3286" s="15">
        <f t="shared" si="258"/>
        <v>42397.915972222218</v>
      </c>
      <c r="U3286" t="str">
        <f t="shared" si="259"/>
        <v>2016</v>
      </c>
    </row>
    <row r="3287" spans="1:21" x14ac:dyDescent="0.2">
      <c r="A3287" s="6">
        <f t="shared" si="255"/>
        <v>1.1210242048409682</v>
      </c>
      <c r="B3287">
        <v>3285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8">
        <f t="shared" si="256"/>
        <v>69.18518518518519</v>
      </c>
      <c r="Q3287" s="10" t="s">
        <v>8316</v>
      </c>
      <c r="R3287" t="s">
        <v>8317</v>
      </c>
      <c r="S3287" s="14" t="str">
        <f t="shared" si="257"/>
        <v>January</v>
      </c>
      <c r="T3287" s="15">
        <f t="shared" si="258"/>
        <v>42793.874999999993</v>
      </c>
      <c r="U3287" t="str">
        <f t="shared" si="259"/>
        <v>2017</v>
      </c>
    </row>
    <row r="3288" spans="1:21" ht="45" x14ac:dyDescent="0.2">
      <c r="A3288" s="6">
        <f t="shared" si="255"/>
        <v>1.0176666666666667</v>
      </c>
      <c r="B3288">
        <v>3286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8">
        <f t="shared" si="256"/>
        <v>125.12295081967213</v>
      </c>
      <c r="Q3288" s="10" t="s">
        <v>8316</v>
      </c>
      <c r="R3288" t="s">
        <v>8317</v>
      </c>
      <c r="S3288" s="14" t="str">
        <f t="shared" si="257"/>
        <v>July</v>
      </c>
      <c r="T3288" s="15">
        <f t="shared" si="258"/>
        <v>42597.506736111107</v>
      </c>
      <c r="U3288" t="str">
        <f t="shared" si="259"/>
        <v>2016</v>
      </c>
    </row>
    <row r="3289" spans="1:21" ht="30" x14ac:dyDescent="0.2">
      <c r="A3289" s="6">
        <f t="shared" si="255"/>
        <v>1</v>
      </c>
      <c r="B3289">
        <v>3287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8">
        <f t="shared" si="256"/>
        <v>73.529411764705884</v>
      </c>
      <c r="Q3289" s="10" t="s">
        <v>8316</v>
      </c>
      <c r="R3289" t="s">
        <v>8317</v>
      </c>
      <c r="S3289" s="14" t="str">
        <f t="shared" si="257"/>
        <v>November</v>
      </c>
      <c r="T3289" s="15">
        <f t="shared" si="258"/>
        <v>42336.416990740741</v>
      </c>
      <c r="U3289" t="str">
        <f t="shared" si="259"/>
        <v>2015</v>
      </c>
    </row>
    <row r="3290" spans="1:21" ht="45" x14ac:dyDescent="0.2">
      <c r="A3290" s="6">
        <f t="shared" si="255"/>
        <v>1.0026489999999999</v>
      </c>
      <c r="B3290">
        <v>3288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8">
        <f t="shared" si="256"/>
        <v>48.437149758454105</v>
      </c>
      <c r="Q3290" s="10" t="s">
        <v>8316</v>
      </c>
      <c r="R3290" t="s">
        <v>8317</v>
      </c>
      <c r="S3290" s="14" t="str">
        <f t="shared" si="257"/>
        <v>May</v>
      </c>
      <c r="T3290" s="15">
        <f t="shared" si="258"/>
        <v>42541.624999999993</v>
      </c>
      <c r="U3290" t="str">
        <f t="shared" si="259"/>
        <v>2016</v>
      </c>
    </row>
    <row r="3291" spans="1:21" ht="45" x14ac:dyDescent="0.2">
      <c r="A3291" s="6">
        <f t="shared" si="255"/>
        <v>1.3304200000000002</v>
      </c>
      <c r="B3291">
        <v>3289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8">
        <f t="shared" si="256"/>
        <v>26.608400000000003</v>
      </c>
      <c r="Q3291" s="10" t="s">
        <v>8316</v>
      </c>
      <c r="R3291" t="s">
        <v>8317</v>
      </c>
      <c r="S3291" s="14" t="str">
        <f t="shared" si="257"/>
        <v>January</v>
      </c>
      <c r="T3291" s="15">
        <f t="shared" si="258"/>
        <v>42786.034745370365</v>
      </c>
      <c r="U3291" t="str">
        <f t="shared" si="259"/>
        <v>2017</v>
      </c>
    </row>
    <row r="3292" spans="1:21" ht="60" x14ac:dyDescent="0.2">
      <c r="A3292" s="6">
        <f t="shared" si="255"/>
        <v>1.212</v>
      </c>
      <c r="B3292">
        <v>3290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8">
        <f t="shared" si="256"/>
        <v>33.666666666666664</v>
      </c>
      <c r="Q3292" s="10" t="s">
        <v>8316</v>
      </c>
      <c r="R3292" t="s">
        <v>8317</v>
      </c>
      <c r="S3292" s="14" t="str">
        <f t="shared" si="257"/>
        <v>February</v>
      </c>
      <c r="T3292" s="15">
        <f t="shared" si="258"/>
        <v>42805.181608796294</v>
      </c>
      <c r="U3292" t="str">
        <f t="shared" si="259"/>
        <v>2017</v>
      </c>
    </row>
    <row r="3293" spans="1:21" ht="45" x14ac:dyDescent="0.2">
      <c r="A3293" s="6">
        <f t="shared" si="255"/>
        <v>1.1399999999999999</v>
      </c>
      <c r="B3293">
        <v>3291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8">
        <f t="shared" si="256"/>
        <v>40.714285714285715</v>
      </c>
      <c r="Q3293" s="10" t="s">
        <v>8316</v>
      </c>
      <c r="R3293" t="s">
        <v>8317</v>
      </c>
      <c r="S3293" s="14" t="str">
        <f t="shared" si="257"/>
        <v>August</v>
      </c>
      <c r="T3293" s="15">
        <f t="shared" si="258"/>
        <v>42263.832638888889</v>
      </c>
      <c r="U3293" t="str">
        <f t="shared" si="259"/>
        <v>2015</v>
      </c>
    </row>
    <row r="3294" spans="1:21" ht="45" x14ac:dyDescent="0.2">
      <c r="A3294" s="6">
        <f t="shared" si="255"/>
        <v>2.8613861386138613</v>
      </c>
      <c r="B3294">
        <v>3292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8">
        <f t="shared" si="256"/>
        <v>19.266666666666666</v>
      </c>
      <c r="Q3294" s="10" t="s">
        <v>8316</v>
      </c>
      <c r="R3294" t="s">
        <v>8317</v>
      </c>
      <c r="S3294" s="14" t="str">
        <f t="shared" si="257"/>
        <v>October</v>
      </c>
      <c r="T3294" s="15">
        <f t="shared" si="258"/>
        <v>42342.478564814817</v>
      </c>
      <c r="U3294" t="str">
        <f t="shared" si="259"/>
        <v>2015</v>
      </c>
    </row>
    <row r="3295" spans="1:21" ht="45" x14ac:dyDescent="0.2">
      <c r="A3295" s="6">
        <f t="shared" si="255"/>
        <v>1.7044444444444444</v>
      </c>
      <c r="B3295">
        <v>3293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8">
        <f t="shared" si="256"/>
        <v>84.285714285714292</v>
      </c>
      <c r="Q3295" s="10" t="s">
        <v>8316</v>
      </c>
      <c r="R3295" t="s">
        <v>8317</v>
      </c>
      <c r="S3295" s="14" t="str">
        <f t="shared" si="257"/>
        <v>February</v>
      </c>
      <c r="T3295" s="15">
        <f t="shared" si="258"/>
        <v>42798.092037037037</v>
      </c>
      <c r="U3295" t="str">
        <f t="shared" si="259"/>
        <v>2017</v>
      </c>
    </row>
    <row r="3296" spans="1:21" ht="45" x14ac:dyDescent="0.2">
      <c r="A3296" s="6">
        <f t="shared" si="255"/>
        <v>1.1833333333333333</v>
      </c>
      <c r="B3296">
        <v>3294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8">
        <f t="shared" si="256"/>
        <v>29.583333333333332</v>
      </c>
      <c r="Q3296" s="10" t="s">
        <v>8316</v>
      </c>
      <c r="R3296" t="s">
        <v>8317</v>
      </c>
      <c r="S3296" s="14" t="str">
        <f t="shared" si="257"/>
        <v>May</v>
      </c>
      <c r="T3296" s="15">
        <f t="shared" si="258"/>
        <v>42171.20780092592</v>
      </c>
      <c r="U3296" t="str">
        <f t="shared" si="259"/>
        <v>2015</v>
      </c>
    </row>
    <row r="3297" spans="1:21" ht="45" x14ac:dyDescent="0.2">
      <c r="A3297" s="6">
        <f t="shared" si="255"/>
        <v>1.0285857142857142</v>
      </c>
      <c r="B3297">
        <v>3295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8">
        <f t="shared" si="256"/>
        <v>26.667037037037037</v>
      </c>
      <c r="Q3297" s="10" t="s">
        <v>8316</v>
      </c>
      <c r="R3297" t="s">
        <v>8317</v>
      </c>
      <c r="S3297" s="14" t="str">
        <f t="shared" si="257"/>
        <v>August</v>
      </c>
      <c r="T3297" s="15">
        <f t="shared" si="258"/>
        <v>42639.109131944446</v>
      </c>
      <c r="U3297" t="str">
        <f t="shared" si="259"/>
        <v>2016</v>
      </c>
    </row>
    <row r="3298" spans="1:21" ht="45" x14ac:dyDescent="0.2">
      <c r="A3298" s="6">
        <f t="shared" si="255"/>
        <v>1.4406666666666668</v>
      </c>
      <c r="B3298">
        <v>3296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8">
        <f t="shared" si="256"/>
        <v>45.978723404255319</v>
      </c>
      <c r="Q3298" s="10" t="s">
        <v>8316</v>
      </c>
      <c r="R3298" t="s">
        <v>8317</v>
      </c>
      <c r="S3298" s="14" t="str">
        <f t="shared" si="257"/>
        <v>November</v>
      </c>
      <c r="T3298" s="15">
        <f t="shared" si="258"/>
        <v>42330.583333333336</v>
      </c>
      <c r="U3298" t="str">
        <f t="shared" si="259"/>
        <v>2015</v>
      </c>
    </row>
    <row r="3299" spans="1:21" ht="45" x14ac:dyDescent="0.2">
      <c r="A3299" s="6">
        <f t="shared" si="255"/>
        <v>1.0007272727272727</v>
      </c>
      <c r="B3299">
        <v>3297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8">
        <f t="shared" si="256"/>
        <v>125.09090909090909</v>
      </c>
      <c r="Q3299" s="10" t="s">
        <v>8316</v>
      </c>
      <c r="R3299" t="s">
        <v>8317</v>
      </c>
      <c r="S3299" s="14" t="str">
        <f t="shared" si="257"/>
        <v>July</v>
      </c>
      <c r="T3299" s="15">
        <f t="shared" si="258"/>
        <v>42212.624305555553</v>
      </c>
      <c r="U3299" t="str">
        <f t="shared" si="259"/>
        <v>2015</v>
      </c>
    </row>
    <row r="3300" spans="1:21" ht="45" x14ac:dyDescent="0.2">
      <c r="A3300" s="6">
        <f t="shared" si="255"/>
        <v>1.0173000000000001</v>
      </c>
      <c r="B3300">
        <v>3298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8">
        <f t="shared" si="256"/>
        <v>141.29166666666666</v>
      </c>
      <c r="Q3300" s="10" t="s">
        <v>8316</v>
      </c>
      <c r="R3300" t="s">
        <v>8317</v>
      </c>
      <c r="S3300" s="14" t="str">
        <f t="shared" si="257"/>
        <v>August</v>
      </c>
      <c r="T3300" s="15">
        <f t="shared" si="258"/>
        <v>42259.666666666664</v>
      </c>
      <c r="U3300" t="str">
        <f t="shared" si="259"/>
        <v>2015</v>
      </c>
    </row>
    <row r="3301" spans="1:21" ht="45" x14ac:dyDescent="0.2">
      <c r="A3301" s="6">
        <f t="shared" si="255"/>
        <v>1.1619999999999999</v>
      </c>
      <c r="B3301">
        <v>3299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8">
        <f t="shared" si="256"/>
        <v>55.333333333333336</v>
      </c>
      <c r="Q3301" s="10" t="s">
        <v>8316</v>
      </c>
      <c r="R3301" t="s">
        <v>8317</v>
      </c>
      <c r="S3301" s="14" t="str">
        <f t="shared" si="257"/>
        <v>September</v>
      </c>
      <c r="T3301" s="15">
        <f t="shared" si="258"/>
        <v>42291.584062499998</v>
      </c>
      <c r="U3301" t="str">
        <f t="shared" si="259"/>
        <v>2015</v>
      </c>
    </row>
    <row r="3302" spans="1:21" ht="30" x14ac:dyDescent="0.2">
      <c r="A3302" s="6">
        <f t="shared" si="255"/>
        <v>1.3616666666666666</v>
      </c>
      <c r="B3302">
        <v>3300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8">
        <f t="shared" si="256"/>
        <v>46.420454545454547</v>
      </c>
      <c r="Q3302" s="10" t="s">
        <v>8316</v>
      </c>
      <c r="R3302" t="s">
        <v>8317</v>
      </c>
      <c r="S3302" s="14" t="str">
        <f t="shared" si="257"/>
        <v>April</v>
      </c>
      <c r="T3302" s="15">
        <f t="shared" si="258"/>
        <v>42123.410439814812</v>
      </c>
      <c r="U3302" t="str">
        <f t="shared" si="259"/>
        <v>2015</v>
      </c>
    </row>
    <row r="3303" spans="1:21" ht="45" x14ac:dyDescent="0.2">
      <c r="A3303" s="6">
        <f t="shared" si="255"/>
        <v>1.3346666666666667</v>
      </c>
      <c r="B3303">
        <v>3301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8">
        <f t="shared" si="256"/>
        <v>57.2</v>
      </c>
      <c r="Q3303" s="10" t="s">
        <v>8316</v>
      </c>
      <c r="R3303" t="s">
        <v>8317</v>
      </c>
      <c r="S3303" s="14" t="str">
        <f t="shared" si="257"/>
        <v>June</v>
      </c>
      <c r="T3303" s="15">
        <f t="shared" si="258"/>
        <v>42582.957638888889</v>
      </c>
      <c r="U3303" t="str">
        <f t="shared" si="259"/>
        <v>2016</v>
      </c>
    </row>
    <row r="3304" spans="1:21" x14ac:dyDescent="0.2">
      <c r="A3304" s="6">
        <f t="shared" si="255"/>
        <v>1.0339285714285715</v>
      </c>
      <c r="B3304">
        <v>3302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8">
        <f t="shared" si="256"/>
        <v>173.7</v>
      </c>
      <c r="Q3304" s="10" t="s">
        <v>8316</v>
      </c>
      <c r="R3304" t="s">
        <v>8317</v>
      </c>
      <c r="S3304" s="14" t="str">
        <f t="shared" si="257"/>
        <v>November</v>
      </c>
      <c r="T3304" s="15">
        <f t="shared" si="258"/>
        <v>42711.018240740734</v>
      </c>
      <c r="U3304" t="str">
        <f t="shared" si="259"/>
        <v>2016</v>
      </c>
    </row>
    <row r="3305" spans="1:21" ht="45" x14ac:dyDescent="0.2">
      <c r="A3305" s="6">
        <f t="shared" si="255"/>
        <v>1.1588888888888889</v>
      </c>
      <c r="B3305">
        <v>3303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8">
        <f t="shared" si="256"/>
        <v>59.6</v>
      </c>
      <c r="Q3305" s="10" t="s">
        <v>8316</v>
      </c>
      <c r="R3305" t="s">
        <v>8317</v>
      </c>
      <c r="S3305" s="14" t="str">
        <f t="shared" si="257"/>
        <v>February</v>
      </c>
      <c r="T3305" s="15">
        <f t="shared" si="258"/>
        <v>42091.276435185187</v>
      </c>
      <c r="U3305" t="str">
        <f t="shared" si="259"/>
        <v>2015</v>
      </c>
    </row>
    <row r="3306" spans="1:21" ht="45" x14ac:dyDescent="0.2">
      <c r="A3306" s="6">
        <f t="shared" si="255"/>
        <v>1.0451666666666666</v>
      </c>
      <c r="B3306">
        <v>3304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8">
        <f t="shared" si="256"/>
        <v>89.585714285714289</v>
      </c>
      <c r="Q3306" s="10" t="s">
        <v>8316</v>
      </c>
      <c r="R3306" t="s">
        <v>8317</v>
      </c>
      <c r="S3306" s="14" t="str">
        <f t="shared" si="257"/>
        <v>November</v>
      </c>
      <c r="T3306" s="15">
        <f t="shared" si="258"/>
        <v>42726.29111111111</v>
      </c>
      <c r="U3306" t="str">
        <f t="shared" si="259"/>
        <v>2016</v>
      </c>
    </row>
    <row r="3307" spans="1:21" ht="45" x14ac:dyDescent="0.2">
      <c r="A3307" s="6">
        <f t="shared" si="255"/>
        <v>1.0202500000000001</v>
      </c>
      <c r="B3307">
        <v>3305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8">
        <f t="shared" si="256"/>
        <v>204.05</v>
      </c>
      <c r="Q3307" s="10" t="s">
        <v>8316</v>
      </c>
      <c r="R3307" t="s">
        <v>8317</v>
      </c>
      <c r="S3307" s="14" t="str">
        <f t="shared" si="257"/>
        <v>July</v>
      </c>
      <c r="T3307" s="15">
        <f t="shared" si="258"/>
        <v>42216.522546296292</v>
      </c>
      <c r="U3307" t="str">
        <f t="shared" si="259"/>
        <v>2015</v>
      </c>
    </row>
    <row r="3308" spans="1:21" ht="45" x14ac:dyDescent="0.2">
      <c r="A3308" s="6">
        <f t="shared" si="255"/>
        <v>1.7533333333333334</v>
      </c>
      <c r="B3308">
        <v>3306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8">
        <f t="shared" si="256"/>
        <v>48.703703703703702</v>
      </c>
      <c r="Q3308" s="10" t="s">
        <v>8316</v>
      </c>
      <c r="R3308" t="s">
        <v>8317</v>
      </c>
      <c r="S3308" s="14" t="str">
        <f t="shared" si="257"/>
        <v>May</v>
      </c>
      <c r="T3308" s="15">
        <f t="shared" si="258"/>
        <v>42530.791666666664</v>
      </c>
      <c r="U3308" t="str">
        <f t="shared" si="259"/>
        <v>2016</v>
      </c>
    </row>
    <row r="3309" spans="1:21" ht="45" x14ac:dyDescent="0.2">
      <c r="A3309" s="6">
        <f t="shared" si="255"/>
        <v>1.0668</v>
      </c>
      <c r="B3309">
        <v>3307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8">
        <f t="shared" si="256"/>
        <v>53.339999999999996</v>
      </c>
      <c r="Q3309" s="10" t="s">
        <v>8316</v>
      </c>
      <c r="R3309" t="s">
        <v>8317</v>
      </c>
      <c r="S3309" s="14" t="str">
        <f t="shared" si="257"/>
        <v>April</v>
      </c>
      <c r="T3309" s="15">
        <f t="shared" si="258"/>
        <v>42504.723831018513</v>
      </c>
      <c r="U3309" t="str">
        <f t="shared" si="259"/>
        <v>2016</v>
      </c>
    </row>
    <row r="3310" spans="1:21" ht="45" x14ac:dyDescent="0.2">
      <c r="A3310" s="6">
        <f t="shared" si="255"/>
        <v>1.2228571428571429</v>
      </c>
      <c r="B3310">
        <v>3308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8">
        <f t="shared" si="256"/>
        <v>75.087719298245617</v>
      </c>
      <c r="Q3310" s="10" t="s">
        <v>8316</v>
      </c>
      <c r="R3310" t="s">
        <v>8317</v>
      </c>
      <c r="S3310" s="14" t="str">
        <f t="shared" si="257"/>
        <v>March</v>
      </c>
      <c r="T3310" s="15">
        <f t="shared" si="258"/>
        <v>42473.543576388889</v>
      </c>
      <c r="U3310" t="str">
        <f t="shared" si="259"/>
        <v>2016</v>
      </c>
    </row>
    <row r="3311" spans="1:21" ht="30" x14ac:dyDescent="0.2">
      <c r="A3311" s="6">
        <f t="shared" si="255"/>
        <v>1.5942857142857143</v>
      </c>
      <c r="B3311">
        <v>3309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8">
        <f t="shared" si="256"/>
        <v>18</v>
      </c>
      <c r="Q3311" s="10" t="s">
        <v>8316</v>
      </c>
      <c r="R3311" t="s">
        <v>8317</v>
      </c>
      <c r="S3311" s="14" t="str">
        <f t="shared" si="257"/>
        <v>September</v>
      </c>
      <c r="T3311" s="15">
        <f t="shared" si="258"/>
        <v>42659.316874999997</v>
      </c>
      <c r="U3311" t="str">
        <f t="shared" si="259"/>
        <v>2016</v>
      </c>
    </row>
    <row r="3312" spans="1:21" ht="30" x14ac:dyDescent="0.2">
      <c r="A3312" s="6">
        <f t="shared" si="255"/>
        <v>1.0007692307692309</v>
      </c>
      <c r="B3312">
        <v>3310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8">
        <f t="shared" si="256"/>
        <v>209.83870967741936</v>
      </c>
      <c r="Q3312" s="10" t="s">
        <v>8316</v>
      </c>
      <c r="R3312" t="s">
        <v>8317</v>
      </c>
      <c r="S3312" s="14" t="str">
        <f t="shared" si="257"/>
        <v>September</v>
      </c>
      <c r="T3312" s="15">
        <f t="shared" si="258"/>
        <v>42283.595196759255</v>
      </c>
      <c r="U3312" t="str">
        <f t="shared" si="259"/>
        <v>2015</v>
      </c>
    </row>
    <row r="3313" spans="1:21" ht="45" x14ac:dyDescent="0.2">
      <c r="A3313" s="6">
        <f t="shared" si="255"/>
        <v>1.0984</v>
      </c>
      <c r="B3313">
        <v>3311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8">
        <f t="shared" si="256"/>
        <v>61.022222222222226</v>
      </c>
      <c r="Q3313" s="10" t="s">
        <v>8316</v>
      </c>
      <c r="R3313" t="s">
        <v>8317</v>
      </c>
      <c r="S3313" s="14" t="str">
        <f t="shared" si="257"/>
        <v>September</v>
      </c>
      <c r="T3313" s="15">
        <f t="shared" si="258"/>
        <v>42293.958449074074</v>
      </c>
      <c r="U3313" t="str">
        <f t="shared" si="259"/>
        <v>2015</v>
      </c>
    </row>
    <row r="3314" spans="1:21" ht="45" x14ac:dyDescent="0.2">
      <c r="A3314" s="6">
        <f t="shared" si="255"/>
        <v>1.0004</v>
      </c>
      <c r="B3314">
        <v>3312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8">
        <f t="shared" si="256"/>
        <v>61</v>
      </c>
      <c r="Q3314" s="10" t="s">
        <v>8316</v>
      </c>
      <c r="R3314" t="s">
        <v>8317</v>
      </c>
      <c r="S3314" s="14" t="str">
        <f t="shared" si="257"/>
        <v>October</v>
      </c>
      <c r="T3314" s="15">
        <f t="shared" si="258"/>
        <v>42685.583333333336</v>
      </c>
      <c r="U3314" t="str">
        <f t="shared" si="259"/>
        <v>2016</v>
      </c>
    </row>
    <row r="3315" spans="1:21" ht="45" x14ac:dyDescent="0.2">
      <c r="A3315" s="6">
        <f t="shared" si="255"/>
        <v>1.1605000000000001</v>
      </c>
      <c r="B3315">
        <v>3313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8">
        <f t="shared" si="256"/>
        <v>80.034482758620683</v>
      </c>
      <c r="Q3315" s="10" t="s">
        <v>8316</v>
      </c>
      <c r="R3315" t="s">
        <v>8317</v>
      </c>
      <c r="S3315" s="14" t="str">
        <f t="shared" si="257"/>
        <v>January</v>
      </c>
      <c r="T3315" s="15">
        <f t="shared" si="258"/>
        <v>42395.708333333336</v>
      </c>
      <c r="U3315" t="str">
        <f t="shared" si="259"/>
        <v>2016</v>
      </c>
    </row>
    <row r="3316" spans="1:21" ht="45" x14ac:dyDescent="0.2">
      <c r="A3316" s="6">
        <f t="shared" si="255"/>
        <v>2.1074999999999999</v>
      </c>
      <c r="B3316">
        <v>3314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8">
        <f t="shared" si="256"/>
        <v>29.068965517241381</v>
      </c>
      <c r="Q3316" s="10" t="s">
        <v>8316</v>
      </c>
      <c r="R3316" t="s">
        <v>8317</v>
      </c>
      <c r="S3316" s="14" t="str">
        <f t="shared" si="257"/>
        <v>April</v>
      </c>
      <c r="T3316" s="15">
        <f t="shared" si="258"/>
        <v>42132.503472222219</v>
      </c>
      <c r="U3316" t="str">
        <f t="shared" si="259"/>
        <v>2015</v>
      </c>
    </row>
    <row r="3317" spans="1:21" ht="45" x14ac:dyDescent="0.2">
      <c r="A3317" s="6">
        <f t="shared" si="255"/>
        <v>1.1000000000000001</v>
      </c>
      <c r="B3317">
        <v>3315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8">
        <f t="shared" si="256"/>
        <v>49.438202247191015</v>
      </c>
      <c r="Q3317" s="10" t="s">
        <v>8316</v>
      </c>
      <c r="R3317" t="s">
        <v>8317</v>
      </c>
      <c r="S3317" s="14" t="str">
        <f t="shared" si="257"/>
        <v>April</v>
      </c>
      <c r="T3317" s="15">
        <f t="shared" si="258"/>
        <v>42495.970381944448</v>
      </c>
      <c r="U3317" t="str">
        <f t="shared" si="259"/>
        <v>2016</v>
      </c>
    </row>
    <row r="3318" spans="1:21" ht="75" x14ac:dyDescent="0.2">
      <c r="A3318" s="6">
        <f t="shared" si="255"/>
        <v>1.0008673425918038</v>
      </c>
      <c r="B3318">
        <v>3316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8">
        <f t="shared" si="256"/>
        <v>93.977440000000001</v>
      </c>
      <c r="Q3318" s="10" t="s">
        <v>8316</v>
      </c>
      <c r="R3318" t="s">
        <v>8317</v>
      </c>
      <c r="S3318" s="14" t="str">
        <f t="shared" si="257"/>
        <v>July</v>
      </c>
      <c r="T3318" s="15">
        <f t="shared" si="258"/>
        <v>41859.245833333334</v>
      </c>
      <c r="U3318" t="str">
        <f t="shared" si="259"/>
        <v>2014</v>
      </c>
    </row>
    <row r="3319" spans="1:21" ht="45" x14ac:dyDescent="0.2">
      <c r="A3319" s="6">
        <f t="shared" si="255"/>
        <v>1.0619047619047619</v>
      </c>
      <c r="B3319">
        <v>3317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8">
        <f t="shared" si="256"/>
        <v>61.944444444444443</v>
      </c>
      <c r="Q3319" s="10" t="s">
        <v>8316</v>
      </c>
      <c r="R3319" t="s">
        <v>8317</v>
      </c>
      <c r="S3319" s="14" t="str">
        <f t="shared" si="257"/>
        <v>May</v>
      </c>
      <c r="T3319" s="15">
        <f t="shared" si="258"/>
        <v>42528.706296296288</v>
      </c>
      <c r="U3319" t="str">
        <f t="shared" si="259"/>
        <v>2016</v>
      </c>
    </row>
    <row r="3320" spans="1:21" ht="30" x14ac:dyDescent="0.2">
      <c r="A3320" s="6">
        <f t="shared" si="255"/>
        <v>1.256</v>
      </c>
      <c r="B3320">
        <v>3318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8">
        <f t="shared" si="256"/>
        <v>78.5</v>
      </c>
      <c r="Q3320" s="10" t="s">
        <v>8316</v>
      </c>
      <c r="R3320" t="s">
        <v>8317</v>
      </c>
      <c r="S3320" s="14" t="str">
        <f t="shared" si="257"/>
        <v>March</v>
      </c>
      <c r="T3320" s="15">
        <f t="shared" si="258"/>
        <v>42470.770833333336</v>
      </c>
      <c r="U3320" t="str">
        <f t="shared" si="259"/>
        <v>2016</v>
      </c>
    </row>
    <row r="3321" spans="1:21" ht="45" x14ac:dyDescent="0.2">
      <c r="A3321" s="6">
        <f t="shared" si="255"/>
        <v>1.08</v>
      </c>
      <c r="B3321">
        <v>3319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8">
        <f t="shared" si="256"/>
        <v>33.75</v>
      </c>
      <c r="Q3321" s="10" t="s">
        <v>8316</v>
      </c>
      <c r="R3321" t="s">
        <v>8317</v>
      </c>
      <c r="S3321" s="14" t="str">
        <f t="shared" si="257"/>
        <v>December</v>
      </c>
      <c r="T3321" s="15">
        <f t="shared" si="258"/>
        <v>42035.252152777779</v>
      </c>
      <c r="U3321" t="str">
        <f t="shared" si="259"/>
        <v>2014</v>
      </c>
    </row>
    <row r="3322" spans="1:21" ht="45" x14ac:dyDescent="0.2">
      <c r="A3322" s="6">
        <f t="shared" si="255"/>
        <v>1.01</v>
      </c>
      <c r="B3322">
        <v>3320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8">
        <f t="shared" si="256"/>
        <v>66.44736842105263</v>
      </c>
      <c r="Q3322" s="10" t="s">
        <v>8316</v>
      </c>
      <c r="R3322" t="s">
        <v>8317</v>
      </c>
      <c r="S3322" s="14" t="str">
        <f t="shared" si="257"/>
        <v>May</v>
      </c>
      <c r="T3322" s="15">
        <f t="shared" si="258"/>
        <v>42542.712465277778</v>
      </c>
      <c r="U3322" t="str">
        <f t="shared" si="259"/>
        <v>2016</v>
      </c>
    </row>
    <row r="3323" spans="1:21" ht="45" x14ac:dyDescent="0.2">
      <c r="A3323" s="6">
        <f t="shared" si="255"/>
        <v>1.0740000000000001</v>
      </c>
      <c r="B3323">
        <v>3321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8">
        <f t="shared" si="256"/>
        <v>35.799999999999997</v>
      </c>
      <c r="Q3323" s="10" t="s">
        <v>8316</v>
      </c>
      <c r="R3323" t="s">
        <v>8317</v>
      </c>
      <c r="S3323" s="14" t="str">
        <f t="shared" si="257"/>
        <v>October</v>
      </c>
      <c r="T3323" s="15">
        <f t="shared" si="258"/>
        <v>41927.832638888889</v>
      </c>
      <c r="U3323" t="str">
        <f t="shared" si="259"/>
        <v>2014</v>
      </c>
    </row>
    <row r="3324" spans="1:21" ht="45" x14ac:dyDescent="0.2">
      <c r="A3324" s="6">
        <f t="shared" si="255"/>
        <v>1.0151515151515151</v>
      </c>
      <c r="B3324">
        <v>3322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8">
        <f t="shared" si="256"/>
        <v>145.65217391304347</v>
      </c>
      <c r="Q3324" s="10" t="s">
        <v>8316</v>
      </c>
      <c r="R3324" t="s">
        <v>8317</v>
      </c>
      <c r="S3324" s="14" t="str">
        <f t="shared" si="257"/>
        <v>May</v>
      </c>
      <c r="T3324" s="15">
        <f t="shared" si="258"/>
        <v>42542.829861111109</v>
      </c>
      <c r="U3324" t="str">
        <f t="shared" si="259"/>
        <v>2016</v>
      </c>
    </row>
    <row r="3325" spans="1:21" ht="45" x14ac:dyDescent="0.2">
      <c r="A3325" s="6">
        <f t="shared" si="255"/>
        <v>1.2589999999999999</v>
      </c>
      <c r="B3325">
        <v>3323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8">
        <f t="shared" si="256"/>
        <v>25.693877551020407</v>
      </c>
      <c r="Q3325" s="10" t="s">
        <v>8316</v>
      </c>
      <c r="R3325" t="s">
        <v>8317</v>
      </c>
      <c r="S3325" s="14" t="str">
        <f t="shared" si="257"/>
        <v>August</v>
      </c>
      <c r="T3325" s="15">
        <f t="shared" si="258"/>
        <v>42638.032499999994</v>
      </c>
      <c r="U3325" t="str">
        <f t="shared" si="259"/>
        <v>2016</v>
      </c>
    </row>
    <row r="3326" spans="1:21" ht="30" x14ac:dyDescent="0.2">
      <c r="A3326" s="6">
        <f t="shared" si="255"/>
        <v>1.0166666666666666</v>
      </c>
      <c r="B3326">
        <v>3324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8">
        <f t="shared" si="256"/>
        <v>152.5</v>
      </c>
      <c r="Q3326" s="10" t="s">
        <v>8316</v>
      </c>
      <c r="R3326" t="s">
        <v>8317</v>
      </c>
      <c r="S3326" s="14" t="str">
        <f t="shared" si="257"/>
        <v>May</v>
      </c>
      <c r="T3326" s="15">
        <f t="shared" si="258"/>
        <v>42526.249884259254</v>
      </c>
      <c r="U3326" t="str">
        <f t="shared" si="259"/>
        <v>2016</v>
      </c>
    </row>
    <row r="3327" spans="1:21" ht="45" x14ac:dyDescent="0.2">
      <c r="A3327" s="6">
        <f t="shared" si="255"/>
        <v>1.125</v>
      </c>
      <c r="B3327">
        <v>3325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8">
        <f t="shared" si="256"/>
        <v>30</v>
      </c>
      <c r="Q3327" s="10" t="s">
        <v>8316</v>
      </c>
      <c r="R3327" t="s">
        <v>8317</v>
      </c>
      <c r="S3327" s="14" t="str">
        <f t="shared" si="257"/>
        <v>March</v>
      </c>
      <c r="T3327" s="15">
        <f t="shared" si="258"/>
        <v>42099.410613425927</v>
      </c>
      <c r="U3327" t="str">
        <f t="shared" si="259"/>
        <v>2015</v>
      </c>
    </row>
    <row r="3328" spans="1:21" ht="45" x14ac:dyDescent="0.2">
      <c r="A3328" s="6">
        <f t="shared" si="255"/>
        <v>1.0137499999999999</v>
      </c>
      <c r="B3328">
        <v>3326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8">
        <f t="shared" si="256"/>
        <v>142.28070175438597</v>
      </c>
      <c r="Q3328" s="10" t="s">
        <v>8316</v>
      </c>
      <c r="R3328" t="s">
        <v>8317</v>
      </c>
      <c r="S3328" s="14" t="str">
        <f t="shared" si="257"/>
        <v>February</v>
      </c>
      <c r="T3328" s="15">
        <f t="shared" si="258"/>
        <v>42071.339178240734</v>
      </c>
      <c r="U3328" t="str">
        <f t="shared" si="259"/>
        <v>2015</v>
      </c>
    </row>
    <row r="3329" spans="1:21" ht="45" x14ac:dyDescent="0.2">
      <c r="A3329" s="6">
        <f t="shared" si="255"/>
        <v>1.0125</v>
      </c>
      <c r="B3329">
        <v>3327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8">
        <f t="shared" si="256"/>
        <v>24.545454545454547</v>
      </c>
      <c r="Q3329" s="10" t="s">
        <v>8316</v>
      </c>
      <c r="R3329" t="s">
        <v>8317</v>
      </c>
      <c r="S3329" s="14" t="str">
        <f t="shared" si="257"/>
        <v>April</v>
      </c>
      <c r="T3329" s="15">
        <f t="shared" si="258"/>
        <v>42498.041273148141</v>
      </c>
      <c r="U3329" t="str">
        <f t="shared" si="259"/>
        <v>2016</v>
      </c>
    </row>
    <row r="3330" spans="1:21" ht="45" x14ac:dyDescent="0.2">
      <c r="A3330" s="6">
        <f t="shared" si="255"/>
        <v>1.4638888888888888</v>
      </c>
      <c r="B3330">
        <v>3328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8">
        <f t="shared" si="256"/>
        <v>292.77777777777777</v>
      </c>
      <c r="Q3330" s="10" t="s">
        <v>8316</v>
      </c>
      <c r="R3330" t="s">
        <v>8317</v>
      </c>
      <c r="S3330" s="14" t="str">
        <f t="shared" si="257"/>
        <v>July</v>
      </c>
      <c r="T3330" s="15">
        <f t="shared" si="258"/>
        <v>41824.708333333328</v>
      </c>
      <c r="U3330" t="str">
        <f t="shared" si="259"/>
        <v>2014</v>
      </c>
    </row>
    <row r="3331" spans="1:21" ht="45" x14ac:dyDescent="0.2">
      <c r="A3331" s="6">
        <f t="shared" ref="A3331:A3394" si="260">(F3331/E3331)</f>
        <v>1.1679999999999999</v>
      </c>
      <c r="B3331">
        <v>3329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8">
        <f t="shared" ref="P3331:P3394" si="261">F3331/M3331</f>
        <v>44.92307692307692</v>
      </c>
      <c r="Q3331" s="10" t="s">
        <v>8316</v>
      </c>
      <c r="R3331" t="s">
        <v>8317</v>
      </c>
      <c r="S3331" s="14" t="str">
        <f t="shared" ref="S3331:S3394" si="262">TEXT((((K3331/60)/60)/24)+DATE(1970,1,1)+(-8/24),"MMMM")</f>
        <v>July</v>
      </c>
      <c r="T3331" s="15">
        <f t="shared" ref="T3331:T3394" si="263">(((J3331/60)/60/24)+DATE(1970,1,1)+(-8/24))</f>
        <v>41847.625</v>
      </c>
      <c r="U3331" t="str">
        <f t="shared" ref="U3331:U3394" si="264">TEXT((((K3331/60)/60)/24)+DATE(1970,1,1)+(-8/24),"YYYY")</f>
        <v>2014</v>
      </c>
    </row>
    <row r="3332" spans="1:21" ht="45" x14ac:dyDescent="0.2">
      <c r="A3332" s="6">
        <f t="shared" si="260"/>
        <v>1.0626666666666666</v>
      </c>
      <c r="B3332">
        <v>3330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8">
        <f t="shared" si="261"/>
        <v>23.10144927536232</v>
      </c>
      <c r="Q3332" s="10" t="s">
        <v>8316</v>
      </c>
      <c r="R3332" t="s">
        <v>8317</v>
      </c>
      <c r="S3332" s="14" t="str">
        <f t="shared" si="262"/>
        <v>March</v>
      </c>
      <c r="T3332" s="15">
        <f t="shared" si="263"/>
        <v>42095.512361111112</v>
      </c>
      <c r="U3332" t="str">
        <f t="shared" si="264"/>
        <v>2015</v>
      </c>
    </row>
    <row r="3333" spans="1:21" ht="45" x14ac:dyDescent="0.2">
      <c r="A3333" s="6">
        <f t="shared" si="260"/>
        <v>1.0451999999999999</v>
      </c>
      <c r="B3333">
        <v>3331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8">
        <f t="shared" si="261"/>
        <v>80.400000000000006</v>
      </c>
      <c r="Q3333" s="10" t="s">
        <v>8316</v>
      </c>
      <c r="R3333" t="s">
        <v>8317</v>
      </c>
      <c r="S3333" s="14" t="str">
        <f t="shared" si="262"/>
        <v>September</v>
      </c>
      <c r="T3333" s="15">
        <f t="shared" si="263"/>
        <v>42283.36442129629</v>
      </c>
      <c r="U3333" t="str">
        <f t="shared" si="264"/>
        <v>2015</v>
      </c>
    </row>
    <row r="3334" spans="1:21" ht="45" x14ac:dyDescent="0.2">
      <c r="A3334" s="6">
        <f t="shared" si="260"/>
        <v>1</v>
      </c>
      <c r="B3334">
        <v>3332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8">
        <f t="shared" si="261"/>
        <v>72.289156626506028</v>
      </c>
      <c r="Q3334" s="10" t="s">
        <v>8316</v>
      </c>
      <c r="R3334" t="s">
        <v>8317</v>
      </c>
      <c r="S3334" s="14" t="str">
        <f t="shared" si="262"/>
        <v>June</v>
      </c>
      <c r="T3334" s="15">
        <f t="shared" si="263"/>
        <v>41839.526967592588</v>
      </c>
      <c r="U3334" t="str">
        <f t="shared" si="264"/>
        <v>2014</v>
      </c>
    </row>
    <row r="3335" spans="1:21" ht="45" x14ac:dyDescent="0.2">
      <c r="A3335" s="6">
        <f t="shared" si="260"/>
        <v>1.0457142857142858</v>
      </c>
      <c r="B3335">
        <v>3333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8">
        <f t="shared" si="261"/>
        <v>32.972972972972975</v>
      </c>
      <c r="Q3335" s="10" t="s">
        <v>8316</v>
      </c>
      <c r="R3335" t="s">
        <v>8317</v>
      </c>
      <c r="S3335" s="14" t="str">
        <f t="shared" si="262"/>
        <v>May</v>
      </c>
      <c r="T3335" s="15">
        <f t="shared" si="263"/>
        <v>42170.343518518515</v>
      </c>
      <c r="U3335" t="str">
        <f t="shared" si="264"/>
        <v>2015</v>
      </c>
    </row>
    <row r="3336" spans="1:21" ht="30" x14ac:dyDescent="0.2">
      <c r="A3336" s="6">
        <f t="shared" si="260"/>
        <v>1.3862051149573753</v>
      </c>
      <c r="B3336">
        <v>3334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8">
        <f t="shared" si="261"/>
        <v>116.65217391304348</v>
      </c>
      <c r="Q3336" s="10" t="s">
        <v>8316</v>
      </c>
      <c r="R3336" t="s">
        <v>8317</v>
      </c>
      <c r="S3336" s="14" t="str">
        <f t="shared" si="262"/>
        <v>June</v>
      </c>
      <c r="T3336" s="15">
        <f t="shared" si="263"/>
        <v>42215.187754629624</v>
      </c>
      <c r="U3336" t="str">
        <f t="shared" si="264"/>
        <v>2015</v>
      </c>
    </row>
    <row r="3337" spans="1:21" ht="45" x14ac:dyDescent="0.2">
      <c r="A3337" s="6">
        <f t="shared" si="260"/>
        <v>1.0032000000000001</v>
      </c>
      <c r="B3337">
        <v>3335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8">
        <f t="shared" si="261"/>
        <v>79.61904761904762</v>
      </c>
      <c r="Q3337" s="10" t="s">
        <v>8316</v>
      </c>
      <c r="R3337" t="s">
        <v>8317</v>
      </c>
      <c r="S3337" s="14" t="str">
        <f t="shared" si="262"/>
        <v>July</v>
      </c>
      <c r="T3337" s="15">
        <f t="shared" si="263"/>
        <v>41854.625</v>
      </c>
      <c r="U3337" t="str">
        <f t="shared" si="264"/>
        <v>2014</v>
      </c>
    </row>
    <row r="3338" spans="1:21" ht="45" x14ac:dyDescent="0.2">
      <c r="A3338" s="6">
        <f t="shared" si="260"/>
        <v>1</v>
      </c>
      <c r="B3338">
        <v>3336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8">
        <f t="shared" si="261"/>
        <v>27.777777777777779</v>
      </c>
      <c r="Q3338" s="10" t="s">
        <v>8316</v>
      </c>
      <c r="R3338" t="s">
        <v>8317</v>
      </c>
      <c r="S3338" s="14" t="str">
        <f t="shared" si="262"/>
        <v>March</v>
      </c>
      <c r="T3338" s="15">
        <f t="shared" si="263"/>
        <v>42465.023680555554</v>
      </c>
      <c r="U3338" t="str">
        <f t="shared" si="264"/>
        <v>2016</v>
      </c>
    </row>
    <row r="3339" spans="1:21" ht="45" x14ac:dyDescent="0.2">
      <c r="A3339" s="6">
        <f t="shared" si="260"/>
        <v>1.1020000000000001</v>
      </c>
      <c r="B3339">
        <v>3337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8">
        <f t="shared" si="261"/>
        <v>81.029411764705884</v>
      </c>
      <c r="Q3339" s="10" t="s">
        <v>8316</v>
      </c>
      <c r="R3339" t="s">
        <v>8317</v>
      </c>
      <c r="S3339" s="14" t="str">
        <f t="shared" si="262"/>
        <v>September</v>
      </c>
      <c r="T3339" s="15">
        <f t="shared" si="263"/>
        <v>41922.541666666664</v>
      </c>
      <c r="U3339" t="str">
        <f t="shared" si="264"/>
        <v>2014</v>
      </c>
    </row>
    <row r="3340" spans="1:21" ht="30" x14ac:dyDescent="0.2">
      <c r="A3340" s="6">
        <f t="shared" si="260"/>
        <v>1.0218</v>
      </c>
      <c r="B3340">
        <v>3338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8">
        <f t="shared" si="261"/>
        <v>136.84821428571428</v>
      </c>
      <c r="Q3340" s="10" t="s">
        <v>8316</v>
      </c>
      <c r="R3340" t="s">
        <v>8317</v>
      </c>
      <c r="S3340" s="14" t="str">
        <f t="shared" si="262"/>
        <v>February</v>
      </c>
      <c r="T3340" s="15">
        <f t="shared" si="263"/>
        <v>42790.241666666661</v>
      </c>
      <c r="U3340" t="str">
        <f t="shared" si="264"/>
        <v>2017</v>
      </c>
    </row>
    <row r="3341" spans="1:21" ht="30" x14ac:dyDescent="0.2">
      <c r="A3341" s="6">
        <f t="shared" si="260"/>
        <v>1.0435000000000001</v>
      </c>
      <c r="B3341">
        <v>3339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8">
        <f t="shared" si="261"/>
        <v>177.61702127659575</v>
      </c>
      <c r="Q3341" s="10" t="s">
        <v>8316</v>
      </c>
      <c r="R3341" t="s">
        <v>8317</v>
      </c>
      <c r="S3341" s="14" t="str">
        <f t="shared" si="262"/>
        <v>June</v>
      </c>
      <c r="T3341" s="15">
        <f t="shared" si="263"/>
        <v>42579.332384259258</v>
      </c>
      <c r="U3341" t="str">
        <f t="shared" si="264"/>
        <v>2016</v>
      </c>
    </row>
    <row r="3342" spans="1:21" ht="45" x14ac:dyDescent="0.2">
      <c r="A3342" s="6">
        <f t="shared" si="260"/>
        <v>1.3816666666666666</v>
      </c>
      <c r="B3342">
        <v>3340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8">
        <f t="shared" si="261"/>
        <v>109.07894736842105</v>
      </c>
      <c r="Q3342" s="10" t="s">
        <v>8316</v>
      </c>
      <c r="R3342" t="s">
        <v>8317</v>
      </c>
      <c r="S3342" s="14" t="str">
        <f t="shared" si="262"/>
        <v>November</v>
      </c>
      <c r="T3342" s="15">
        <f t="shared" si="263"/>
        <v>42710.640671296293</v>
      </c>
      <c r="U3342" t="str">
        <f t="shared" si="264"/>
        <v>2016</v>
      </c>
    </row>
    <row r="3343" spans="1:21" ht="45" x14ac:dyDescent="0.2">
      <c r="A3343" s="6">
        <f t="shared" si="260"/>
        <v>1</v>
      </c>
      <c r="B3343">
        <v>3341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8">
        <f t="shared" si="261"/>
        <v>119.64285714285714</v>
      </c>
      <c r="Q3343" s="10" t="s">
        <v>8316</v>
      </c>
      <c r="R3343" t="s">
        <v>8317</v>
      </c>
      <c r="S3343" s="14" t="str">
        <f t="shared" si="262"/>
        <v>May</v>
      </c>
      <c r="T3343" s="15">
        <f t="shared" si="263"/>
        <v>42533.374999999993</v>
      </c>
      <c r="U3343" t="str">
        <f t="shared" si="264"/>
        <v>2016</v>
      </c>
    </row>
    <row r="3344" spans="1:21" ht="30" x14ac:dyDescent="0.2">
      <c r="A3344" s="6">
        <f t="shared" si="260"/>
        <v>1.0166666666666666</v>
      </c>
      <c r="B3344">
        <v>3342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8">
        <f t="shared" si="261"/>
        <v>78.205128205128204</v>
      </c>
      <c r="Q3344" s="10" t="s">
        <v>8316</v>
      </c>
      <c r="R3344" t="s">
        <v>8317</v>
      </c>
      <c r="S3344" s="14" t="str">
        <f t="shared" si="262"/>
        <v>February</v>
      </c>
      <c r="T3344" s="15">
        <f t="shared" si="263"/>
        <v>42094.874305555553</v>
      </c>
      <c r="U3344" t="str">
        <f t="shared" si="264"/>
        <v>2015</v>
      </c>
    </row>
    <row r="3345" spans="1:21" ht="45" x14ac:dyDescent="0.2">
      <c r="A3345" s="6">
        <f t="shared" si="260"/>
        <v>1.7142857142857142</v>
      </c>
      <c r="B3345">
        <v>3343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8">
        <f t="shared" si="261"/>
        <v>52.173913043478258</v>
      </c>
      <c r="Q3345" s="10" t="s">
        <v>8316</v>
      </c>
      <c r="R3345" t="s">
        <v>8317</v>
      </c>
      <c r="S3345" s="14" t="str">
        <f t="shared" si="262"/>
        <v>March</v>
      </c>
      <c r="T3345" s="15">
        <f t="shared" si="263"/>
        <v>42473.220833333333</v>
      </c>
      <c r="U3345" t="str">
        <f t="shared" si="264"/>
        <v>2016</v>
      </c>
    </row>
    <row r="3346" spans="1:21" ht="45" x14ac:dyDescent="0.2">
      <c r="A3346" s="6">
        <f t="shared" si="260"/>
        <v>1.0144444444444445</v>
      </c>
      <c r="B3346">
        <v>3344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8">
        <f t="shared" si="261"/>
        <v>114.125</v>
      </c>
      <c r="Q3346" s="10" t="s">
        <v>8316</v>
      </c>
      <c r="R3346" t="s">
        <v>8317</v>
      </c>
      <c r="S3346" s="14" t="str">
        <f t="shared" si="262"/>
        <v>July</v>
      </c>
      <c r="T3346" s="15">
        <f t="shared" si="263"/>
        <v>41880.866817129623</v>
      </c>
      <c r="U3346" t="str">
        <f t="shared" si="264"/>
        <v>2014</v>
      </c>
    </row>
    <row r="3347" spans="1:21" ht="45" x14ac:dyDescent="0.2">
      <c r="A3347" s="6">
        <f t="shared" si="260"/>
        <v>1.3</v>
      </c>
      <c r="B3347">
        <v>3345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8">
        <f t="shared" si="261"/>
        <v>50</v>
      </c>
      <c r="Q3347" s="10" t="s">
        <v>8316</v>
      </c>
      <c r="R3347" t="s">
        <v>8317</v>
      </c>
      <c r="S3347" s="14" t="str">
        <f t="shared" si="262"/>
        <v>February</v>
      </c>
      <c r="T3347" s="15">
        <f t="shared" si="263"/>
        <v>42111.692361111105</v>
      </c>
      <c r="U3347" t="str">
        <f t="shared" si="264"/>
        <v>2015</v>
      </c>
    </row>
    <row r="3348" spans="1:21" ht="45" x14ac:dyDescent="0.2">
      <c r="A3348" s="6">
        <f t="shared" si="260"/>
        <v>1.1000000000000001</v>
      </c>
      <c r="B3348">
        <v>3346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8">
        <f t="shared" si="261"/>
        <v>91.666666666666671</v>
      </c>
      <c r="Q3348" s="10" t="s">
        <v>8316</v>
      </c>
      <c r="R3348" t="s">
        <v>8317</v>
      </c>
      <c r="S3348" s="14" t="str">
        <f t="shared" si="262"/>
        <v>February</v>
      </c>
      <c r="T3348" s="15">
        <f t="shared" si="263"/>
        <v>42060.691087962965</v>
      </c>
      <c r="U3348" t="str">
        <f t="shared" si="264"/>
        <v>2015</v>
      </c>
    </row>
    <row r="3349" spans="1:21" ht="45" x14ac:dyDescent="0.2">
      <c r="A3349" s="6">
        <f t="shared" si="260"/>
        <v>1.1944999999999999</v>
      </c>
      <c r="B3349">
        <v>3347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8">
        <f t="shared" si="261"/>
        <v>108.59090909090909</v>
      </c>
      <c r="Q3349" s="10" t="s">
        <v>8316</v>
      </c>
      <c r="R3349" t="s">
        <v>8317</v>
      </c>
      <c r="S3349" s="14" t="str">
        <f t="shared" si="262"/>
        <v>April</v>
      </c>
      <c r="T3349" s="15">
        <f t="shared" si="263"/>
        <v>42498.541666666664</v>
      </c>
      <c r="U3349" t="str">
        <f t="shared" si="264"/>
        <v>2016</v>
      </c>
    </row>
    <row r="3350" spans="1:21" ht="45" x14ac:dyDescent="0.2">
      <c r="A3350" s="6">
        <f t="shared" si="260"/>
        <v>1.002909090909091</v>
      </c>
      <c r="B3350">
        <v>3348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8">
        <f t="shared" si="261"/>
        <v>69.822784810126578</v>
      </c>
      <c r="Q3350" s="10" t="s">
        <v>8316</v>
      </c>
      <c r="R3350" t="s">
        <v>8317</v>
      </c>
      <c r="S3350" s="14" t="str">
        <f t="shared" si="262"/>
        <v>April</v>
      </c>
      <c r="T3350" s="15">
        <f t="shared" si="263"/>
        <v>42489.832638888889</v>
      </c>
      <c r="U3350" t="str">
        <f t="shared" si="264"/>
        <v>2016</v>
      </c>
    </row>
    <row r="3351" spans="1:21" ht="45" x14ac:dyDescent="0.2">
      <c r="A3351" s="6">
        <f t="shared" si="260"/>
        <v>1.534</v>
      </c>
      <c r="B3351">
        <v>3349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8">
        <f t="shared" si="261"/>
        <v>109.57142857142857</v>
      </c>
      <c r="Q3351" s="10" t="s">
        <v>8316</v>
      </c>
      <c r="R3351" t="s">
        <v>8317</v>
      </c>
      <c r="S3351" s="14" t="str">
        <f t="shared" si="262"/>
        <v>May</v>
      </c>
      <c r="T3351" s="15">
        <f t="shared" si="263"/>
        <v>42534.374999999993</v>
      </c>
      <c r="U3351" t="str">
        <f t="shared" si="264"/>
        <v>2016</v>
      </c>
    </row>
    <row r="3352" spans="1:21" ht="45" x14ac:dyDescent="0.2">
      <c r="A3352" s="6">
        <f t="shared" si="260"/>
        <v>1.0442857142857143</v>
      </c>
      <c r="B3352">
        <v>3350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8">
        <f t="shared" si="261"/>
        <v>71.666666666666671</v>
      </c>
      <c r="Q3352" s="10" t="s">
        <v>8316</v>
      </c>
      <c r="R3352" t="s">
        <v>8317</v>
      </c>
      <c r="S3352" s="14" t="str">
        <f t="shared" si="262"/>
        <v>October</v>
      </c>
      <c r="T3352" s="15">
        <f t="shared" si="263"/>
        <v>42337.624999999993</v>
      </c>
      <c r="U3352" t="str">
        <f t="shared" si="264"/>
        <v>2015</v>
      </c>
    </row>
    <row r="3353" spans="1:21" ht="45" x14ac:dyDescent="0.2">
      <c r="A3353" s="6">
        <f t="shared" si="260"/>
        <v>1.0109999999999999</v>
      </c>
      <c r="B3353">
        <v>3351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8">
        <f t="shared" si="261"/>
        <v>93.611111111111114</v>
      </c>
      <c r="Q3353" s="10" t="s">
        <v>8316</v>
      </c>
      <c r="R3353" t="s">
        <v>8317</v>
      </c>
      <c r="S3353" s="14" t="str">
        <f t="shared" si="262"/>
        <v>June</v>
      </c>
      <c r="T3353" s="15">
        <f t="shared" si="263"/>
        <v>41843.125</v>
      </c>
      <c r="U3353" t="str">
        <f t="shared" si="264"/>
        <v>2014</v>
      </c>
    </row>
    <row r="3354" spans="1:21" ht="45" x14ac:dyDescent="0.2">
      <c r="A3354" s="6">
        <f t="shared" si="260"/>
        <v>1.0751999999999999</v>
      </c>
      <c r="B3354">
        <v>3352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8">
        <f t="shared" si="261"/>
        <v>76.8</v>
      </c>
      <c r="Q3354" s="10" t="s">
        <v>8316</v>
      </c>
      <c r="R3354" t="s">
        <v>8317</v>
      </c>
      <c r="S3354" s="14" t="str">
        <f t="shared" si="262"/>
        <v>May</v>
      </c>
      <c r="T3354" s="15">
        <f t="shared" si="263"/>
        <v>42552.624999999993</v>
      </c>
      <c r="U3354" t="str">
        <f t="shared" si="264"/>
        <v>2016</v>
      </c>
    </row>
    <row r="3355" spans="1:21" ht="45" x14ac:dyDescent="0.2">
      <c r="A3355" s="6">
        <f t="shared" si="260"/>
        <v>3.15</v>
      </c>
      <c r="B3355">
        <v>3353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8">
        <f t="shared" si="261"/>
        <v>35.795454545454547</v>
      </c>
      <c r="Q3355" s="10" t="s">
        <v>8316</v>
      </c>
      <c r="R3355" t="s">
        <v>8317</v>
      </c>
      <c r="S3355" s="14" t="str">
        <f t="shared" si="262"/>
        <v>April</v>
      </c>
      <c r="T3355" s="15">
        <f t="shared" si="263"/>
        <v>42492.624999999993</v>
      </c>
      <c r="U3355" t="str">
        <f t="shared" si="264"/>
        <v>2016</v>
      </c>
    </row>
    <row r="3356" spans="1:21" ht="30" x14ac:dyDescent="0.2">
      <c r="A3356" s="6">
        <f t="shared" si="260"/>
        <v>1.0193333333333334</v>
      </c>
      <c r="B3356">
        <v>3354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8">
        <f t="shared" si="261"/>
        <v>55.6</v>
      </c>
      <c r="Q3356" s="10" t="s">
        <v>8316</v>
      </c>
      <c r="R3356" t="s">
        <v>8317</v>
      </c>
      <c r="S3356" s="14" t="str">
        <f t="shared" si="262"/>
        <v>September</v>
      </c>
      <c r="T3356" s="15">
        <f t="shared" si="263"/>
        <v>42305.834027777775</v>
      </c>
      <c r="U3356" t="str">
        <f t="shared" si="264"/>
        <v>2015</v>
      </c>
    </row>
    <row r="3357" spans="1:21" ht="45" x14ac:dyDescent="0.2">
      <c r="A3357" s="6">
        <f t="shared" si="260"/>
        <v>1.2628571428571429</v>
      </c>
      <c r="B3357">
        <v>3355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8">
        <f t="shared" si="261"/>
        <v>147.33333333333334</v>
      </c>
      <c r="Q3357" s="10" t="s">
        <v>8316</v>
      </c>
      <c r="R3357" t="s">
        <v>8317</v>
      </c>
      <c r="S3357" s="14" t="str">
        <f t="shared" si="262"/>
        <v>April</v>
      </c>
      <c r="T3357" s="15">
        <f t="shared" si="263"/>
        <v>42500.136805555558</v>
      </c>
      <c r="U3357" t="str">
        <f t="shared" si="264"/>
        <v>2016</v>
      </c>
    </row>
    <row r="3358" spans="1:21" ht="45" x14ac:dyDescent="0.2">
      <c r="A3358" s="6">
        <f t="shared" si="260"/>
        <v>1.014</v>
      </c>
      <c r="B3358">
        <v>3356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8">
        <f t="shared" si="261"/>
        <v>56.333333333333336</v>
      </c>
      <c r="Q3358" s="10" t="s">
        <v>8316</v>
      </c>
      <c r="R3358" t="s">
        <v>8317</v>
      </c>
      <c r="S3358" s="14" t="str">
        <f t="shared" si="262"/>
        <v>June</v>
      </c>
      <c r="T3358" s="15">
        <f t="shared" si="263"/>
        <v>42566.482314814813</v>
      </c>
      <c r="U3358" t="str">
        <f t="shared" si="264"/>
        <v>2016</v>
      </c>
    </row>
    <row r="3359" spans="1:21" ht="45" x14ac:dyDescent="0.2">
      <c r="A3359" s="6">
        <f t="shared" si="260"/>
        <v>1.01</v>
      </c>
      <c r="B3359">
        <v>3357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8">
        <f t="shared" si="261"/>
        <v>96.19047619047619</v>
      </c>
      <c r="Q3359" s="10" t="s">
        <v>8316</v>
      </c>
      <c r="R3359" t="s">
        <v>8317</v>
      </c>
      <c r="S3359" s="14" t="str">
        <f t="shared" si="262"/>
        <v>July</v>
      </c>
      <c r="T3359" s="15">
        <f t="shared" si="263"/>
        <v>41852.084606481476</v>
      </c>
      <c r="U3359" t="str">
        <f t="shared" si="264"/>
        <v>2014</v>
      </c>
    </row>
    <row r="3360" spans="1:21" ht="45" x14ac:dyDescent="0.2">
      <c r="A3360" s="6">
        <f t="shared" si="260"/>
        <v>1.0299</v>
      </c>
      <c r="B3360">
        <v>3358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8">
        <f t="shared" si="261"/>
        <v>63.574074074074076</v>
      </c>
      <c r="Q3360" s="10" t="s">
        <v>8316</v>
      </c>
      <c r="R3360" t="s">
        <v>8317</v>
      </c>
      <c r="S3360" s="14" t="str">
        <f t="shared" si="262"/>
        <v>October</v>
      </c>
      <c r="T3360" s="15">
        <f t="shared" si="263"/>
        <v>41962.019432870373</v>
      </c>
      <c r="U3360" t="str">
        <f t="shared" si="264"/>
        <v>2014</v>
      </c>
    </row>
    <row r="3361" spans="1:21" ht="30" x14ac:dyDescent="0.2">
      <c r="A3361" s="6">
        <f t="shared" si="260"/>
        <v>1.0625</v>
      </c>
      <c r="B3361">
        <v>3359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8">
        <f t="shared" si="261"/>
        <v>184.78260869565219</v>
      </c>
      <c r="Q3361" s="10" t="s">
        <v>8316</v>
      </c>
      <c r="R3361" t="s">
        <v>8317</v>
      </c>
      <c r="S3361" s="14" t="str">
        <f t="shared" si="262"/>
        <v>January</v>
      </c>
      <c r="T3361" s="15">
        <f t="shared" si="263"/>
        <v>42790.723773148151</v>
      </c>
      <c r="U3361" t="str">
        <f t="shared" si="264"/>
        <v>2017</v>
      </c>
    </row>
    <row r="3362" spans="1:21" ht="30" x14ac:dyDescent="0.2">
      <c r="A3362" s="6">
        <f t="shared" si="260"/>
        <v>1.0137777777777779</v>
      </c>
      <c r="B3362">
        <v>3360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8">
        <f t="shared" si="261"/>
        <v>126.72222222222223</v>
      </c>
      <c r="Q3362" s="10" t="s">
        <v>8316</v>
      </c>
      <c r="R3362" t="s">
        <v>8317</v>
      </c>
      <c r="S3362" s="14" t="str">
        <f t="shared" si="262"/>
        <v>November</v>
      </c>
      <c r="T3362" s="15">
        <f t="shared" si="263"/>
        <v>42718.332638888889</v>
      </c>
      <c r="U3362" t="str">
        <f t="shared" si="264"/>
        <v>2016</v>
      </c>
    </row>
    <row r="3363" spans="1:21" ht="45" x14ac:dyDescent="0.2">
      <c r="A3363" s="6">
        <f t="shared" si="260"/>
        <v>1.1346000000000001</v>
      </c>
      <c r="B3363">
        <v>3361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8">
        <f t="shared" si="261"/>
        <v>83.42647058823529</v>
      </c>
      <c r="Q3363" s="10" t="s">
        <v>8316</v>
      </c>
      <c r="R3363" t="s">
        <v>8317</v>
      </c>
      <c r="S3363" s="14" t="str">
        <f t="shared" si="262"/>
        <v>August</v>
      </c>
      <c r="T3363" s="15">
        <f t="shared" si="263"/>
        <v>41883.332638888889</v>
      </c>
      <c r="U3363" t="str">
        <f t="shared" si="264"/>
        <v>2014</v>
      </c>
    </row>
    <row r="3364" spans="1:21" ht="45" x14ac:dyDescent="0.2">
      <c r="A3364" s="6">
        <f t="shared" si="260"/>
        <v>2.1800000000000002</v>
      </c>
      <c r="B3364">
        <v>3362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8">
        <f t="shared" si="261"/>
        <v>54.5</v>
      </c>
      <c r="Q3364" s="10" t="s">
        <v>8316</v>
      </c>
      <c r="R3364" t="s">
        <v>8317</v>
      </c>
      <c r="S3364" s="14" t="str">
        <f t="shared" si="262"/>
        <v>February</v>
      </c>
      <c r="T3364" s="15">
        <f t="shared" si="263"/>
        <v>42069.871527777774</v>
      </c>
      <c r="U3364" t="str">
        <f t="shared" si="264"/>
        <v>2015</v>
      </c>
    </row>
    <row r="3365" spans="1:21" ht="45" x14ac:dyDescent="0.2">
      <c r="A3365" s="6">
        <f t="shared" si="260"/>
        <v>1.0141935483870967</v>
      </c>
      <c r="B3365">
        <v>3363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8">
        <f t="shared" si="261"/>
        <v>302.30769230769232</v>
      </c>
      <c r="Q3365" s="10" t="s">
        <v>8316</v>
      </c>
      <c r="R3365" t="s">
        <v>8317</v>
      </c>
      <c r="S3365" s="14" t="str">
        <f t="shared" si="262"/>
        <v>July</v>
      </c>
      <c r="T3365" s="15">
        <f t="shared" si="263"/>
        <v>41870.333333333328</v>
      </c>
      <c r="U3365" t="str">
        <f t="shared" si="264"/>
        <v>2014</v>
      </c>
    </row>
    <row r="3366" spans="1:21" ht="45" x14ac:dyDescent="0.2">
      <c r="A3366" s="6">
        <f t="shared" si="260"/>
        <v>1.0593333333333332</v>
      </c>
      <c r="B3366">
        <v>3364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8">
        <f t="shared" si="261"/>
        <v>44.138888888888886</v>
      </c>
      <c r="Q3366" s="10" t="s">
        <v>8316</v>
      </c>
      <c r="R3366" t="s">
        <v>8317</v>
      </c>
      <c r="S3366" s="14" t="str">
        <f t="shared" si="262"/>
        <v>February</v>
      </c>
      <c r="T3366" s="15">
        <f t="shared" si="263"/>
        <v>42444.541666666664</v>
      </c>
      <c r="U3366" t="str">
        <f t="shared" si="264"/>
        <v>2016</v>
      </c>
    </row>
    <row r="3367" spans="1:21" ht="45" x14ac:dyDescent="0.2">
      <c r="A3367" s="6">
        <f t="shared" si="260"/>
        <v>1.04</v>
      </c>
      <c r="B3367">
        <v>3365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8">
        <f t="shared" si="261"/>
        <v>866.66666666666663</v>
      </c>
      <c r="Q3367" s="10" t="s">
        <v>8316</v>
      </c>
      <c r="R3367" t="s">
        <v>8317</v>
      </c>
      <c r="S3367" s="14" t="str">
        <f t="shared" si="262"/>
        <v>November</v>
      </c>
      <c r="T3367" s="15">
        <f t="shared" si="263"/>
        <v>42350.768425925926</v>
      </c>
      <c r="U3367" t="str">
        <f t="shared" si="264"/>
        <v>2015</v>
      </c>
    </row>
    <row r="3368" spans="1:21" ht="45" x14ac:dyDescent="0.2">
      <c r="A3368" s="6">
        <f t="shared" si="260"/>
        <v>2.21</v>
      </c>
      <c r="B3368">
        <v>3366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8">
        <f t="shared" si="261"/>
        <v>61.388888888888886</v>
      </c>
      <c r="Q3368" s="10" t="s">
        <v>8316</v>
      </c>
      <c r="R3368" t="s">
        <v>8317</v>
      </c>
      <c r="S3368" s="14" t="str">
        <f t="shared" si="262"/>
        <v>April</v>
      </c>
      <c r="T3368" s="15">
        <f t="shared" si="263"/>
        <v>42136.734224537031</v>
      </c>
      <c r="U3368" t="str">
        <f t="shared" si="264"/>
        <v>2015</v>
      </c>
    </row>
    <row r="3369" spans="1:21" ht="45" x14ac:dyDescent="0.2">
      <c r="A3369" s="6">
        <f t="shared" si="260"/>
        <v>1.1866666666666668</v>
      </c>
      <c r="B3369">
        <v>3367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8">
        <f t="shared" si="261"/>
        <v>29.666666666666668</v>
      </c>
      <c r="Q3369" s="10" t="s">
        <v>8316</v>
      </c>
      <c r="R3369" t="s">
        <v>8317</v>
      </c>
      <c r="S3369" s="14" t="str">
        <f t="shared" si="262"/>
        <v>July</v>
      </c>
      <c r="T3369" s="15">
        <f t="shared" si="263"/>
        <v>42217.600624999999</v>
      </c>
      <c r="U3369" t="str">
        <f t="shared" si="264"/>
        <v>2015</v>
      </c>
    </row>
    <row r="3370" spans="1:21" ht="45" x14ac:dyDescent="0.2">
      <c r="A3370" s="6">
        <f t="shared" si="260"/>
        <v>1.046</v>
      </c>
      <c r="B3370">
        <v>3368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8">
        <f t="shared" si="261"/>
        <v>45.478260869565219</v>
      </c>
      <c r="Q3370" s="10" t="s">
        <v>8316</v>
      </c>
      <c r="R3370" t="s">
        <v>8317</v>
      </c>
      <c r="S3370" s="14" t="str">
        <f t="shared" si="262"/>
        <v>November</v>
      </c>
      <c r="T3370" s="15">
        <f t="shared" si="263"/>
        <v>42004.874999999993</v>
      </c>
      <c r="U3370" t="str">
        <f t="shared" si="264"/>
        <v>2014</v>
      </c>
    </row>
    <row r="3371" spans="1:21" ht="45" x14ac:dyDescent="0.2">
      <c r="A3371" s="6">
        <f t="shared" si="260"/>
        <v>1.0389999999999999</v>
      </c>
      <c r="B3371">
        <v>3369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8">
        <f t="shared" si="261"/>
        <v>96.203703703703709</v>
      </c>
      <c r="Q3371" s="10" t="s">
        <v>8316</v>
      </c>
      <c r="R3371" t="s">
        <v>8317</v>
      </c>
      <c r="S3371" s="14" t="str">
        <f t="shared" si="262"/>
        <v>November</v>
      </c>
      <c r="T3371" s="15">
        <f t="shared" si="263"/>
        <v>42749.708101851851</v>
      </c>
      <c r="U3371" t="str">
        <f t="shared" si="264"/>
        <v>2016</v>
      </c>
    </row>
    <row r="3372" spans="1:21" ht="30" x14ac:dyDescent="0.2">
      <c r="A3372" s="6">
        <f t="shared" si="260"/>
        <v>1.1773333333333333</v>
      </c>
      <c r="B3372">
        <v>3370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8">
        <f t="shared" si="261"/>
        <v>67.92307692307692</v>
      </c>
      <c r="Q3372" s="10" t="s">
        <v>8316</v>
      </c>
      <c r="R3372" t="s">
        <v>8317</v>
      </c>
      <c r="S3372" s="14" t="str">
        <f t="shared" si="262"/>
        <v>November</v>
      </c>
      <c r="T3372" s="15">
        <f t="shared" si="263"/>
        <v>42720.999999999993</v>
      </c>
      <c r="U3372" t="str">
        <f t="shared" si="264"/>
        <v>2016</v>
      </c>
    </row>
    <row r="3373" spans="1:21" ht="30" x14ac:dyDescent="0.2">
      <c r="A3373" s="6">
        <f t="shared" si="260"/>
        <v>1.385</v>
      </c>
      <c r="B3373">
        <v>3371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8">
        <f t="shared" si="261"/>
        <v>30.777777777777779</v>
      </c>
      <c r="Q3373" s="10" t="s">
        <v>8316</v>
      </c>
      <c r="R3373" t="s">
        <v>8317</v>
      </c>
      <c r="S3373" s="14" t="str">
        <f t="shared" si="262"/>
        <v>November</v>
      </c>
      <c r="T3373" s="15">
        <f t="shared" si="263"/>
        <v>42340.541261574072</v>
      </c>
      <c r="U3373" t="str">
        <f t="shared" si="264"/>
        <v>2015</v>
      </c>
    </row>
    <row r="3374" spans="1:21" ht="45" x14ac:dyDescent="0.2">
      <c r="A3374" s="6">
        <f t="shared" si="260"/>
        <v>1.0349999999999999</v>
      </c>
      <c r="B3374">
        <v>3372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8">
        <f t="shared" si="261"/>
        <v>38.333333333333336</v>
      </c>
      <c r="Q3374" s="10" t="s">
        <v>8316</v>
      </c>
      <c r="R3374" t="s">
        <v>8317</v>
      </c>
      <c r="S3374" s="14" t="str">
        <f t="shared" si="262"/>
        <v>August</v>
      </c>
      <c r="T3374" s="15">
        <f t="shared" si="263"/>
        <v>41875.874305555553</v>
      </c>
      <c r="U3374" t="str">
        <f t="shared" si="264"/>
        <v>2014</v>
      </c>
    </row>
    <row r="3375" spans="1:21" ht="45" x14ac:dyDescent="0.2">
      <c r="A3375" s="6">
        <f t="shared" si="260"/>
        <v>1.0024999999999999</v>
      </c>
      <c r="B3375">
        <v>3373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8">
        <f t="shared" si="261"/>
        <v>66.833333333333329</v>
      </c>
      <c r="Q3375" s="10" t="s">
        <v>8316</v>
      </c>
      <c r="R3375" t="s">
        <v>8317</v>
      </c>
      <c r="S3375" s="14" t="str">
        <f t="shared" si="262"/>
        <v>June</v>
      </c>
      <c r="T3375" s="15">
        <f t="shared" si="263"/>
        <v>42203.333333333336</v>
      </c>
      <c r="U3375" t="str">
        <f t="shared" si="264"/>
        <v>2015</v>
      </c>
    </row>
    <row r="3376" spans="1:21" ht="45" x14ac:dyDescent="0.2">
      <c r="A3376" s="6">
        <f t="shared" si="260"/>
        <v>1.0657142857142856</v>
      </c>
      <c r="B3376">
        <v>3374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8">
        <f t="shared" si="261"/>
        <v>71.730769230769226</v>
      </c>
      <c r="Q3376" s="10" t="s">
        <v>8316</v>
      </c>
      <c r="R3376" t="s">
        <v>8317</v>
      </c>
      <c r="S3376" s="14" t="str">
        <f t="shared" si="262"/>
        <v>September</v>
      </c>
      <c r="T3376" s="15">
        <f t="shared" si="263"/>
        <v>42305.398333333331</v>
      </c>
      <c r="U3376" t="str">
        <f t="shared" si="264"/>
        <v>2015</v>
      </c>
    </row>
    <row r="3377" spans="1:21" ht="45" x14ac:dyDescent="0.2">
      <c r="A3377" s="6">
        <f t="shared" si="260"/>
        <v>1</v>
      </c>
      <c r="B3377">
        <v>3375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8">
        <f t="shared" si="261"/>
        <v>176.47058823529412</v>
      </c>
      <c r="Q3377" s="10" t="s">
        <v>8316</v>
      </c>
      <c r="R3377" t="s">
        <v>8317</v>
      </c>
      <c r="S3377" s="14" t="str">
        <f t="shared" si="262"/>
        <v>May</v>
      </c>
      <c r="T3377" s="15">
        <f t="shared" si="263"/>
        <v>41777.277465277773</v>
      </c>
      <c r="U3377" t="str">
        <f t="shared" si="264"/>
        <v>2014</v>
      </c>
    </row>
    <row r="3378" spans="1:21" ht="45" x14ac:dyDescent="0.2">
      <c r="A3378" s="6">
        <f t="shared" si="260"/>
        <v>1.0001249999999999</v>
      </c>
      <c r="B3378">
        <v>3376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8">
        <f t="shared" si="261"/>
        <v>421.10526315789474</v>
      </c>
      <c r="Q3378" s="10" t="s">
        <v>8316</v>
      </c>
      <c r="R3378" t="s">
        <v>8317</v>
      </c>
      <c r="S3378" s="14" t="str">
        <f t="shared" si="262"/>
        <v>February</v>
      </c>
      <c r="T3378" s="15">
        <f t="shared" si="263"/>
        <v>42119.326319444437</v>
      </c>
      <c r="U3378" t="str">
        <f t="shared" si="264"/>
        <v>2015</v>
      </c>
    </row>
    <row r="3379" spans="1:21" ht="45" x14ac:dyDescent="0.2">
      <c r="A3379" s="6">
        <f t="shared" si="260"/>
        <v>1.0105</v>
      </c>
      <c r="B3379">
        <v>3377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8">
        <f t="shared" si="261"/>
        <v>104.98701298701299</v>
      </c>
      <c r="Q3379" s="10" t="s">
        <v>8316</v>
      </c>
      <c r="R3379" t="s">
        <v>8317</v>
      </c>
      <c r="S3379" s="14" t="str">
        <f t="shared" si="262"/>
        <v>February</v>
      </c>
      <c r="T3379" s="15">
        <f t="shared" si="263"/>
        <v>42083.37222222222</v>
      </c>
      <c r="U3379" t="str">
        <f t="shared" si="264"/>
        <v>2015</v>
      </c>
    </row>
    <row r="3380" spans="1:21" ht="45" x14ac:dyDescent="0.2">
      <c r="A3380" s="6">
        <f t="shared" si="260"/>
        <v>1.0763636363636364</v>
      </c>
      <c r="B3380">
        <v>3378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8">
        <f t="shared" si="261"/>
        <v>28.19047619047619</v>
      </c>
      <c r="Q3380" s="10" t="s">
        <v>8316</v>
      </c>
      <c r="R3380" t="s">
        <v>8317</v>
      </c>
      <c r="S3380" s="14" t="str">
        <f t="shared" si="262"/>
        <v>August</v>
      </c>
      <c r="T3380" s="15">
        <f t="shared" si="263"/>
        <v>41882.213888888888</v>
      </c>
      <c r="U3380" t="str">
        <f t="shared" si="264"/>
        <v>2014</v>
      </c>
    </row>
    <row r="3381" spans="1:21" ht="45" x14ac:dyDescent="0.2">
      <c r="A3381" s="6">
        <f t="shared" si="260"/>
        <v>1.0365</v>
      </c>
      <c r="B3381">
        <v>3379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8">
        <f t="shared" si="261"/>
        <v>54.55263157894737</v>
      </c>
      <c r="Q3381" s="10" t="s">
        <v>8316</v>
      </c>
      <c r="R3381" t="s">
        <v>8317</v>
      </c>
      <c r="S3381" s="14" t="str">
        <f t="shared" si="262"/>
        <v>August</v>
      </c>
      <c r="T3381" s="15">
        <f t="shared" si="263"/>
        <v>42242.624999999993</v>
      </c>
      <c r="U3381" t="str">
        <f t="shared" si="264"/>
        <v>2015</v>
      </c>
    </row>
    <row r="3382" spans="1:21" ht="45" x14ac:dyDescent="0.2">
      <c r="A3382" s="6">
        <f t="shared" si="260"/>
        <v>1.0443333333333333</v>
      </c>
      <c r="B3382">
        <v>3380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8">
        <f t="shared" si="261"/>
        <v>111.89285714285714</v>
      </c>
      <c r="Q3382" s="10" t="s">
        <v>8316</v>
      </c>
      <c r="R3382" t="s">
        <v>8317</v>
      </c>
      <c r="S3382" s="14" t="str">
        <f t="shared" si="262"/>
        <v>October</v>
      </c>
      <c r="T3382" s="15">
        <f t="shared" si="263"/>
        <v>41972.661782407398</v>
      </c>
      <c r="U3382" t="str">
        <f t="shared" si="264"/>
        <v>2014</v>
      </c>
    </row>
    <row r="3383" spans="1:21" ht="45" x14ac:dyDescent="0.2">
      <c r="A3383" s="6">
        <f t="shared" si="260"/>
        <v>1.0225</v>
      </c>
      <c r="B3383">
        <v>3381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8">
        <f t="shared" si="261"/>
        <v>85.208333333333329</v>
      </c>
      <c r="Q3383" s="10" t="s">
        <v>8316</v>
      </c>
      <c r="R3383" t="s">
        <v>8317</v>
      </c>
      <c r="S3383" s="14" t="str">
        <f t="shared" si="262"/>
        <v>February</v>
      </c>
      <c r="T3383" s="15">
        <f t="shared" si="263"/>
        <v>42073.809988425921</v>
      </c>
      <c r="U3383" t="str">
        <f t="shared" si="264"/>
        <v>2015</v>
      </c>
    </row>
    <row r="3384" spans="1:21" ht="45" x14ac:dyDescent="0.2">
      <c r="A3384" s="6">
        <f t="shared" si="260"/>
        <v>1.0074285714285713</v>
      </c>
      <c r="B3384">
        <v>3382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8">
        <f t="shared" si="261"/>
        <v>76.652173913043484</v>
      </c>
      <c r="Q3384" s="10" t="s">
        <v>8316</v>
      </c>
      <c r="R3384" t="s">
        <v>8317</v>
      </c>
      <c r="S3384" s="14" t="str">
        <f t="shared" si="262"/>
        <v>July</v>
      </c>
      <c r="T3384" s="15">
        <f t="shared" si="263"/>
        <v>42583.624305555553</v>
      </c>
      <c r="U3384" t="str">
        <f t="shared" si="264"/>
        <v>2016</v>
      </c>
    </row>
    <row r="3385" spans="1:21" ht="45" x14ac:dyDescent="0.2">
      <c r="A3385" s="6">
        <f t="shared" si="260"/>
        <v>1.1171428571428572</v>
      </c>
      <c r="B3385">
        <v>3383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8">
        <f t="shared" si="261"/>
        <v>65.166666666666671</v>
      </c>
      <c r="Q3385" s="10" t="s">
        <v>8316</v>
      </c>
      <c r="R3385" t="s">
        <v>8317</v>
      </c>
      <c r="S3385" s="14" t="str">
        <f t="shared" si="262"/>
        <v>June</v>
      </c>
      <c r="T3385" s="15">
        <f t="shared" si="263"/>
        <v>42544.449305555558</v>
      </c>
      <c r="U3385" t="str">
        <f t="shared" si="264"/>
        <v>2016</v>
      </c>
    </row>
    <row r="3386" spans="1:21" ht="45" x14ac:dyDescent="0.2">
      <c r="A3386" s="6">
        <f t="shared" si="260"/>
        <v>1.0001100000000001</v>
      </c>
      <c r="B3386">
        <v>3384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8">
        <f t="shared" si="261"/>
        <v>93.760312499999998</v>
      </c>
      <c r="Q3386" s="10" t="s">
        <v>8316</v>
      </c>
      <c r="R3386" t="s">
        <v>8317</v>
      </c>
      <c r="S3386" s="14" t="str">
        <f t="shared" si="262"/>
        <v>October</v>
      </c>
      <c r="T3386" s="15">
        <f t="shared" si="263"/>
        <v>42328.791666666664</v>
      </c>
      <c r="U3386" t="str">
        <f t="shared" si="264"/>
        <v>2015</v>
      </c>
    </row>
    <row r="3387" spans="1:21" ht="45" x14ac:dyDescent="0.2">
      <c r="A3387" s="6">
        <f t="shared" si="260"/>
        <v>1</v>
      </c>
      <c r="B3387">
        <v>3385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8">
        <f t="shared" si="261"/>
        <v>133.33333333333334</v>
      </c>
      <c r="Q3387" s="10" t="s">
        <v>8316</v>
      </c>
      <c r="R3387" t="s">
        <v>8317</v>
      </c>
      <c r="S3387" s="14" t="str">
        <f t="shared" si="262"/>
        <v>November</v>
      </c>
      <c r="T3387" s="15">
        <f t="shared" si="263"/>
        <v>41983.534166666665</v>
      </c>
      <c r="U3387" t="str">
        <f t="shared" si="264"/>
        <v>2014</v>
      </c>
    </row>
    <row r="3388" spans="1:21" ht="45" x14ac:dyDescent="0.2">
      <c r="A3388" s="6">
        <f t="shared" si="260"/>
        <v>1.05</v>
      </c>
      <c r="B3388">
        <v>3386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8">
        <f t="shared" si="261"/>
        <v>51.219512195121951</v>
      </c>
      <c r="Q3388" s="10" t="s">
        <v>8316</v>
      </c>
      <c r="R3388" t="s">
        <v>8317</v>
      </c>
      <c r="S3388" s="14" t="str">
        <f t="shared" si="262"/>
        <v>November</v>
      </c>
      <c r="T3388" s="15">
        <f t="shared" si="263"/>
        <v>41976.311412037037</v>
      </c>
      <c r="U3388" t="str">
        <f t="shared" si="264"/>
        <v>2014</v>
      </c>
    </row>
    <row r="3389" spans="1:21" ht="45" x14ac:dyDescent="0.2">
      <c r="A3389" s="6">
        <f t="shared" si="260"/>
        <v>1.1686666666666667</v>
      </c>
      <c r="B3389">
        <v>3387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8">
        <f t="shared" si="261"/>
        <v>100.17142857142858</v>
      </c>
      <c r="Q3389" s="10" t="s">
        <v>8316</v>
      </c>
      <c r="R3389" t="s">
        <v>8317</v>
      </c>
      <c r="S3389" s="14" t="str">
        <f t="shared" si="262"/>
        <v>November</v>
      </c>
      <c r="T3389" s="15">
        <f t="shared" si="263"/>
        <v>41987.429259259261</v>
      </c>
      <c r="U3389" t="str">
        <f t="shared" si="264"/>
        <v>2014</v>
      </c>
    </row>
    <row r="3390" spans="1:21" ht="45" x14ac:dyDescent="0.2">
      <c r="A3390" s="6">
        <f t="shared" si="260"/>
        <v>1.038</v>
      </c>
      <c r="B3390">
        <v>3388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8">
        <f t="shared" si="261"/>
        <v>34.6</v>
      </c>
      <c r="Q3390" s="10" t="s">
        <v>8316</v>
      </c>
      <c r="R3390" t="s">
        <v>8317</v>
      </c>
      <c r="S3390" s="14" t="str">
        <f t="shared" si="262"/>
        <v>May</v>
      </c>
      <c r="T3390" s="15">
        <f t="shared" si="263"/>
        <v>42173.127789351849</v>
      </c>
      <c r="U3390" t="str">
        <f t="shared" si="264"/>
        <v>2015</v>
      </c>
    </row>
    <row r="3391" spans="1:21" ht="45" x14ac:dyDescent="0.2">
      <c r="A3391" s="6">
        <f t="shared" si="260"/>
        <v>1.145</v>
      </c>
      <c r="B3391">
        <v>3389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8">
        <f t="shared" si="261"/>
        <v>184.67741935483872</v>
      </c>
      <c r="Q3391" s="10" t="s">
        <v>8316</v>
      </c>
      <c r="R3391" t="s">
        <v>8317</v>
      </c>
      <c r="S3391" s="14" t="str">
        <f t="shared" si="262"/>
        <v>May</v>
      </c>
      <c r="T3391" s="15">
        <f t="shared" si="263"/>
        <v>42524.230115740742</v>
      </c>
      <c r="U3391" t="str">
        <f t="shared" si="264"/>
        <v>2016</v>
      </c>
    </row>
    <row r="3392" spans="1:21" ht="45" x14ac:dyDescent="0.2">
      <c r="A3392" s="6">
        <f t="shared" si="260"/>
        <v>1.024</v>
      </c>
      <c r="B3392">
        <v>3390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8">
        <f t="shared" si="261"/>
        <v>69.818181818181813</v>
      </c>
      <c r="Q3392" s="10" t="s">
        <v>8316</v>
      </c>
      <c r="R3392" t="s">
        <v>8317</v>
      </c>
      <c r="S3392" s="14" t="str">
        <f t="shared" si="262"/>
        <v>June</v>
      </c>
      <c r="T3392" s="15">
        <f t="shared" si="263"/>
        <v>41830.44149305555</v>
      </c>
      <c r="U3392" t="str">
        <f t="shared" si="264"/>
        <v>2014</v>
      </c>
    </row>
    <row r="3393" spans="1:21" ht="45" x14ac:dyDescent="0.2">
      <c r="A3393" s="6">
        <f t="shared" si="260"/>
        <v>2.23</v>
      </c>
      <c r="B3393">
        <v>3391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8">
        <f t="shared" si="261"/>
        <v>61.944444444444443</v>
      </c>
      <c r="Q3393" s="10" t="s">
        <v>8316</v>
      </c>
      <c r="R3393" t="s">
        <v>8317</v>
      </c>
      <c r="S3393" s="14" t="str">
        <f t="shared" si="262"/>
        <v>July</v>
      </c>
      <c r="T3393" s="15">
        <f t="shared" si="263"/>
        <v>41859.602777777778</v>
      </c>
      <c r="U3393" t="str">
        <f t="shared" si="264"/>
        <v>2014</v>
      </c>
    </row>
    <row r="3394" spans="1:21" ht="45" x14ac:dyDescent="0.2">
      <c r="A3394" s="6">
        <f t="shared" si="260"/>
        <v>1</v>
      </c>
      <c r="B3394">
        <v>3392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8">
        <f t="shared" si="261"/>
        <v>41.666666666666664</v>
      </c>
      <c r="Q3394" s="10" t="s">
        <v>8316</v>
      </c>
      <c r="R3394" t="s">
        <v>8317</v>
      </c>
      <c r="S3394" s="14" t="str">
        <f t="shared" si="262"/>
        <v>March</v>
      </c>
      <c r="T3394" s="15">
        <f t="shared" si="263"/>
        <v>42496.51221064815</v>
      </c>
      <c r="U3394" t="str">
        <f t="shared" si="264"/>
        <v>2016</v>
      </c>
    </row>
    <row r="3395" spans="1:21" ht="45" x14ac:dyDescent="0.2">
      <c r="A3395" s="6">
        <f t="shared" ref="A3395:A3458" si="265">(F3395/E3395)</f>
        <v>1.0580000000000001</v>
      </c>
      <c r="B3395">
        <v>3393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8">
        <f t="shared" ref="P3395:P3458" si="266">F3395/M3395</f>
        <v>36.06818181818182</v>
      </c>
      <c r="Q3395" s="10" t="s">
        <v>8316</v>
      </c>
      <c r="R3395" t="s">
        <v>8317</v>
      </c>
      <c r="S3395" s="14" t="str">
        <f t="shared" ref="S3395:S3458" si="267">TEXT((((K3395/60)/60)/24)+DATE(1970,1,1)+(-8/24),"MMMM")</f>
        <v>October</v>
      </c>
      <c r="T3395" s="15">
        <f t="shared" ref="T3395:T3458" si="268">(((J3395/60)/60/24)+DATE(1970,1,1)+(-8/24))</f>
        <v>41948.698611111111</v>
      </c>
      <c r="U3395" t="str">
        <f t="shared" ref="U3395:U3458" si="269">TEXT((((K3395/60)/60)/24)+DATE(1970,1,1)+(-8/24),"YYYY")</f>
        <v>2014</v>
      </c>
    </row>
    <row r="3396" spans="1:21" ht="45" x14ac:dyDescent="0.2">
      <c r="A3396" s="6">
        <f t="shared" si="265"/>
        <v>1.4236363636363636</v>
      </c>
      <c r="B3396">
        <v>3394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8">
        <f t="shared" si="266"/>
        <v>29</v>
      </c>
      <c r="Q3396" s="10" t="s">
        <v>8316</v>
      </c>
      <c r="R3396" t="s">
        <v>8317</v>
      </c>
      <c r="S3396" s="14" t="str">
        <f t="shared" si="267"/>
        <v>June</v>
      </c>
      <c r="T3396" s="15">
        <f t="shared" si="268"/>
        <v>41847.262094907404</v>
      </c>
      <c r="U3396" t="str">
        <f t="shared" si="269"/>
        <v>2014</v>
      </c>
    </row>
    <row r="3397" spans="1:21" ht="30" x14ac:dyDescent="0.2">
      <c r="A3397" s="6">
        <f t="shared" si="265"/>
        <v>1.84</v>
      </c>
      <c r="B3397">
        <v>3395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8">
        <f t="shared" si="266"/>
        <v>24.210526315789473</v>
      </c>
      <c r="Q3397" s="10" t="s">
        <v>8316</v>
      </c>
      <c r="R3397" t="s">
        <v>8317</v>
      </c>
      <c r="S3397" s="14" t="str">
        <f t="shared" si="267"/>
        <v>May</v>
      </c>
      <c r="T3397" s="15">
        <f t="shared" si="268"/>
        <v>42154.423611111109</v>
      </c>
      <c r="U3397" t="str">
        <f t="shared" si="269"/>
        <v>2015</v>
      </c>
    </row>
    <row r="3398" spans="1:21" ht="45" x14ac:dyDescent="0.2">
      <c r="A3398" s="6">
        <f t="shared" si="265"/>
        <v>1.0433333333333332</v>
      </c>
      <c r="B3398">
        <v>3396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8">
        <f t="shared" si="266"/>
        <v>55.892857142857146</v>
      </c>
      <c r="Q3398" s="10" t="s">
        <v>8316</v>
      </c>
      <c r="R3398" t="s">
        <v>8317</v>
      </c>
      <c r="S3398" s="14" t="str">
        <f t="shared" si="267"/>
        <v>May</v>
      </c>
      <c r="T3398" s="15">
        <f t="shared" si="268"/>
        <v>41790.832638888889</v>
      </c>
      <c r="U3398" t="str">
        <f t="shared" si="269"/>
        <v>2014</v>
      </c>
    </row>
    <row r="3399" spans="1:21" ht="30" x14ac:dyDescent="0.2">
      <c r="A3399" s="6">
        <f t="shared" si="265"/>
        <v>1.1200000000000001</v>
      </c>
      <c r="B3399">
        <v>3397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8">
        <f t="shared" si="266"/>
        <v>11.666666666666666</v>
      </c>
      <c r="Q3399" s="10" t="s">
        <v>8316</v>
      </c>
      <c r="R3399" t="s">
        <v>8317</v>
      </c>
      <c r="S3399" s="14" t="str">
        <f t="shared" si="267"/>
        <v>January</v>
      </c>
      <c r="T3399" s="15">
        <f t="shared" si="268"/>
        <v>42418.583333333336</v>
      </c>
      <c r="U3399" t="str">
        <f t="shared" si="269"/>
        <v>2016</v>
      </c>
    </row>
    <row r="3400" spans="1:21" ht="45" x14ac:dyDescent="0.2">
      <c r="A3400" s="6">
        <f t="shared" si="265"/>
        <v>1.1107499999999999</v>
      </c>
      <c r="B3400">
        <v>3398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8">
        <f t="shared" si="266"/>
        <v>68.353846153846149</v>
      </c>
      <c r="Q3400" s="10" t="s">
        <v>8316</v>
      </c>
      <c r="R3400" t="s">
        <v>8317</v>
      </c>
      <c r="S3400" s="14" t="str">
        <f t="shared" si="267"/>
        <v>October</v>
      </c>
      <c r="T3400" s="15">
        <f t="shared" si="268"/>
        <v>41964.374999999993</v>
      </c>
      <c r="U3400" t="str">
        <f t="shared" si="269"/>
        <v>2014</v>
      </c>
    </row>
    <row r="3401" spans="1:21" ht="45" x14ac:dyDescent="0.2">
      <c r="A3401" s="6">
        <f t="shared" si="265"/>
        <v>1.0375000000000001</v>
      </c>
      <c r="B3401">
        <v>3399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8">
        <f t="shared" si="266"/>
        <v>27.065217391304348</v>
      </c>
      <c r="Q3401" s="10" t="s">
        <v>8316</v>
      </c>
      <c r="R3401" t="s">
        <v>8317</v>
      </c>
      <c r="S3401" s="14" t="str">
        <f t="shared" si="267"/>
        <v>January</v>
      </c>
      <c r="T3401" s="15">
        <f t="shared" si="268"/>
        <v>42056.587094907409</v>
      </c>
      <c r="U3401" t="str">
        <f t="shared" si="269"/>
        <v>2015</v>
      </c>
    </row>
    <row r="3402" spans="1:21" ht="45" x14ac:dyDescent="0.2">
      <c r="A3402" s="6">
        <f t="shared" si="265"/>
        <v>1.0041</v>
      </c>
      <c r="B3402">
        <v>3400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8">
        <f t="shared" si="266"/>
        <v>118.12941176470588</v>
      </c>
      <c r="Q3402" s="10" t="s">
        <v>8316</v>
      </c>
      <c r="R3402" t="s">
        <v>8317</v>
      </c>
      <c r="S3402" s="14" t="str">
        <f t="shared" si="267"/>
        <v>July</v>
      </c>
      <c r="T3402" s="15">
        <f t="shared" si="268"/>
        <v>41879.620532407404</v>
      </c>
      <c r="U3402" t="str">
        <f t="shared" si="269"/>
        <v>2014</v>
      </c>
    </row>
    <row r="3403" spans="1:21" ht="45" x14ac:dyDescent="0.2">
      <c r="A3403" s="6">
        <f t="shared" si="265"/>
        <v>1.0186206896551724</v>
      </c>
      <c r="B3403">
        <v>3401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8">
        <f t="shared" si="266"/>
        <v>44.757575757575758</v>
      </c>
      <c r="Q3403" s="10" t="s">
        <v>8316</v>
      </c>
      <c r="R3403" t="s">
        <v>8317</v>
      </c>
      <c r="S3403" s="14" t="str">
        <f t="shared" si="267"/>
        <v>July</v>
      </c>
      <c r="T3403" s="15">
        <f t="shared" si="268"/>
        <v>42223.3905787037</v>
      </c>
      <c r="U3403" t="str">
        <f t="shared" si="269"/>
        <v>2015</v>
      </c>
    </row>
    <row r="3404" spans="1:21" ht="45" x14ac:dyDescent="0.2">
      <c r="A3404" s="6">
        <f t="shared" si="265"/>
        <v>1.0976666666666666</v>
      </c>
      <c r="B3404">
        <v>3402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8">
        <f t="shared" si="266"/>
        <v>99.787878787878782</v>
      </c>
      <c r="Q3404" s="10" t="s">
        <v>8316</v>
      </c>
      <c r="R3404" t="s">
        <v>8317</v>
      </c>
      <c r="S3404" s="14" t="str">
        <f t="shared" si="267"/>
        <v>October</v>
      </c>
      <c r="T3404" s="15">
        <f t="shared" si="268"/>
        <v>42319.771527777775</v>
      </c>
      <c r="U3404" t="str">
        <f t="shared" si="269"/>
        <v>2015</v>
      </c>
    </row>
    <row r="3405" spans="1:21" ht="45" x14ac:dyDescent="0.2">
      <c r="A3405" s="6">
        <f t="shared" si="265"/>
        <v>1</v>
      </c>
      <c r="B3405">
        <v>3403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8">
        <f t="shared" si="266"/>
        <v>117.64705882352941</v>
      </c>
      <c r="Q3405" s="10" t="s">
        <v>8316</v>
      </c>
      <c r="R3405" t="s">
        <v>8317</v>
      </c>
      <c r="S3405" s="14" t="str">
        <f t="shared" si="267"/>
        <v>May</v>
      </c>
      <c r="T3405" s="15">
        <f t="shared" si="268"/>
        <v>42180.128749999996</v>
      </c>
      <c r="U3405" t="str">
        <f t="shared" si="269"/>
        <v>2015</v>
      </c>
    </row>
    <row r="3406" spans="1:21" ht="45" x14ac:dyDescent="0.2">
      <c r="A3406" s="6">
        <f t="shared" si="265"/>
        <v>1.22</v>
      </c>
      <c r="B3406">
        <v>3404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8">
        <f t="shared" si="266"/>
        <v>203.33333333333334</v>
      </c>
      <c r="Q3406" s="10" t="s">
        <v>8316</v>
      </c>
      <c r="R3406" t="s">
        <v>8317</v>
      </c>
      <c r="S3406" s="14" t="str">
        <f t="shared" si="267"/>
        <v>May</v>
      </c>
      <c r="T3406" s="15">
        <f t="shared" si="268"/>
        <v>42172.170162037037</v>
      </c>
      <c r="U3406" t="str">
        <f t="shared" si="269"/>
        <v>2015</v>
      </c>
    </row>
    <row r="3407" spans="1:21" ht="45" x14ac:dyDescent="0.2">
      <c r="A3407" s="6">
        <f t="shared" si="265"/>
        <v>1.3757142857142857</v>
      </c>
      <c r="B3407">
        <v>3405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8">
        <f t="shared" si="266"/>
        <v>28.323529411764707</v>
      </c>
      <c r="Q3407" s="10" t="s">
        <v>8316</v>
      </c>
      <c r="R3407" t="s">
        <v>8317</v>
      </c>
      <c r="S3407" s="14" t="str">
        <f t="shared" si="267"/>
        <v>February</v>
      </c>
      <c r="T3407" s="15">
        <f t="shared" si="268"/>
        <v>42430.665972222218</v>
      </c>
      <c r="U3407" t="str">
        <f t="shared" si="269"/>
        <v>2016</v>
      </c>
    </row>
    <row r="3408" spans="1:21" ht="30" x14ac:dyDescent="0.2">
      <c r="A3408" s="6">
        <f t="shared" si="265"/>
        <v>1.0031000000000001</v>
      </c>
      <c r="B3408">
        <v>3406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8">
        <f t="shared" si="266"/>
        <v>110.23076923076923</v>
      </c>
      <c r="Q3408" s="10" t="s">
        <v>8316</v>
      </c>
      <c r="R3408" t="s">
        <v>8317</v>
      </c>
      <c r="S3408" s="14" t="str">
        <f t="shared" si="267"/>
        <v>June</v>
      </c>
      <c r="T3408" s="15">
        <f t="shared" si="268"/>
        <v>41836.159444444442</v>
      </c>
      <c r="U3408" t="str">
        <f t="shared" si="269"/>
        <v>2014</v>
      </c>
    </row>
    <row r="3409" spans="1:21" ht="60" x14ac:dyDescent="0.2">
      <c r="A3409" s="6">
        <f t="shared" si="265"/>
        <v>1.071</v>
      </c>
      <c r="B3409">
        <v>3407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8">
        <f t="shared" si="266"/>
        <v>31.970149253731343</v>
      </c>
      <c r="Q3409" s="10" t="s">
        <v>8316</v>
      </c>
      <c r="R3409" t="s">
        <v>8317</v>
      </c>
      <c r="S3409" s="14" t="str">
        <f t="shared" si="267"/>
        <v>June</v>
      </c>
      <c r="T3409" s="15">
        <f t="shared" si="268"/>
        <v>41826.08899305555</v>
      </c>
      <c r="U3409" t="str">
        <f t="shared" si="269"/>
        <v>2014</v>
      </c>
    </row>
    <row r="3410" spans="1:21" ht="45" x14ac:dyDescent="0.2">
      <c r="A3410" s="6">
        <f t="shared" si="265"/>
        <v>2.11</v>
      </c>
      <c r="B3410">
        <v>3408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8">
        <f t="shared" si="266"/>
        <v>58.611111111111114</v>
      </c>
      <c r="Q3410" s="10" t="s">
        <v>8316</v>
      </c>
      <c r="R3410" t="s">
        <v>8317</v>
      </c>
      <c r="S3410" s="14" t="str">
        <f t="shared" si="267"/>
        <v>June</v>
      </c>
      <c r="T3410" s="15">
        <f t="shared" si="268"/>
        <v>41838.65861111111</v>
      </c>
      <c r="U3410" t="str">
        <f t="shared" si="269"/>
        <v>2014</v>
      </c>
    </row>
    <row r="3411" spans="1:21" ht="30" x14ac:dyDescent="0.2">
      <c r="A3411" s="6">
        <f t="shared" si="265"/>
        <v>1.236</v>
      </c>
      <c r="B3411">
        <v>3409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8">
        <f t="shared" si="266"/>
        <v>29.428571428571427</v>
      </c>
      <c r="Q3411" s="10" t="s">
        <v>8316</v>
      </c>
      <c r="R3411" t="s">
        <v>8317</v>
      </c>
      <c r="S3411" s="14" t="str">
        <f t="shared" si="267"/>
        <v>June</v>
      </c>
      <c r="T3411" s="15">
        <f t="shared" si="268"/>
        <v>42582.540277777771</v>
      </c>
      <c r="U3411" t="str">
        <f t="shared" si="269"/>
        <v>2016</v>
      </c>
    </row>
    <row r="3412" spans="1:21" ht="45" x14ac:dyDescent="0.2">
      <c r="A3412" s="6">
        <f t="shared" si="265"/>
        <v>1.085</v>
      </c>
      <c r="B3412">
        <v>3410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8">
        <f t="shared" si="266"/>
        <v>81.375</v>
      </c>
      <c r="Q3412" s="10" t="s">
        <v>8316</v>
      </c>
      <c r="R3412" t="s">
        <v>8317</v>
      </c>
      <c r="S3412" s="14" t="str">
        <f t="shared" si="267"/>
        <v>May</v>
      </c>
      <c r="T3412" s="15">
        <f t="shared" si="268"/>
        <v>42526.958333333336</v>
      </c>
      <c r="U3412" t="str">
        <f t="shared" si="269"/>
        <v>2016</v>
      </c>
    </row>
    <row r="3413" spans="1:21" ht="45" x14ac:dyDescent="0.2">
      <c r="A3413" s="6">
        <f t="shared" si="265"/>
        <v>1.0356666666666667</v>
      </c>
      <c r="B3413">
        <v>3411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8">
        <f t="shared" si="266"/>
        <v>199.16666666666666</v>
      </c>
      <c r="Q3413" s="10" t="s">
        <v>8316</v>
      </c>
      <c r="R3413" t="s">
        <v>8317</v>
      </c>
      <c r="S3413" s="14" t="str">
        <f t="shared" si="267"/>
        <v>September</v>
      </c>
      <c r="T3413" s="15">
        <f t="shared" si="268"/>
        <v>42284.689490740733</v>
      </c>
      <c r="U3413" t="str">
        <f t="shared" si="269"/>
        <v>2015</v>
      </c>
    </row>
    <row r="3414" spans="1:21" ht="45" x14ac:dyDescent="0.2">
      <c r="A3414" s="6">
        <f t="shared" si="265"/>
        <v>1</v>
      </c>
      <c r="B3414">
        <v>3412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8">
        <f t="shared" si="266"/>
        <v>115.38461538461539</v>
      </c>
      <c r="Q3414" s="10" t="s">
        <v>8316</v>
      </c>
      <c r="R3414" t="s">
        <v>8317</v>
      </c>
      <c r="S3414" s="14" t="str">
        <f t="shared" si="267"/>
        <v>August</v>
      </c>
      <c r="T3414" s="15">
        <f t="shared" si="268"/>
        <v>41909.625717592593</v>
      </c>
      <c r="U3414" t="str">
        <f t="shared" si="269"/>
        <v>2014</v>
      </c>
    </row>
    <row r="3415" spans="1:21" ht="45" x14ac:dyDescent="0.2">
      <c r="A3415" s="6">
        <f t="shared" si="265"/>
        <v>1.3</v>
      </c>
      <c r="B3415">
        <v>3413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8">
        <f t="shared" si="266"/>
        <v>46.428571428571431</v>
      </c>
      <c r="Q3415" s="10" t="s">
        <v>8316</v>
      </c>
      <c r="R3415" t="s">
        <v>8317</v>
      </c>
      <c r="S3415" s="14" t="str">
        <f t="shared" si="267"/>
        <v>February</v>
      </c>
      <c r="T3415" s="15">
        <f t="shared" si="268"/>
        <v>42062.874305555553</v>
      </c>
      <c r="U3415" t="str">
        <f t="shared" si="269"/>
        <v>2015</v>
      </c>
    </row>
    <row r="3416" spans="1:21" ht="45" x14ac:dyDescent="0.2">
      <c r="A3416" s="6">
        <f t="shared" si="265"/>
        <v>1.0349999999999999</v>
      </c>
      <c r="B3416">
        <v>3414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8">
        <f t="shared" si="266"/>
        <v>70.568181818181813</v>
      </c>
      <c r="Q3416" s="10" t="s">
        <v>8316</v>
      </c>
      <c r="R3416" t="s">
        <v>8317</v>
      </c>
      <c r="S3416" s="14" t="str">
        <f t="shared" si="267"/>
        <v>November</v>
      </c>
      <c r="T3416" s="15">
        <f t="shared" si="268"/>
        <v>42704.999305555553</v>
      </c>
      <c r="U3416" t="str">
        <f t="shared" si="269"/>
        <v>2016</v>
      </c>
    </row>
    <row r="3417" spans="1:21" ht="30" x14ac:dyDescent="0.2">
      <c r="A3417" s="6">
        <f t="shared" si="265"/>
        <v>1</v>
      </c>
      <c r="B3417">
        <v>3415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8">
        <f t="shared" si="266"/>
        <v>22.222222222222221</v>
      </c>
      <c r="Q3417" s="10" t="s">
        <v>8316</v>
      </c>
      <c r="R3417" t="s">
        <v>8317</v>
      </c>
      <c r="S3417" s="14" t="str">
        <f t="shared" si="267"/>
        <v>April</v>
      </c>
      <c r="T3417" s="15">
        <f t="shared" si="268"/>
        <v>42477.645833333336</v>
      </c>
      <c r="U3417" t="str">
        <f t="shared" si="269"/>
        <v>2016</v>
      </c>
    </row>
    <row r="3418" spans="1:21" ht="45" x14ac:dyDescent="0.2">
      <c r="A3418" s="6">
        <f t="shared" si="265"/>
        <v>1.196</v>
      </c>
      <c r="B3418">
        <v>3416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8">
        <f t="shared" si="266"/>
        <v>159.46666666666667</v>
      </c>
      <c r="Q3418" s="10" t="s">
        <v>8316</v>
      </c>
      <c r="R3418" t="s">
        <v>8317</v>
      </c>
      <c r="S3418" s="14" t="str">
        <f t="shared" si="267"/>
        <v>March</v>
      </c>
      <c r="T3418" s="15">
        <f t="shared" si="268"/>
        <v>42117.437499999993</v>
      </c>
      <c r="U3418" t="str">
        <f t="shared" si="269"/>
        <v>2015</v>
      </c>
    </row>
    <row r="3419" spans="1:21" ht="45" x14ac:dyDescent="0.2">
      <c r="A3419" s="6">
        <f t="shared" si="265"/>
        <v>1.0000058823529412</v>
      </c>
      <c r="B3419">
        <v>3417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8">
        <f t="shared" si="266"/>
        <v>37.777999999999999</v>
      </c>
      <c r="Q3419" s="10" t="s">
        <v>8316</v>
      </c>
      <c r="R3419" t="s">
        <v>8317</v>
      </c>
      <c r="S3419" s="14" t="str">
        <f t="shared" si="267"/>
        <v>September</v>
      </c>
      <c r="T3419" s="15">
        <f t="shared" si="268"/>
        <v>41937.696527777778</v>
      </c>
      <c r="U3419" t="str">
        <f t="shared" si="269"/>
        <v>2014</v>
      </c>
    </row>
    <row r="3420" spans="1:21" ht="45" x14ac:dyDescent="0.2">
      <c r="A3420" s="6">
        <f t="shared" si="265"/>
        <v>1.00875</v>
      </c>
      <c r="B3420">
        <v>3418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8">
        <f t="shared" si="266"/>
        <v>72.053571428571431</v>
      </c>
      <c r="Q3420" s="10" t="s">
        <v>8316</v>
      </c>
      <c r="R3420" t="s">
        <v>8317</v>
      </c>
      <c r="S3420" s="14" t="str">
        <f t="shared" si="267"/>
        <v>April</v>
      </c>
      <c r="T3420" s="15">
        <f t="shared" si="268"/>
        <v>41782.501238425924</v>
      </c>
      <c r="U3420" t="str">
        <f t="shared" si="269"/>
        <v>2014</v>
      </c>
    </row>
    <row r="3421" spans="1:21" ht="60" x14ac:dyDescent="0.2">
      <c r="A3421" s="6">
        <f t="shared" si="265"/>
        <v>1.0654545454545454</v>
      </c>
      <c r="B3421">
        <v>3419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8">
        <f t="shared" si="266"/>
        <v>63.695652173913047</v>
      </c>
      <c r="Q3421" s="10" t="s">
        <v>8316</v>
      </c>
      <c r="R3421" t="s">
        <v>8317</v>
      </c>
      <c r="S3421" s="14" t="str">
        <f t="shared" si="267"/>
        <v>March</v>
      </c>
      <c r="T3421" s="15">
        <f t="shared" si="268"/>
        <v>42466.562499999993</v>
      </c>
      <c r="U3421" t="str">
        <f t="shared" si="269"/>
        <v>2016</v>
      </c>
    </row>
    <row r="3422" spans="1:21" ht="45" x14ac:dyDescent="0.2">
      <c r="A3422" s="6">
        <f t="shared" si="265"/>
        <v>1.38</v>
      </c>
      <c r="B3422">
        <v>3420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8">
        <f t="shared" si="266"/>
        <v>28.411764705882351</v>
      </c>
      <c r="Q3422" s="10" t="s">
        <v>8316</v>
      </c>
      <c r="R3422" t="s">
        <v>8317</v>
      </c>
      <c r="S3422" s="14" t="str">
        <f t="shared" si="267"/>
        <v>February</v>
      </c>
      <c r="T3422" s="15">
        <f t="shared" si="268"/>
        <v>42413.666666666664</v>
      </c>
      <c r="U3422" t="str">
        <f t="shared" si="269"/>
        <v>2016</v>
      </c>
    </row>
    <row r="3423" spans="1:21" ht="45" x14ac:dyDescent="0.2">
      <c r="A3423" s="6">
        <f t="shared" si="265"/>
        <v>1.0115000000000001</v>
      </c>
      <c r="B3423">
        <v>3421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8">
        <f t="shared" si="266"/>
        <v>103.21428571428571</v>
      </c>
      <c r="Q3423" s="10" t="s">
        <v>8316</v>
      </c>
      <c r="R3423" t="s">
        <v>8317</v>
      </c>
      <c r="S3423" s="14" t="str">
        <f t="shared" si="267"/>
        <v>February</v>
      </c>
      <c r="T3423" s="15">
        <f t="shared" si="268"/>
        <v>42067.457905092589</v>
      </c>
      <c r="U3423" t="str">
        <f t="shared" si="269"/>
        <v>2015</v>
      </c>
    </row>
    <row r="3424" spans="1:21" ht="45" x14ac:dyDescent="0.2">
      <c r="A3424" s="6">
        <f t="shared" si="265"/>
        <v>1.091</v>
      </c>
      <c r="B3424">
        <v>3422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8">
        <f t="shared" si="266"/>
        <v>71.152173913043484</v>
      </c>
      <c r="Q3424" s="10" t="s">
        <v>8316</v>
      </c>
      <c r="R3424" t="s">
        <v>8317</v>
      </c>
      <c r="S3424" s="14" t="str">
        <f t="shared" si="267"/>
        <v>November</v>
      </c>
      <c r="T3424" s="15">
        <f t="shared" si="268"/>
        <v>42351.666666666664</v>
      </c>
      <c r="U3424" t="str">
        <f t="shared" si="269"/>
        <v>2015</v>
      </c>
    </row>
    <row r="3425" spans="1:21" ht="45" x14ac:dyDescent="0.2">
      <c r="A3425" s="6">
        <f t="shared" si="265"/>
        <v>1.4</v>
      </c>
      <c r="B3425">
        <v>3423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8">
        <f t="shared" si="266"/>
        <v>35</v>
      </c>
      <c r="Q3425" s="10" t="s">
        <v>8316</v>
      </c>
      <c r="R3425" t="s">
        <v>8317</v>
      </c>
      <c r="S3425" s="14" t="str">
        <f t="shared" si="267"/>
        <v>March</v>
      </c>
      <c r="T3425" s="15">
        <f t="shared" si="268"/>
        <v>42118.578020833331</v>
      </c>
      <c r="U3425" t="str">
        <f t="shared" si="269"/>
        <v>2015</v>
      </c>
    </row>
    <row r="3426" spans="1:21" ht="45" x14ac:dyDescent="0.2">
      <c r="A3426" s="6">
        <f t="shared" si="265"/>
        <v>1.0358333333333334</v>
      </c>
      <c r="B3426">
        <v>3424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8">
        <f t="shared" si="266"/>
        <v>81.776315789473685</v>
      </c>
      <c r="Q3426" s="10" t="s">
        <v>8316</v>
      </c>
      <c r="R3426" t="s">
        <v>8317</v>
      </c>
      <c r="S3426" s="14" t="str">
        <f t="shared" si="267"/>
        <v>January</v>
      </c>
      <c r="T3426" s="15">
        <f t="shared" si="268"/>
        <v>42039.957638888889</v>
      </c>
      <c r="U3426" t="str">
        <f t="shared" si="269"/>
        <v>2015</v>
      </c>
    </row>
    <row r="3427" spans="1:21" ht="45" x14ac:dyDescent="0.2">
      <c r="A3427" s="6">
        <f t="shared" si="265"/>
        <v>1.0297033333333332</v>
      </c>
      <c r="B3427">
        <v>3425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8">
        <f t="shared" si="266"/>
        <v>297.02980769230766</v>
      </c>
      <c r="Q3427" s="10" t="s">
        <v>8316</v>
      </c>
      <c r="R3427" t="s">
        <v>8317</v>
      </c>
      <c r="S3427" s="14" t="str">
        <f t="shared" si="267"/>
        <v>September</v>
      </c>
      <c r="T3427" s="15">
        <f t="shared" si="268"/>
        <v>41916.28398148148</v>
      </c>
      <c r="U3427" t="str">
        <f t="shared" si="269"/>
        <v>2014</v>
      </c>
    </row>
    <row r="3428" spans="1:21" ht="45" x14ac:dyDescent="0.2">
      <c r="A3428" s="6">
        <f t="shared" si="265"/>
        <v>1.0813333333333333</v>
      </c>
      <c r="B3428">
        <v>3426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8">
        <f t="shared" si="266"/>
        <v>46.609195402298852</v>
      </c>
      <c r="Q3428" s="10" t="s">
        <v>8316</v>
      </c>
      <c r="R3428" t="s">
        <v>8317</v>
      </c>
      <c r="S3428" s="14" t="str">
        <f t="shared" si="267"/>
        <v>September</v>
      </c>
      <c r="T3428" s="15">
        <f t="shared" si="268"/>
        <v>41902.75</v>
      </c>
      <c r="U3428" t="str">
        <f t="shared" si="269"/>
        <v>2014</v>
      </c>
    </row>
    <row r="3429" spans="1:21" ht="45" x14ac:dyDescent="0.2">
      <c r="A3429" s="6">
        <f t="shared" si="265"/>
        <v>1</v>
      </c>
      <c r="B3429">
        <v>3427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8">
        <f t="shared" si="266"/>
        <v>51.724137931034484</v>
      </c>
      <c r="Q3429" s="10" t="s">
        <v>8316</v>
      </c>
      <c r="R3429" t="s">
        <v>8317</v>
      </c>
      <c r="S3429" s="14" t="str">
        <f t="shared" si="267"/>
        <v>June</v>
      </c>
      <c r="T3429" s="15">
        <f t="shared" si="268"/>
        <v>41822.311944444438</v>
      </c>
      <c r="U3429" t="str">
        <f t="shared" si="269"/>
        <v>2014</v>
      </c>
    </row>
    <row r="3430" spans="1:21" ht="45" x14ac:dyDescent="0.2">
      <c r="A3430" s="6">
        <f t="shared" si="265"/>
        <v>1.0275000000000001</v>
      </c>
      <c r="B3430">
        <v>3428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8">
        <f t="shared" si="266"/>
        <v>40.294117647058826</v>
      </c>
      <c r="Q3430" s="10" t="s">
        <v>8316</v>
      </c>
      <c r="R3430" t="s">
        <v>8317</v>
      </c>
      <c r="S3430" s="14" t="str">
        <f t="shared" si="267"/>
        <v>February</v>
      </c>
      <c r="T3430" s="15">
        <f t="shared" si="268"/>
        <v>42063.374999999993</v>
      </c>
      <c r="U3430" t="str">
        <f t="shared" si="269"/>
        <v>2015</v>
      </c>
    </row>
    <row r="3431" spans="1:21" ht="45" x14ac:dyDescent="0.2">
      <c r="A3431" s="6">
        <f t="shared" si="265"/>
        <v>1.3</v>
      </c>
      <c r="B3431">
        <v>3429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8">
        <f t="shared" si="266"/>
        <v>16.25</v>
      </c>
      <c r="Q3431" s="10" t="s">
        <v>8316</v>
      </c>
      <c r="R3431" t="s">
        <v>8317</v>
      </c>
      <c r="S3431" s="14" t="str">
        <f t="shared" si="267"/>
        <v>October</v>
      </c>
      <c r="T3431" s="15">
        <f t="shared" si="268"/>
        <v>42675.688206018516</v>
      </c>
      <c r="U3431" t="str">
        <f t="shared" si="269"/>
        <v>2016</v>
      </c>
    </row>
    <row r="3432" spans="1:21" ht="45" x14ac:dyDescent="0.2">
      <c r="A3432" s="6">
        <f t="shared" si="265"/>
        <v>1.0854949999999999</v>
      </c>
      <c r="B3432">
        <v>3430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8">
        <f t="shared" si="266"/>
        <v>30.152638888888887</v>
      </c>
      <c r="Q3432" s="10" t="s">
        <v>8316</v>
      </c>
      <c r="R3432" t="s">
        <v>8317</v>
      </c>
      <c r="S3432" s="14" t="str">
        <f t="shared" si="267"/>
        <v>June</v>
      </c>
      <c r="T3432" s="15">
        <f t="shared" si="268"/>
        <v>41850.612280092588</v>
      </c>
      <c r="U3432" t="str">
        <f t="shared" si="269"/>
        <v>2014</v>
      </c>
    </row>
    <row r="3433" spans="1:21" ht="45" x14ac:dyDescent="0.2">
      <c r="A3433" s="6">
        <f t="shared" si="265"/>
        <v>1</v>
      </c>
      <c r="B3433">
        <v>3431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8">
        <f t="shared" si="266"/>
        <v>95.238095238095241</v>
      </c>
      <c r="Q3433" s="10" t="s">
        <v>8316</v>
      </c>
      <c r="R3433" t="s">
        <v>8317</v>
      </c>
      <c r="S3433" s="14" t="str">
        <f t="shared" si="267"/>
        <v>July</v>
      </c>
      <c r="T3433" s="15">
        <f t="shared" si="268"/>
        <v>41869.397604166668</v>
      </c>
      <c r="U3433" t="str">
        <f t="shared" si="269"/>
        <v>2014</v>
      </c>
    </row>
    <row r="3434" spans="1:21" ht="45" x14ac:dyDescent="0.2">
      <c r="A3434" s="6">
        <f t="shared" si="265"/>
        <v>1.0965</v>
      </c>
      <c r="B3434">
        <v>3432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8">
        <f t="shared" si="266"/>
        <v>52.214285714285715</v>
      </c>
      <c r="Q3434" s="10" t="s">
        <v>8316</v>
      </c>
      <c r="R3434" t="s">
        <v>8317</v>
      </c>
      <c r="S3434" s="14" t="str">
        <f t="shared" si="267"/>
        <v>January</v>
      </c>
      <c r="T3434" s="15">
        <f t="shared" si="268"/>
        <v>42405.583333333336</v>
      </c>
      <c r="U3434" t="str">
        <f t="shared" si="269"/>
        <v>2016</v>
      </c>
    </row>
    <row r="3435" spans="1:21" ht="45" x14ac:dyDescent="0.2">
      <c r="A3435" s="6">
        <f t="shared" si="265"/>
        <v>1.0026315789473683</v>
      </c>
      <c r="B3435">
        <v>3433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8">
        <f t="shared" si="266"/>
        <v>134.1549295774648</v>
      </c>
      <c r="Q3435" s="10" t="s">
        <v>8316</v>
      </c>
      <c r="R3435" t="s">
        <v>8317</v>
      </c>
      <c r="S3435" s="14" t="str">
        <f t="shared" si="267"/>
        <v>May</v>
      </c>
      <c r="T3435" s="15">
        <f t="shared" si="268"/>
        <v>41806.791666666664</v>
      </c>
      <c r="U3435" t="str">
        <f t="shared" si="269"/>
        <v>2014</v>
      </c>
    </row>
    <row r="3436" spans="1:21" ht="45" x14ac:dyDescent="0.2">
      <c r="A3436" s="6">
        <f t="shared" si="265"/>
        <v>1.0555000000000001</v>
      </c>
      <c r="B3436">
        <v>3434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8">
        <f t="shared" si="266"/>
        <v>62.827380952380949</v>
      </c>
      <c r="Q3436" s="10" t="s">
        <v>8316</v>
      </c>
      <c r="R3436" t="s">
        <v>8317</v>
      </c>
      <c r="S3436" s="14" t="str">
        <f t="shared" si="267"/>
        <v>June</v>
      </c>
      <c r="T3436" s="15">
        <f t="shared" si="268"/>
        <v>41830.047094907408</v>
      </c>
      <c r="U3436" t="str">
        <f t="shared" si="269"/>
        <v>2014</v>
      </c>
    </row>
    <row r="3437" spans="1:21" ht="45" x14ac:dyDescent="0.2">
      <c r="A3437" s="6">
        <f t="shared" si="265"/>
        <v>1.1200000000000001</v>
      </c>
      <c r="B3437">
        <v>3435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8">
        <f t="shared" si="266"/>
        <v>58.94736842105263</v>
      </c>
      <c r="Q3437" s="10" t="s">
        <v>8316</v>
      </c>
      <c r="R3437" t="s">
        <v>8317</v>
      </c>
      <c r="S3437" s="14" t="str">
        <f t="shared" si="267"/>
        <v>July</v>
      </c>
      <c r="T3437" s="15">
        <f t="shared" si="268"/>
        <v>42588.791666666664</v>
      </c>
      <c r="U3437" t="str">
        <f t="shared" si="269"/>
        <v>2016</v>
      </c>
    </row>
    <row r="3438" spans="1:21" ht="45" x14ac:dyDescent="0.2">
      <c r="A3438" s="6">
        <f t="shared" si="265"/>
        <v>1.0589999999999999</v>
      </c>
      <c r="B3438">
        <v>3436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8">
        <f t="shared" si="266"/>
        <v>143.1081081081081</v>
      </c>
      <c r="Q3438" s="10" t="s">
        <v>8316</v>
      </c>
      <c r="R3438" t="s">
        <v>8317</v>
      </c>
      <c r="S3438" s="14" t="str">
        <f t="shared" si="267"/>
        <v>July</v>
      </c>
      <c r="T3438" s="15">
        <f t="shared" si="268"/>
        <v>41872.352777777778</v>
      </c>
      <c r="U3438" t="str">
        <f t="shared" si="269"/>
        <v>2014</v>
      </c>
    </row>
    <row r="3439" spans="1:21" ht="45" x14ac:dyDescent="0.2">
      <c r="A3439" s="6">
        <f t="shared" si="265"/>
        <v>1.01</v>
      </c>
      <c r="B3439">
        <v>3437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8">
        <f t="shared" si="266"/>
        <v>84.166666666666671</v>
      </c>
      <c r="Q3439" s="10" t="s">
        <v>8316</v>
      </c>
      <c r="R3439" t="s">
        <v>8317</v>
      </c>
      <c r="S3439" s="14" t="str">
        <f t="shared" si="267"/>
        <v>July</v>
      </c>
      <c r="T3439" s="15">
        <f t="shared" si="268"/>
        <v>42235.377546296295</v>
      </c>
      <c r="U3439" t="str">
        <f t="shared" si="269"/>
        <v>2015</v>
      </c>
    </row>
    <row r="3440" spans="1:21" ht="45" x14ac:dyDescent="0.2">
      <c r="A3440" s="6">
        <f t="shared" si="265"/>
        <v>1.042</v>
      </c>
      <c r="B3440">
        <v>3438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8">
        <f t="shared" si="266"/>
        <v>186.07142857142858</v>
      </c>
      <c r="Q3440" s="10" t="s">
        <v>8316</v>
      </c>
      <c r="R3440" t="s">
        <v>8317</v>
      </c>
      <c r="S3440" s="14" t="str">
        <f t="shared" si="267"/>
        <v>April</v>
      </c>
      <c r="T3440" s="15">
        <f t="shared" si="268"/>
        <v>42126.541666666664</v>
      </c>
      <c r="U3440" t="str">
        <f t="shared" si="269"/>
        <v>2015</v>
      </c>
    </row>
    <row r="3441" spans="1:21" ht="30" x14ac:dyDescent="0.2">
      <c r="A3441" s="6">
        <f t="shared" si="265"/>
        <v>1.3467833333333334</v>
      </c>
      <c r="B3441">
        <v>3439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8">
        <f t="shared" si="266"/>
        <v>89.785555555555561</v>
      </c>
      <c r="Q3441" s="10" t="s">
        <v>8316</v>
      </c>
      <c r="R3441" t="s">
        <v>8317</v>
      </c>
      <c r="S3441" s="14" t="str">
        <f t="shared" si="267"/>
        <v>January</v>
      </c>
      <c r="T3441" s="15">
        <f t="shared" si="268"/>
        <v>42387.874305555553</v>
      </c>
      <c r="U3441" t="str">
        <f t="shared" si="269"/>
        <v>2016</v>
      </c>
    </row>
    <row r="3442" spans="1:21" ht="45" x14ac:dyDescent="0.2">
      <c r="A3442" s="6">
        <f t="shared" si="265"/>
        <v>1.052184</v>
      </c>
      <c r="B3442">
        <v>3440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8">
        <f t="shared" si="266"/>
        <v>64.157560975609755</v>
      </c>
      <c r="Q3442" s="10" t="s">
        <v>8316</v>
      </c>
      <c r="R3442" t="s">
        <v>8317</v>
      </c>
      <c r="S3442" s="14" t="str">
        <f t="shared" si="267"/>
        <v>June</v>
      </c>
      <c r="T3442" s="15">
        <f t="shared" si="268"/>
        <v>41831.34375</v>
      </c>
      <c r="U3442" t="str">
        <f t="shared" si="269"/>
        <v>2014</v>
      </c>
    </row>
    <row r="3443" spans="1:21" ht="45" x14ac:dyDescent="0.2">
      <c r="A3443" s="6">
        <f t="shared" si="265"/>
        <v>1.026</v>
      </c>
      <c r="B3443">
        <v>3441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8">
        <f t="shared" si="266"/>
        <v>59.651162790697676</v>
      </c>
      <c r="Q3443" s="10" t="s">
        <v>8316</v>
      </c>
      <c r="R3443" t="s">
        <v>8317</v>
      </c>
      <c r="S3443" s="14" t="str">
        <f t="shared" si="267"/>
        <v>October</v>
      </c>
      <c r="T3443" s="15">
        <f t="shared" si="268"/>
        <v>42321.511805555558</v>
      </c>
      <c r="U3443" t="str">
        <f t="shared" si="269"/>
        <v>2015</v>
      </c>
    </row>
    <row r="3444" spans="1:21" ht="45" x14ac:dyDescent="0.2">
      <c r="A3444" s="6">
        <f t="shared" si="265"/>
        <v>1</v>
      </c>
      <c r="B3444">
        <v>3442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8">
        <f t="shared" si="266"/>
        <v>31.25</v>
      </c>
      <c r="Q3444" s="10" t="s">
        <v>8316</v>
      </c>
      <c r="R3444" t="s">
        <v>8317</v>
      </c>
      <c r="S3444" s="14" t="str">
        <f t="shared" si="267"/>
        <v>April</v>
      </c>
      <c r="T3444" s="15">
        <f t="shared" si="268"/>
        <v>42154.50777777777</v>
      </c>
      <c r="U3444" t="str">
        <f t="shared" si="269"/>
        <v>2015</v>
      </c>
    </row>
    <row r="3445" spans="1:21" ht="45" x14ac:dyDescent="0.2">
      <c r="A3445" s="6">
        <f t="shared" si="265"/>
        <v>1.855</v>
      </c>
      <c r="B3445">
        <v>3443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8">
        <f t="shared" si="266"/>
        <v>41.222222222222221</v>
      </c>
      <c r="Q3445" s="10" t="s">
        <v>8316</v>
      </c>
      <c r="R3445" t="s">
        <v>8317</v>
      </c>
      <c r="S3445" s="14" t="str">
        <f t="shared" si="267"/>
        <v>August</v>
      </c>
      <c r="T3445" s="15">
        <f t="shared" si="268"/>
        <v>41891.191504629627</v>
      </c>
      <c r="U3445" t="str">
        <f t="shared" si="269"/>
        <v>2014</v>
      </c>
    </row>
    <row r="3446" spans="1:21" ht="45" x14ac:dyDescent="0.2">
      <c r="A3446" s="6">
        <f t="shared" si="265"/>
        <v>2.89</v>
      </c>
      <c r="B3446">
        <v>3444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8">
        <f t="shared" si="266"/>
        <v>43.35</v>
      </c>
      <c r="Q3446" s="10" t="s">
        <v>8316</v>
      </c>
      <c r="R3446" t="s">
        <v>8317</v>
      </c>
      <c r="S3446" s="14" t="str">
        <f t="shared" si="267"/>
        <v>May</v>
      </c>
      <c r="T3446" s="15">
        <f t="shared" si="268"/>
        <v>42529.249305555553</v>
      </c>
      <c r="U3446" t="str">
        <f t="shared" si="269"/>
        <v>2016</v>
      </c>
    </row>
    <row r="3447" spans="1:21" ht="45" x14ac:dyDescent="0.2">
      <c r="A3447" s="6">
        <f t="shared" si="265"/>
        <v>1</v>
      </c>
      <c r="B3447">
        <v>3445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8">
        <f t="shared" si="266"/>
        <v>64.516129032258064</v>
      </c>
      <c r="Q3447" s="10" t="s">
        <v>8316</v>
      </c>
      <c r="R3447" t="s">
        <v>8317</v>
      </c>
      <c r="S3447" s="14" t="str">
        <f t="shared" si="267"/>
        <v>September</v>
      </c>
      <c r="T3447" s="15">
        <f t="shared" si="268"/>
        <v>42300.197175925925</v>
      </c>
      <c r="U3447" t="str">
        <f t="shared" si="269"/>
        <v>2015</v>
      </c>
    </row>
    <row r="3448" spans="1:21" ht="45" x14ac:dyDescent="0.2">
      <c r="A3448" s="6">
        <f t="shared" si="265"/>
        <v>1.0820000000000001</v>
      </c>
      <c r="B3448">
        <v>3446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8">
        <f t="shared" si="266"/>
        <v>43.28</v>
      </c>
      <c r="Q3448" s="10" t="s">
        <v>8316</v>
      </c>
      <c r="R3448" t="s">
        <v>8317</v>
      </c>
      <c r="S3448" s="14" t="str">
        <f t="shared" si="267"/>
        <v>January</v>
      </c>
      <c r="T3448" s="15">
        <f t="shared" si="268"/>
        <v>42040.180555555555</v>
      </c>
      <c r="U3448" t="str">
        <f t="shared" si="269"/>
        <v>2015</v>
      </c>
    </row>
    <row r="3449" spans="1:21" ht="30" x14ac:dyDescent="0.2">
      <c r="A3449" s="6">
        <f t="shared" si="265"/>
        <v>1.0780000000000001</v>
      </c>
      <c r="B3449">
        <v>3447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8">
        <f t="shared" si="266"/>
        <v>77</v>
      </c>
      <c r="Q3449" s="10" t="s">
        <v>8316</v>
      </c>
      <c r="R3449" t="s">
        <v>8317</v>
      </c>
      <c r="S3449" s="14" t="str">
        <f t="shared" si="267"/>
        <v>February</v>
      </c>
      <c r="T3449" s="15">
        <f t="shared" si="268"/>
        <v>42447.514027777775</v>
      </c>
      <c r="U3449" t="str">
        <f t="shared" si="269"/>
        <v>2016</v>
      </c>
    </row>
    <row r="3450" spans="1:21" ht="45" x14ac:dyDescent="0.2">
      <c r="A3450" s="6">
        <f t="shared" si="265"/>
        <v>1.0976190476190477</v>
      </c>
      <c r="B3450">
        <v>3448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8">
        <f t="shared" si="266"/>
        <v>51.222222222222221</v>
      </c>
      <c r="Q3450" s="10" t="s">
        <v>8316</v>
      </c>
      <c r="R3450" t="s">
        <v>8317</v>
      </c>
      <c r="S3450" s="14" t="str">
        <f t="shared" si="267"/>
        <v>November</v>
      </c>
      <c r="T3450" s="15">
        <f t="shared" si="268"/>
        <v>41989.785752314812</v>
      </c>
      <c r="U3450" t="str">
        <f t="shared" si="269"/>
        <v>2014</v>
      </c>
    </row>
    <row r="3451" spans="1:21" ht="45" x14ac:dyDescent="0.2">
      <c r="A3451" s="6">
        <f t="shared" si="265"/>
        <v>1.70625</v>
      </c>
      <c r="B3451">
        <v>3449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8">
        <f t="shared" si="266"/>
        <v>68.25</v>
      </c>
      <c r="Q3451" s="10" t="s">
        <v>8316</v>
      </c>
      <c r="R3451" t="s">
        <v>8317</v>
      </c>
      <c r="S3451" s="14" t="str">
        <f t="shared" si="267"/>
        <v>June</v>
      </c>
      <c r="T3451" s="15">
        <f t="shared" si="268"/>
        <v>42559.833333333336</v>
      </c>
      <c r="U3451" t="str">
        <f t="shared" si="269"/>
        <v>2016</v>
      </c>
    </row>
    <row r="3452" spans="1:21" ht="45" x14ac:dyDescent="0.2">
      <c r="A3452" s="6">
        <f t="shared" si="265"/>
        <v>1.52</v>
      </c>
      <c r="B3452">
        <v>3450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8">
        <f t="shared" si="266"/>
        <v>19.487179487179485</v>
      </c>
      <c r="Q3452" s="10" t="s">
        <v>8316</v>
      </c>
      <c r="R3452" t="s">
        <v>8317</v>
      </c>
      <c r="S3452" s="14" t="str">
        <f t="shared" si="267"/>
        <v>February</v>
      </c>
      <c r="T3452" s="15">
        <f t="shared" si="268"/>
        <v>42096.329525462956</v>
      </c>
      <c r="U3452" t="str">
        <f t="shared" si="269"/>
        <v>2015</v>
      </c>
    </row>
    <row r="3453" spans="1:21" ht="45" x14ac:dyDescent="0.2">
      <c r="A3453" s="6">
        <f t="shared" si="265"/>
        <v>1.0123076923076924</v>
      </c>
      <c r="B3453">
        <v>3451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8">
        <f t="shared" si="266"/>
        <v>41.125</v>
      </c>
      <c r="Q3453" s="10" t="s">
        <v>8316</v>
      </c>
      <c r="R3453" t="s">
        <v>8317</v>
      </c>
      <c r="S3453" s="14" t="str">
        <f t="shared" si="267"/>
        <v>March</v>
      </c>
      <c r="T3453" s="15">
        <f t="shared" si="268"/>
        <v>42115.390358796292</v>
      </c>
      <c r="U3453" t="str">
        <f t="shared" si="269"/>
        <v>2015</v>
      </c>
    </row>
    <row r="3454" spans="1:21" ht="45" x14ac:dyDescent="0.2">
      <c r="A3454" s="6">
        <f t="shared" si="265"/>
        <v>1.532</v>
      </c>
      <c r="B3454">
        <v>3452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8">
        <f t="shared" si="266"/>
        <v>41.405405405405403</v>
      </c>
      <c r="Q3454" s="10" t="s">
        <v>8316</v>
      </c>
      <c r="R3454" t="s">
        <v>8317</v>
      </c>
      <c r="S3454" s="14" t="str">
        <f t="shared" si="267"/>
        <v>June</v>
      </c>
      <c r="T3454" s="15">
        <f t="shared" si="268"/>
        <v>41842.832638888889</v>
      </c>
      <c r="U3454" t="str">
        <f t="shared" si="269"/>
        <v>2014</v>
      </c>
    </row>
    <row r="3455" spans="1:21" ht="45" x14ac:dyDescent="0.2">
      <c r="A3455" s="6">
        <f t="shared" si="265"/>
        <v>1.2833333333333334</v>
      </c>
      <c r="B3455">
        <v>3453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8">
        <f t="shared" si="266"/>
        <v>27.5</v>
      </c>
      <c r="Q3455" s="10" t="s">
        <v>8316</v>
      </c>
      <c r="R3455" t="s">
        <v>8317</v>
      </c>
      <c r="S3455" s="14" t="str">
        <f t="shared" si="267"/>
        <v>June</v>
      </c>
      <c r="T3455" s="15">
        <f t="shared" si="268"/>
        <v>42595.645324074074</v>
      </c>
      <c r="U3455" t="str">
        <f t="shared" si="269"/>
        <v>2016</v>
      </c>
    </row>
    <row r="3456" spans="1:21" ht="45" x14ac:dyDescent="0.2">
      <c r="A3456" s="6">
        <f t="shared" si="265"/>
        <v>1.0071428571428571</v>
      </c>
      <c r="B3456">
        <v>3454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8">
        <f t="shared" si="266"/>
        <v>33.571428571428569</v>
      </c>
      <c r="Q3456" s="10" t="s">
        <v>8316</v>
      </c>
      <c r="R3456" t="s">
        <v>8317</v>
      </c>
      <c r="S3456" s="14" t="str">
        <f t="shared" si="267"/>
        <v>July</v>
      </c>
      <c r="T3456" s="15">
        <f t="shared" si="268"/>
        <v>41851.365266203698</v>
      </c>
      <c r="U3456" t="str">
        <f t="shared" si="269"/>
        <v>2014</v>
      </c>
    </row>
    <row r="3457" spans="1:21" ht="45" x14ac:dyDescent="0.2">
      <c r="A3457" s="6">
        <f t="shared" si="265"/>
        <v>1.0065</v>
      </c>
      <c r="B3457">
        <v>3455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8">
        <f t="shared" si="266"/>
        <v>145.86956521739131</v>
      </c>
      <c r="Q3457" s="10" t="s">
        <v>8316</v>
      </c>
      <c r="R3457" t="s">
        <v>8317</v>
      </c>
      <c r="S3457" s="14" t="str">
        <f t="shared" si="267"/>
        <v>September</v>
      </c>
      <c r="T3457" s="15">
        <f t="shared" si="268"/>
        <v>42656.416979166665</v>
      </c>
      <c r="U3457" t="str">
        <f t="shared" si="269"/>
        <v>2016</v>
      </c>
    </row>
    <row r="3458" spans="1:21" ht="45" x14ac:dyDescent="0.2">
      <c r="A3458" s="6">
        <f t="shared" si="265"/>
        <v>1.913</v>
      </c>
      <c r="B3458">
        <v>3456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8">
        <f t="shared" si="266"/>
        <v>358.6875</v>
      </c>
      <c r="Q3458" s="10" t="s">
        <v>8316</v>
      </c>
      <c r="R3458" t="s">
        <v>8317</v>
      </c>
      <c r="S3458" s="14" t="str">
        <f t="shared" si="267"/>
        <v>June</v>
      </c>
      <c r="T3458" s="15">
        <f t="shared" si="268"/>
        <v>41851.957638888889</v>
      </c>
      <c r="U3458" t="str">
        <f t="shared" si="269"/>
        <v>2014</v>
      </c>
    </row>
    <row r="3459" spans="1:21" ht="30" x14ac:dyDescent="0.2">
      <c r="A3459" s="6">
        <f t="shared" ref="A3459:A3522" si="270">(F3459/E3459)</f>
        <v>1.4019999999999999</v>
      </c>
      <c r="B3459">
        <v>3457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8">
        <f t="shared" ref="P3459:P3522" si="271">F3459/M3459</f>
        <v>50.981818181818184</v>
      </c>
      <c r="Q3459" s="10" t="s">
        <v>8316</v>
      </c>
      <c r="R3459" t="s">
        <v>8317</v>
      </c>
      <c r="S3459" s="14" t="str">
        <f t="shared" ref="S3459:S3522" si="272">TEXT((((K3459/60)/60)/24)+DATE(1970,1,1)+(-8/24),"MMMM")</f>
        <v>January</v>
      </c>
      <c r="T3459" s="15">
        <f t="shared" ref="T3459:T3522" si="273">(((J3459/60)/60/24)+DATE(1970,1,1)+(-8/24))</f>
        <v>42046.915972222218</v>
      </c>
      <c r="U3459" t="str">
        <f t="shared" ref="U3459:U3522" si="274">TEXT((((K3459/60)/60)/24)+DATE(1970,1,1)+(-8/24),"YYYY")</f>
        <v>2015</v>
      </c>
    </row>
    <row r="3460" spans="1:21" ht="45" x14ac:dyDescent="0.2">
      <c r="A3460" s="6">
        <f t="shared" si="270"/>
        <v>1.2433537832310839</v>
      </c>
      <c r="B3460">
        <v>3458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8">
        <f t="shared" si="271"/>
        <v>45.037037037037038</v>
      </c>
      <c r="Q3460" s="10" t="s">
        <v>8316</v>
      </c>
      <c r="R3460" t="s">
        <v>8317</v>
      </c>
      <c r="S3460" s="14" t="str">
        <f t="shared" si="272"/>
        <v>January</v>
      </c>
      <c r="T3460" s="15">
        <f t="shared" si="273"/>
        <v>42037.852083333331</v>
      </c>
      <c r="U3460" t="str">
        <f t="shared" si="274"/>
        <v>2015</v>
      </c>
    </row>
    <row r="3461" spans="1:21" ht="45" x14ac:dyDescent="0.2">
      <c r="A3461" s="6">
        <f t="shared" si="270"/>
        <v>1.262</v>
      </c>
      <c r="B3461">
        <v>3459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8">
        <f t="shared" si="271"/>
        <v>17.527777777777779</v>
      </c>
      <c r="Q3461" s="10" t="s">
        <v>8316</v>
      </c>
      <c r="R3461" t="s">
        <v>8317</v>
      </c>
      <c r="S3461" s="14" t="str">
        <f t="shared" si="272"/>
        <v>April</v>
      </c>
      <c r="T3461" s="15">
        <f t="shared" si="273"/>
        <v>42510.146527777775</v>
      </c>
      <c r="U3461" t="str">
        <f t="shared" si="274"/>
        <v>2016</v>
      </c>
    </row>
    <row r="3462" spans="1:21" ht="45" x14ac:dyDescent="0.2">
      <c r="A3462" s="6">
        <f t="shared" si="270"/>
        <v>1.9</v>
      </c>
      <c r="B3462">
        <v>3460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8">
        <f t="shared" si="271"/>
        <v>50</v>
      </c>
      <c r="Q3462" s="10" t="s">
        <v>8316</v>
      </c>
      <c r="R3462" t="s">
        <v>8317</v>
      </c>
      <c r="S3462" s="14" t="str">
        <f t="shared" si="272"/>
        <v>August</v>
      </c>
      <c r="T3462" s="15">
        <f t="shared" si="273"/>
        <v>41866.193888888884</v>
      </c>
      <c r="U3462" t="str">
        <f t="shared" si="274"/>
        <v>2014</v>
      </c>
    </row>
    <row r="3463" spans="1:21" ht="45" x14ac:dyDescent="0.2">
      <c r="A3463" s="6">
        <f t="shared" si="270"/>
        <v>1.39</v>
      </c>
      <c r="B3463">
        <v>3461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8">
        <f t="shared" si="271"/>
        <v>57.916666666666664</v>
      </c>
      <c r="Q3463" s="10" t="s">
        <v>8316</v>
      </c>
      <c r="R3463" t="s">
        <v>8317</v>
      </c>
      <c r="S3463" s="14" t="str">
        <f t="shared" si="272"/>
        <v>September</v>
      </c>
      <c r="T3463" s="15">
        <f t="shared" si="273"/>
        <v>42671.791666666664</v>
      </c>
      <c r="U3463" t="str">
        <f t="shared" si="274"/>
        <v>2016</v>
      </c>
    </row>
    <row r="3464" spans="1:21" ht="45" x14ac:dyDescent="0.2">
      <c r="A3464" s="6">
        <f t="shared" si="270"/>
        <v>2.02</v>
      </c>
      <c r="B3464">
        <v>3462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8">
        <f t="shared" si="271"/>
        <v>29.705882352941178</v>
      </c>
      <c r="Q3464" s="10" t="s">
        <v>8316</v>
      </c>
      <c r="R3464" t="s">
        <v>8317</v>
      </c>
      <c r="S3464" s="14" t="str">
        <f t="shared" si="272"/>
        <v>June</v>
      </c>
      <c r="T3464" s="15">
        <f t="shared" si="273"/>
        <v>42195.416666666664</v>
      </c>
      <c r="U3464" t="str">
        <f t="shared" si="274"/>
        <v>2015</v>
      </c>
    </row>
    <row r="3465" spans="1:21" ht="45" x14ac:dyDescent="0.2">
      <c r="A3465" s="6">
        <f t="shared" si="270"/>
        <v>1.0338000000000001</v>
      </c>
      <c r="B3465">
        <v>3463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8">
        <f t="shared" si="271"/>
        <v>90.684210526315795</v>
      </c>
      <c r="Q3465" s="10" t="s">
        <v>8316</v>
      </c>
      <c r="R3465" t="s">
        <v>8317</v>
      </c>
      <c r="S3465" s="14" t="str">
        <f t="shared" si="272"/>
        <v>August</v>
      </c>
      <c r="T3465" s="15">
        <f t="shared" si="273"/>
        <v>42653.832638888889</v>
      </c>
      <c r="U3465" t="str">
        <f t="shared" si="274"/>
        <v>2016</v>
      </c>
    </row>
    <row r="3466" spans="1:21" ht="45" x14ac:dyDescent="0.2">
      <c r="A3466" s="6">
        <f t="shared" si="270"/>
        <v>1.023236</v>
      </c>
      <c r="B3466">
        <v>3464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8">
        <f t="shared" si="271"/>
        <v>55.012688172043013</v>
      </c>
      <c r="Q3466" s="10" t="s">
        <v>8316</v>
      </c>
      <c r="R3466" t="s">
        <v>8317</v>
      </c>
      <c r="S3466" s="14" t="str">
        <f t="shared" si="272"/>
        <v>July</v>
      </c>
      <c r="T3466" s="15">
        <f t="shared" si="273"/>
        <v>42604.796724537031</v>
      </c>
      <c r="U3466" t="str">
        <f t="shared" si="274"/>
        <v>2016</v>
      </c>
    </row>
    <row r="3467" spans="1:21" ht="45" x14ac:dyDescent="0.2">
      <c r="A3467" s="6">
        <f t="shared" si="270"/>
        <v>1.03</v>
      </c>
      <c r="B3467">
        <v>3465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8">
        <f t="shared" si="271"/>
        <v>57.222222222222221</v>
      </c>
      <c r="Q3467" s="10" t="s">
        <v>8316</v>
      </c>
      <c r="R3467" t="s">
        <v>8317</v>
      </c>
      <c r="S3467" s="14" t="str">
        <f t="shared" si="272"/>
        <v>July</v>
      </c>
      <c r="T3467" s="15">
        <f t="shared" si="273"/>
        <v>42225.333333333336</v>
      </c>
      <c r="U3467" t="str">
        <f t="shared" si="274"/>
        <v>2015</v>
      </c>
    </row>
    <row r="3468" spans="1:21" ht="30" x14ac:dyDescent="0.2">
      <c r="A3468" s="6">
        <f t="shared" si="270"/>
        <v>1.2714285714285714</v>
      </c>
      <c r="B3468">
        <v>3466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8">
        <f t="shared" si="271"/>
        <v>72.950819672131146</v>
      </c>
      <c r="Q3468" s="10" t="s">
        <v>8316</v>
      </c>
      <c r="R3468" t="s">
        <v>8317</v>
      </c>
      <c r="S3468" s="14" t="str">
        <f t="shared" si="272"/>
        <v>February</v>
      </c>
      <c r="T3468" s="15">
        <f t="shared" si="273"/>
        <v>42479.644097222219</v>
      </c>
      <c r="U3468" t="str">
        <f t="shared" si="274"/>
        <v>2016</v>
      </c>
    </row>
    <row r="3469" spans="1:21" x14ac:dyDescent="0.2">
      <c r="A3469" s="6">
        <f t="shared" si="270"/>
        <v>1.01</v>
      </c>
      <c r="B3469">
        <v>3467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8">
        <f t="shared" si="271"/>
        <v>64.468085106382972</v>
      </c>
      <c r="Q3469" s="10" t="s">
        <v>8316</v>
      </c>
      <c r="R3469" t="s">
        <v>8317</v>
      </c>
      <c r="S3469" s="14" t="str">
        <f t="shared" si="272"/>
        <v>February</v>
      </c>
      <c r="T3469" s="15">
        <f t="shared" si="273"/>
        <v>42083.296666666669</v>
      </c>
      <c r="U3469" t="str">
        <f t="shared" si="274"/>
        <v>2015</v>
      </c>
    </row>
    <row r="3470" spans="1:21" ht="45" x14ac:dyDescent="0.2">
      <c r="A3470" s="6">
        <f t="shared" si="270"/>
        <v>1.2178</v>
      </c>
      <c r="B3470">
        <v>3468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8">
        <f t="shared" si="271"/>
        <v>716.35294117647061</v>
      </c>
      <c r="Q3470" s="10" t="s">
        <v>8316</v>
      </c>
      <c r="R3470" t="s">
        <v>8317</v>
      </c>
      <c r="S3470" s="14" t="str">
        <f t="shared" si="272"/>
        <v>August</v>
      </c>
      <c r="T3470" s="15">
        <f t="shared" si="273"/>
        <v>42633.791666666664</v>
      </c>
      <c r="U3470" t="str">
        <f t="shared" si="274"/>
        <v>2016</v>
      </c>
    </row>
    <row r="3471" spans="1:21" ht="45" x14ac:dyDescent="0.2">
      <c r="A3471" s="6">
        <f t="shared" si="270"/>
        <v>1.1339285714285714</v>
      </c>
      <c r="B3471">
        <v>3469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8">
        <f t="shared" si="271"/>
        <v>50.396825396825399</v>
      </c>
      <c r="Q3471" s="10" t="s">
        <v>8316</v>
      </c>
      <c r="R3471" t="s">
        <v>8317</v>
      </c>
      <c r="S3471" s="14" t="str">
        <f t="shared" si="272"/>
        <v>March</v>
      </c>
      <c r="T3471" s="15">
        <f t="shared" si="273"/>
        <v>42488.308391203704</v>
      </c>
      <c r="U3471" t="str">
        <f t="shared" si="274"/>
        <v>2016</v>
      </c>
    </row>
    <row r="3472" spans="1:21" ht="30" x14ac:dyDescent="0.2">
      <c r="A3472" s="6">
        <f t="shared" si="270"/>
        <v>1.5</v>
      </c>
      <c r="B3472">
        <v>3470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8">
        <f t="shared" si="271"/>
        <v>41.666666666666664</v>
      </c>
      <c r="Q3472" s="10" t="s">
        <v>8316</v>
      </c>
      <c r="R3472" t="s">
        <v>8317</v>
      </c>
      <c r="S3472" s="14" t="str">
        <f t="shared" si="272"/>
        <v>June</v>
      </c>
      <c r="T3472" s="15">
        <f t="shared" si="273"/>
        <v>42566.568055555552</v>
      </c>
      <c r="U3472" t="str">
        <f t="shared" si="274"/>
        <v>2016</v>
      </c>
    </row>
    <row r="3473" spans="1:21" ht="45" x14ac:dyDescent="0.2">
      <c r="A3473" s="6">
        <f t="shared" si="270"/>
        <v>2.1459999999999999</v>
      </c>
      <c r="B3473">
        <v>3471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8">
        <f t="shared" si="271"/>
        <v>35.766666666666666</v>
      </c>
      <c r="Q3473" s="10" t="s">
        <v>8316</v>
      </c>
      <c r="R3473" t="s">
        <v>8317</v>
      </c>
      <c r="S3473" s="14" t="str">
        <f t="shared" si="272"/>
        <v>July</v>
      </c>
      <c r="T3473" s="15">
        <f t="shared" si="273"/>
        <v>41882.5</v>
      </c>
      <c r="U3473" t="str">
        <f t="shared" si="274"/>
        <v>2014</v>
      </c>
    </row>
    <row r="3474" spans="1:21" ht="45" x14ac:dyDescent="0.2">
      <c r="A3474" s="6">
        <f t="shared" si="270"/>
        <v>1.0205</v>
      </c>
      <c r="B3474">
        <v>3472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8">
        <f t="shared" si="271"/>
        <v>88.739130434782609</v>
      </c>
      <c r="Q3474" s="10" t="s">
        <v>8316</v>
      </c>
      <c r="R3474" t="s">
        <v>8317</v>
      </c>
      <c r="S3474" s="14" t="str">
        <f t="shared" si="272"/>
        <v>October</v>
      </c>
      <c r="T3474" s="15">
        <f t="shared" si="273"/>
        <v>41948.915972222218</v>
      </c>
      <c r="U3474" t="str">
        <f t="shared" si="274"/>
        <v>2014</v>
      </c>
    </row>
    <row r="3475" spans="1:21" ht="45" x14ac:dyDescent="0.2">
      <c r="A3475" s="6">
        <f t="shared" si="270"/>
        <v>1</v>
      </c>
      <c r="B3475">
        <v>3473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8">
        <f t="shared" si="271"/>
        <v>148.4848484848485</v>
      </c>
      <c r="Q3475" s="10" t="s">
        <v>8316</v>
      </c>
      <c r="R3475" t="s">
        <v>8317</v>
      </c>
      <c r="S3475" s="14" t="str">
        <f t="shared" si="272"/>
        <v>February</v>
      </c>
      <c r="T3475" s="15">
        <f t="shared" si="273"/>
        <v>42083.518749999996</v>
      </c>
      <c r="U3475" t="str">
        <f t="shared" si="274"/>
        <v>2015</v>
      </c>
    </row>
    <row r="3476" spans="1:21" ht="45" x14ac:dyDescent="0.2">
      <c r="A3476" s="6">
        <f t="shared" si="270"/>
        <v>1.01</v>
      </c>
      <c r="B3476">
        <v>3474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8">
        <f t="shared" si="271"/>
        <v>51.794871794871796</v>
      </c>
      <c r="Q3476" s="10" t="s">
        <v>8316</v>
      </c>
      <c r="R3476" t="s">
        <v>8317</v>
      </c>
      <c r="S3476" s="14" t="str">
        <f t="shared" si="272"/>
        <v>June</v>
      </c>
      <c r="T3476" s="15">
        <f t="shared" si="273"/>
        <v>42571.168182870366</v>
      </c>
      <c r="U3476" t="str">
        <f t="shared" si="274"/>
        <v>2016</v>
      </c>
    </row>
    <row r="3477" spans="1:21" ht="45" x14ac:dyDescent="0.2">
      <c r="A3477" s="6">
        <f t="shared" si="270"/>
        <v>1.1333333333333333</v>
      </c>
      <c r="B3477">
        <v>3475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8">
        <f t="shared" si="271"/>
        <v>20</v>
      </c>
      <c r="Q3477" s="10" t="s">
        <v>8316</v>
      </c>
      <c r="R3477" t="s">
        <v>8317</v>
      </c>
      <c r="S3477" s="14" t="str">
        <f t="shared" si="272"/>
        <v>October</v>
      </c>
      <c r="T3477" s="15">
        <f t="shared" si="273"/>
        <v>41945.666666666664</v>
      </c>
      <c r="U3477" t="str">
        <f t="shared" si="274"/>
        <v>2014</v>
      </c>
    </row>
    <row r="3478" spans="1:21" ht="45" x14ac:dyDescent="0.2">
      <c r="A3478" s="6">
        <f t="shared" si="270"/>
        <v>1.04</v>
      </c>
      <c r="B3478">
        <v>3476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8">
        <f t="shared" si="271"/>
        <v>52</v>
      </c>
      <c r="Q3478" s="10" t="s">
        <v>8316</v>
      </c>
      <c r="R3478" t="s">
        <v>8317</v>
      </c>
      <c r="S3478" s="14" t="str">
        <f t="shared" si="272"/>
        <v>October</v>
      </c>
      <c r="T3478" s="15">
        <f t="shared" si="273"/>
        <v>41938.791666666664</v>
      </c>
      <c r="U3478" t="str">
        <f t="shared" si="274"/>
        <v>2014</v>
      </c>
    </row>
    <row r="3479" spans="1:21" ht="45" x14ac:dyDescent="0.2">
      <c r="A3479" s="6">
        <f t="shared" si="270"/>
        <v>1.1533333333333333</v>
      </c>
      <c r="B3479">
        <v>3477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8">
        <f t="shared" si="271"/>
        <v>53.230769230769234</v>
      </c>
      <c r="Q3479" s="10" t="s">
        <v>8316</v>
      </c>
      <c r="R3479" t="s">
        <v>8317</v>
      </c>
      <c r="S3479" s="14" t="str">
        <f t="shared" si="272"/>
        <v>May</v>
      </c>
      <c r="T3479" s="15">
        <f t="shared" si="273"/>
        <v>42140.791666666664</v>
      </c>
      <c r="U3479" t="str">
        <f t="shared" si="274"/>
        <v>2015</v>
      </c>
    </row>
    <row r="3480" spans="1:21" ht="45" x14ac:dyDescent="0.2">
      <c r="A3480" s="6">
        <f t="shared" si="270"/>
        <v>1.1285000000000001</v>
      </c>
      <c r="B3480">
        <v>3478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8">
        <f t="shared" si="271"/>
        <v>39.596491228070178</v>
      </c>
      <c r="Q3480" s="10" t="s">
        <v>8316</v>
      </c>
      <c r="R3480" t="s">
        <v>8317</v>
      </c>
      <c r="S3480" s="14" t="str">
        <f t="shared" si="272"/>
        <v>February</v>
      </c>
      <c r="T3480" s="15">
        <f t="shared" si="273"/>
        <v>42079.541666666664</v>
      </c>
      <c r="U3480" t="str">
        <f t="shared" si="274"/>
        <v>2015</v>
      </c>
    </row>
    <row r="3481" spans="1:21" ht="45" x14ac:dyDescent="0.2">
      <c r="A3481" s="6">
        <f t="shared" si="270"/>
        <v>1.2786666666666666</v>
      </c>
      <c r="B3481">
        <v>3479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8">
        <f t="shared" si="271"/>
        <v>34.25</v>
      </c>
      <c r="Q3481" s="10" t="s">
        <v>8316</v>
      </c>
      <c r="R3481" t="s">
        <v>8317</v>
      </c>
      <c r="S3481" s="14" t="str">
        <f t="shared" si="272"/>
        <v>May</v>
      </c>
      <c r="T3481" s="15">
        <f t="shared" si="273"/>
        <v>41811.521759259253</v>
      </c>
      <c r="U3481" t="str">
        <f t="shared" si="274"/>
        <v>2014</v>
      </c>
    </row>
    <row r="3482" spans="1:21" ht="45" x14ac:dyDescent="0.2">
      <c r="A3482" s="6">
        <f t="shared" si="270"/>
        <v>1.4266666666666667</v>
      </c>
      <c r="B3482">
        <v>3480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8">
        <f t="shared" si="271"/>
        <v>164.61538461538461</v>
      </c>
      <c r="Q3482" s="10" t="s">
        <v>8316</v>
      </c>
      <c r="R3482" t="s">
        <v>8317</v>
      </c>
      <c r="S3482" s="14" t="str">
        <f t="shared" si="272"/>
        <v>June</v>
      </c>
      <c r="T3482" s="15">
        <f t="shared" si="273"/>
        <v>42195.541666666664</v>
      </c>
      <c r="U3482" t="str">
        <f t="shared" si="274"/>
        <v>2015</v>
      </c>
    </row>
    <row r="3483" spans="1:21" ht="45" x14ac:dyDescent="0.2">
      <c r="A3483" s="6">
        <f t="shared" si="270"/>
        <v>1.1879999999999999</v>
      </c>
      <c r="B3483">
        <v>3481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8">
        <f t="shared" si="271"/>
        <v>125.05263157894737</v>
      </c>
      <c r="Q3483" s="10" t="s">
        <v>8316</v>
      </c>
      <c r="R3483" t="s">
        <v>8317</v>
      </c>
      <c r="S3483" s="14" t="str">
        <f t="shared" si="272"/>
        <v>December</v>
      </c>
      <c r="T3483" s="15">
        <f t="shared" si="273"/>
        <v>42005.914212962954</v>
      </c>
      <c r="U3483" t="str">
        <f t="shared" si="274"/>
        <v>2014</v>
      </c>
    </row>
    <row r="3484" spans="1:21" ht="45" x14ac:dyDescent="0.2">
      <c r="A3484" s="6">
        <f t="shared" si="270"/>
        <v>1.3833333333333333</v>
      </c>
      <c r="B3484">
        <v>3482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8">
        <f t="shared" si="271"/>
        <v>51.875</v>
      </c>
      <c r="Q3484" s="10" t="s">
        <v>8316</v>
      </c>
      <c r="R3484" t="s">
        <v>8317</v>
      </c>
      <c r="S3484" s="14" t="str">
        <f t="shared" si="272"/>
        <v>June</v>
      </c>
      <c r="T3484" s="15">
        <f t="shared" si="273"/>
        <v>41826.438263888886</v>
      </c>
      <c r="U3484" t="str">
        <f t="shared" si="274"/>
        <v>2014</v>
      </c>
    </row>
    <row r="3485" spans="1:21" ht="45" x14ac:dyDescent="0.2">
      <c r="A3485" s="6">
        <f t="shared" si="270"/>
        <v>1.599402985074627</v>
      </c>
      <c r="B3485">
        <v>3483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8">
        <f t="shared" si="271"/>
        <v>40.285714285714285</v>
      </c>
      <c r="Q3485" s="10" t="s">
        <v>8316</v>
      </c>
      <c r="R3485" t="s">
        <v>8317</v>
      </c>
      <c r="S3485" s="14" t="str">
        <f t="shared" si="272"/>
        <v>June</v>
      </c>
      <c r="T3485" s="15">
        <f t="shared" si="273"/>
        <v>41823.335428240738</v>
      </c>
      <c r="U3485" t="str">
        <f t="shared" si="274"/>
        <v>2014</v>
      </c>
    </row>
    <row r="3486" spans="1:21" ht="45" x14ac:dyDescent="0.2">
      <c r="A3486" s="6">
        <f t="shared" si="270"/>
        <v>1.1424000000000001</v>
      </c>
      <c r="B3486">
        <v>3484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8">
        <f t="shared" si="271"/>
        <v>64.909090909090907</v>
      </c>
      <c r="Q3486" s="10" t="s">
        <v>8316</v>
      </c>
      <c r="R3486" t="s">
        <v>8317</v>
      </c>
      <c r="S3486" s="14" t="str">
        <f t="shared" si="272"/>
        <v>May</v>
      </c>
      <c r="T3486" s="15">
        <f t="shared" si="273"/>
        <v>42536.427071759252</v>
      </c>
      <c r="U3486" t="str">
        <f t="shared" si="274"/>
        <v>2016</v>
      </c>
    </row>
    <row r="3487" spans="1:21" ht="45" x14ac:dyDescent="0.2">
      <c r="A3487" s="6">
        <f t="shared" si="270"/>
        <v>1.0060606060606061</v>
      </c>
      <c r="B3487">
        <v>3485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8">
        <f t="shared" si="271"/>
        <v>55.333333333333336</v>
      </c>
      <c r="Q3487" s="10" t="s">
        <v>8316</v>
      </c>
      <c r="R3487" t="s">
        <v>8317</v>
      </c>
      <c r="S3487" s="14" t="str">
        <f t="shared" si="272"/>
        <v>January</v>
      </c>
      <c r="T3487" s="15">
        <f t="shared" si="273"/>
        <v>42402.359722222223</v>
      </c>
      <c r="U3487" t="str">
        <f t="shared" si="274"/>
        <v>2016</v>
      </c>
    </row>
    <row r="3488" spans="1:21" ht="45" x14ac:dyDescent="0.2">
      <c r="A3488" s="6">
        <f t="shared" si="270"/>
        <v>1.552</v>
      </c>
      <c r="B3488">
        <v>3486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8">
        <f t="shared" si="271"/>
        <v>83.142857142857139</v>
      </c>
      <c r="Q3488" s="10" t="s">
        <v>8316</v>
      </c>
      <c r="R3488" t="s">
        <v>8317</v>
      </c>
      <c r="S3488" s="14" t="str">
        <f t="shared" si="272"/>
        <v>May</v>
      </c>
      <c r="T3488" s="15">
        <f t="shared" si="273"/>
        <v>42157.957638888889</v>
      </c>
      <c r="U3488" t="str">
        <f t="shared" si="274"/>
        <v>2015</v>
      </c>
    </row>
    <row r="3489" spans="1:21" ht="45" x14ac:dyDescent="0.2">
      <c r="A3489" s="6">
        <f t="shared" si="270"/>
        <v>1.2775000000000001</v>
      </c>
      <c r="B3489">
        <v>3487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8">
        <f t="shared" si="271"/>
        <v>38.712121212121211</v>
      </c>
      <c r="Q3489" s="10" t="s">
        <v>8316</v>
      </c>
      <c r="R3489" t="s">
        <v>8317</v>
      </c>
      <c r="S3489" s="14" t="str">
        <f t="shared" si="272"/>
        <v>May</v>
      </c>
      <c r="T3489" s="15">
        <f t="shared" si="273"/>
        <v>42179.607083333329</v>
      </c>
      <c r="U3489" t="str">
        <f t="shared" si="274"/>
        <v>2015</v>
      </c>
    </row>
    <row r="3490" spans="1:21" ht="45" x14ac:dyDescent="0.2">
      <c r="A3490" s="6">
        <f t="shared" si="270"/>
        <v>1.212</v>
      </c>
      <c r="B3490">
        <v>3488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8">
        <f t="shared" si="271"/>
        <v>125.37931034482759</v>
      </c>
      <c r="Q3490" s="10" t="s">
        <v>8316</v>
      </c>
      <c r="R3490" t="s">
        <v>8317</v>
      </c>
      <c r="S3490" s="14" t="str">
        <f t="shared" si="272"/>
        <v>March</v>
      </c>
      <c r="T3490" s="15">
        <f t="shared" si="273"/>
        <v>42111.333333333336</v>
      </c>
      <c r="U3490" t="str">
        <f t="shared" si="274"/>
        <v>2015</v>
      </c>
    </row>
    <row r="3491" spans="1:21" ht="45" x14ac:dyDescent="0.2">
      <c r="A3491" s="6">
        <f t="shared" si="270"/>
        <v>1.127</v>
      </c>
      <c r="B3491">
        <v>3489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8">
        <f t="shared" si="271"/>
        <v>78.263888888888886</v>
      </c>
      <c r="Q3491" s="10" t="s">
        <v>8316</v>
      </c>
      <c r="R3491" t="s">
        <v>8317</v>
      </c>
      <c r="S3491" s="14" t="str">
        <f t="shared" si="272"/>
        <v>April</v>
      </c>
      <c r="T3491" s="15">
        <f t="shared" si="273"/>
        <v>41783.541666666664</v>
      </c>
      <c r="U3491" t="str">
        <f t="shared" si="274"/>
        <v>2014</v>
      </c>
    </row>
    <row r="3492" spans="1:21" ht="45" x14ac:dyDescent="0.2">
      <c r="A3492" s="6">
        <f t="shared" si="270"/>
        <v>1.2749999999999999</v>
      </c>
      <c r="B3492">
        <v>3490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8">
        <f t="shared" si="271"/>
        <v>47.222222222222221</v>
      </c>
      <c r="Q3492" s="10" t="s">
        <v>8316</v>
      </c>
      <c r="R3492" t="s">
        <v>8317</v>
      </c>
      <c r="S3492" s="14" t="str">
        <f t="shared" si="272"/>
        <v>March</v>
      </c>
      <c r="T3492" s="15">
        <f t="shared" si="273"/>
        <v>42473.469027777777</v>
      </c>
      <c r="U3492" t="str">
        <f t="shared" si="274"/>
        <v>2016</v>
      </c>
    </row>
    <row r="3493" spans="1:21" ht="45" x14ac:dyDescent="0.2">
      <c r="A3493" s="6">
        <f t="shared" si="270"/>
        <v>1.5820000000000001</v>
      </c>
      <c r="B3493">
        <v>3491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8">
        <f t="shared" si="271"/>
        <v>79.099999999999994</v>
      </c>
      <c r="Q3493" s="10" t="s">
        <v>8316</v>
      </c>
      <c r="R3493" t="s">
        <v>8317</v>
      </c>
      <c r="S3493" s="14" t="str">
        <f t="shared" si="272"/>
        <v>April</v>
      </c>
      <c r="T3493" s="15">
        <f t="shared" si="273"/>
        <v>42141.916481481479</v>
      </c>
      <c r="U3493" t="str">
        <f t="shared" si="274"/>
        <v>2015</v>
      </c>
    </row>
    <row r="3494" spans="1:21" ht="45" x14ac:dyDescent="0.2">
      <c r="A3494" s="6">
        <f t="shared" si="270"/>
        <v>1.0526894736842105</v>
      </c>
      <c r="B3494">
        <v>3492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8">
        <f t="shared" si="271"/>
        <v>114.29199999999999</v>
      </c>
      <c r="Q3494" s="10" t="s">
        <v>8316</v>
      </c>
      <c r="R3494" t="s">
        <v>8317</v>
      </c>
      <c r="S3494" s="14" t="str">
        <f t="shared" si="272"/>
        <v>September</v>
      </c>
      <c r="T3494" s="15">
        <f t="shared" si="273"/>
        <v>42302.675891203697</v>
      </c>
      <c r="U3494" t="str">
        <f t="shared" si="274"/>
        <v>2015</v>
      </c>
    </row>
    <row r="3495" spans="1:21" ht="45" x14ac:dyDescent="0.2">
      <c r="A3495" s="6">
        <f t="shared" si="270"/>
        <v>1</v>
      </c>
      <c r="B3495">
        <v>3493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8">
        <f t="shared" si="271"/>
        <v>51.724137931034484</v>
      </c>
      <c r="Q3495" s="10" t="s">
        <v>8316</v>
      </c>
      <c r="R3495" t="s">
        <v>8317</v>
      </c>
      <c r="S3495" s="14" t="str">
        <f t="shared" si="272"/>
        <v>July</v>
      </c>
      <c r="T3495" s="15">
        <f t="shared" si="273"/>
        <v>41867.882638888885</v>
      </c>
      <c r="U3495" t="str">
        <f t="shared" si="274"/>
        <v>2014</v>
      </c>
    </row>
    <row r="3496" spans="1:21" ht="45" x14ac:dyDescent="0.2">
      <c r="A3496" s="6">
        <f t="shared" si="270"/>
        <v>1</v>
      </c>
      <c r="B3496">
        <v>3494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8">
        <f t="shared" si="271"/>
        <v>30.76923076923077</v>
      </c>
      <c r="Q3496" s="10" t="s">
        <v>8316</v>
      </c>
      <c r="R3496" t="s">
        <v>8317</v>
      </c>
      <c r="S3496" s="14" t="str">
        <f t="shared" si="272"/>
        <v>November</v>
      </c>
      <c r="T3496" s="15">
        <f t="shared" si="273"/>
        <v>42699.916666666664</v>
      </c>
      <c r="U3496" t="str">
        <f t="shared" si="274"/>
        <v>2016</v>
      </c>
    </row>
    <row r="3497" spans="1:21" ht="45" x14ac:dyDescent="0.2">
      <c r="A3497" s="6">
        <f t="shared" si="270"/>
        <v>1.0686</v>
      </c>
      <c r="B3497">
        <v>3495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8">
        <f t="shared" si="271"/>
        <v>74.208333333333329</v>
      </c>
      <c r="Q3497" s="10" t="s">
        <v>8316</v>
      </c>
      <c r="R3497" t="s">
        <v>8317</v>
      </c>
      <c r="S3497" s="14" t="str">
        <f t="shared" si="272"/>
        <v>October</v>
      </c>
      <c r="T3497" s="15">
        <f t="shared" si="273"/>
        <v>41944.387499999997</v>
      </c>
      <c r="U3497" t="str">
        <f t="shared" si="274"/>
        <v>2014</v>
      </c>
    </row>
    <row r="3498" spans="1:21" ht="45" x14ac:dyDescent="0.2">
      <c r="A3498" s="6">
        <f t="shared" si="270"/>
        <v>1.244</v>
      </c>
      <c r="B3498">
        <v>3496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8">
        <f t="shared" si="271"/>
        <v>47.846153846153847</v>
      </c>
      <c r="Q3498" s="10" t="s">
        <v>8316</v>
      </c>
      <c r="R3498" t="s">
        <v>8317</v>
      </c>
      <c r="S3498" s="14" t="str">
        <f t="shared" si="272"/>
        <v>August</v>
      </c>
      <c r="T3498" s="15">
        <f t="shared" si="273"/>
        <v>42624.513495370367</v>
      </c>
      <c r="U3498" t="str">
        <f t="shared" si="274"/>
        <v>2016</v>
      </c>
    </row>
    <row r="3499" spans="1:21" ht="45" x14ac:dyDescent="0.2">
      <c r="A3499" s="6">
        <f t="shared" si="270"/>
        <v>1.0870406189555126</v>
      </c>
      <c r="B3499">
        <v>3497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8">
        <f t="shared" si="271"/>
        <v>34.408163265306122</v>
      </c>
      <c r="Q3499" s="10" t="s">
        <v>8316</v>
      </c>
      <c r="R3499" t="s">
        <v>8317</v>
      </c>
      <c r="S3499" s="14" t="str">
        <f t="shared" si="272"/>
        <v>May</v>
      </c>
      <c r="T3499" s="15">
        <f t="shared" si="273"/>
        <v>42523.583333333336</v>
      </c>
      <c r="U3499" t="str">
        <f t="shared" si="274"/>
        <v>2016</v>
      </c>
    </row>
    <row r="3500" spans="1:21" ht="45" x14ac:dyDescent="0.2">
      <c r="A3500" s="6">
        <f t="shared" si="270"/>
        <v>1.0242424242424242</v>
      </c>
      <c r="B3500">
        <v>3498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8">
        <f t="shared" si="271"/>
        <v>40.238095238095241</v>
      </c>
      <c r="Q3500" s="10" t="s">
        <v>8316</v>
      </c>
      <c r="R3500" t="s">
        <v>8317</v>
      </c>
      <c r="S3500" s="14" t="str">
        <f t="shared" si="272"/>
        <v>March</v>
      </c>
      <c r="T3500" s="15">
        <f t="shared" si="273"/>
        <v>42518.572222222218</v>
      </c>
      <c r="U3500" t="str">
        <f t="shared" si="274"/>
        <v>2016</v>
      </c>
    </row>
    <row r="3501" spans="1:21" ht="45" x14ac:dyDescent="0.2">
      <c r="A3501" s="6">
        <f t="shared" si="270"/>
        <v>1.0549999999999999</v>
      </c>
      <c r="B3501">
        <v>3499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8">
        <f t="shared" si="271"/>
        <v>60.285714285714285</v>
      </c>
      <c r="Q3501" s="10" t="s">
        <v>8316</v>
      </c>
      <c r="R3501" t="s">
        <v>8317</v>
      </c>
      <c r="S3501" s="14" t="str">
        <f t="shared" si="272"/>
        <v>May</v>
      </c>
      <c r="T3501" s="15">
        <f t="shared" si="273"/>
        <v>42185.957638888889</v>
      </c>
      <c r="U3501" t="str">
        <f t="shared" si="274"/>
        <v>2015</v>
      </c>
    </row>
    <row r="3502" spans="1:21" ht="45" x14ac:dyDescent="0.2">
      <c r="A3502" s="6">
        <f t="shared" si="270"/>
        <v>1.0629999999999999</v>
      </c>
      <c r="B3502">
        <v>3500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8">
        <f t="shared" si="271"/>
        <v>25.30952380952381</v>
      </c>
      <c r="Q3502" s="10" t="s">
        <v>8316</v>
      </c>
      <c r="R3502" t="s">
        <v>8317</v>
      </c>
      <c r="S3502" s="14" t="str">
        <f t="shared" si="272"/>
        <v>February</v>
      </c>
      <c r="T3502" s="15">
        <f t="shared" si="273"/>
        <v>42435.874305555553</v>
      </c>
      <c r="U3502" t="str">
        <f t="shared" si="274"/>
        <v>2016</v>
      </c>
    </row>
    <row r="3503" spans="1:21" ht="45" x14ac:dyDescent="0.2">
      <c r="A3503" s="6">
        <f t="shared" si="270"/>
        <v>1.0066666666666666</v>
      </c>
      <c r="B3503">
        <v>3501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8">
        <f t="shared" si="271"/>
        <v>35.952380952380949</v>
      </c>
      <c r="Q3503" s="10" t="s">
        <v>8316</v>
      </c>
      <c r="R3503" t="s">
        <v>8317</v>
      </c>
      <c r="S3503" s="14" t="str">
        <f t="shared" si="272"/>
        <v>August</v>
      </c>
      <c r="T3503" s="15">
        <f t="shared" si="273"/>
        <v>42258.430497685178</v>
      </c>
      <c r="U3503" t="str">
        <f t="shared" si="274"/>
        <v>2015</v>
      </c>
    </row>
    <row r="3504" spans="1:21" ht="45" x14ac:dyDescent="0.2">
      <c r="A3504" s="6">
        <f t="shared" si="270"/>
        <v>1.054</v>
      </c>
      <c r="B3504">
        <v>3502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8">
        <f t="shared" si="271"/>
        <v>136</v>
      </c>
      <c r="Q3504" s="10" t="s">
        <v>8316</v>
      </c>
      <c r="R3504" t="s">
        <v>8317</v>
      </c>
      <c r="S3504" s="14" t="str">
        <f t="shared" si="272"/>
        <v>March</v>
      </c>
      <c r="T3504" s="15">
        <f t="shared" si="273"/>
        <v>42444.832638888889</v>
      </c>
      <c r="U3504" t="str">
        <f t="shared" si="274"/>
        <v>2016</v>
      </c>
    </row>
    <row r="3505" spans="1:21" ht="45" x14ac:dyDescent="0.2">
      <c r="A3505" s="6">
        <f t="shared" si="270"/>
        <v>1.0755999999999999</v>
      </c>
      <c r="B3505">
        <v>3503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8">
        <f t="shared" si="271"/>
        <v>70.763157894736835</v>
      </c>
      <c r="Q3505" s="10" t="s">
        <v>8316</v>
      </c>
      <c r="R3505" t="s">
        <v>8317</v>
      </c>
      <c r="S3505" s="14" t="str">
        <f t="shared" si="272"/>
        <v>June</v>
      </c>
      <c r="T3505" s="15">
        <f t="shared" si="273"/>
        <v>42575.144999999997</v>
      </c>
      <c r="U3505" t="str">
        <f t="shared" si="274"/>
        <v>2016</v>
      </c>
    </row>
    <row r="3506" spans="1:21" ht="45" x14ac:dyDescent="0.2">
      <c r="A3506" s="6">
        <f t="shared" si="270"/>
        <v>1</v>
      </c>
      <c r="B3506">
        <v>3504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8">
        <f t="shared" si="271"/>
        <v>125</v>
      </c>
      <c r="Q3506" s="10" t="s">
        <v>8316</v>
      </c>
      <c r="R3506" t="s">
        <v>8317</v>
      </c>
      <c r="S3506" s="14" t="str">
        <f t="shared" si="272"/>
        <v>October</v>
      </c>
      <c r="T3506" s="15">
        <f t="shared" si="273"/>
        <v>42327.457071759258</v>
      </c>
      <c r="U3506" t="str">
        <f t="shared" si="274"/>
        <v>2015</v>
      </c>
    </row>
    <row r="3507" spans="1:21" ht="90" x14ac:dyDescent="0.2">
      <c r="A3507" s="6">
        <f t="shared" si="270"/>
        <v>1.0376000000000001</v>
      </c>
      <c r="B3507">
        <v>3505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8">
        <f t="shared" si="271"/>
        <v>66.512820512820511</v>
      </c>
      <c r="Q3507" s="10" t="s">
        <v>8316</v>
      </c>
      <c r="R3507" t="s">
        <v>8317</v>
      </c>
      <c r="S3507" s="14" t="str">
        <f t="shared" si="272"/>
        <v>May</v>
      </c>
      <c r="T3507" s="15">
        <f t="shared" si="273"/>
        <v>41771.833333333328</v>
      </c>
      <c r="U3507" t="str">
        <f t="shared" si="274"/>
        <v>2014</v>
      </c>
    </row>
    <row r="3508" spans="1:21" ht="45" x14ac:dyDescent="0.2">
      <c r="A3508" s="6">
        <f t="shared" si="270"/>
        <v>1.0149999999999999</v>
      </c>
      <c r="B3508">
        <v>3506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8">
        <f t="shared" si="271"/>
        <v>105</v>
      </c>
      <c r="Q3508" s="10" t="s">
        <v>8316</v>
      </c>
      <c r="R3508" t="s">
        <v>8317</v>
      </c>
      <c r="S3508" s="14" t="str">
        <f t="shared" si="272"/>
        <v>July</v>
      </c>
      <c r="T3508" s="15">
        <f t="shared" si="273"/>
        <v>41874.400925925926</v>
      </c>
      <c r="U3508" t="str">
        <f t="shared" si="274"/>
        <v>2014</v>
      </c>
    </row>
    <row r="3509" spans="1:21" ht="30" x14ac:dyDescent="0.2">
      <c r="A3509" s="6">
        <f t="shared" si="270"/>
        <v>1.044</v>
      </c>
      <c r="B3509">
        <v>3507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8">
        <f t="shared" si="271"/>
        <v>145</v>
      </c>
      <c r="Q3509" s="10" t="s">
        <v>8316</v>
      </c>
      <c r="R3509" t="s">
        <v>8317</v>
      </c>
      <c r="S3509" s="14" t="str">
        <f t="shared" si="272"/>
        <v>May</v>
      </c>
      <c r="T3509" s="15">
        <f t="shared" si="273"/>
        <v>42521.589548611104</v>
      </c>
      <c r="U3509" t="str">
        <f t="shared" si="274"/>
        <v>2016</v>
      </c>
    </row>
    <row r="3510" spans="1:21" ht="45" x14ac:dyDescent="0.2">
      <c r="A3510" s="6">
        <f t="shared" si="270"/>
        <v>1.8</v>
      </c>
      <c r="B3510">
        <v>3508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8">
        <f t="shared" si="271"/>
        <v>12</v>
      </c>
      <c r="Q3510" s="10" t="s">
        <v>8316</v>
      </c>
      <c r="R3510" t="s">
        <v>8317</v>
      </c>
      <c r="S3510" s="14" t="str">
        <f t="shared" si="272"/>
        <v>April</v>
      </c>
      <c r="T3510" s="15">
        <f t="shared" si="273"/>
        <v>42500.541666666664</v>
      </c>
      <c r="U3510" t="str">
        <f t="shared" si="274"/>
        <v>2016</v>
      </c>
    </row>
    <row r="3511" spans="1:21" ht="45" x14ac:dyDescent="0.2">
      <c r="A3511" s="6">
        <f t="shared" si="270"/>
        <v>1.0633333333333332</v>
      </c>
      <c r="B3511">
        <v>3509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8">
        <f t="shared" si="271"/>
        <v>96.666666666666671</v>
      </c>
      <c r="Q3511" s="10" t="s">
        <v>8316</v>
      </c>
      <c r="R3511" t="s">
        <v>8317</v>
      </c>
      <c r="S3511" s="14" t="str">
        <f t="shared" si="272"/>
        <v>November</v>
      </c>
      <c r="T3511" s="15">
        <f t="shared" si="273"/>
        <v>41963.871527777774</v>
      </c>
      <c r="U3511" t="str">
        <f t="shared" si="274"/>
        <v>2014</v>
      </c>
    </row>
    <row r="3512" spans="1:21" ht="45" x14ac:dyDescent="0.2">
      <c r="A3512" s="6">
        <f t="shared" si="270"/>
        <v>1.0055555555555555</v>
      </c>
      <c r="B3512">
        <v>3510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8">
        <f t="shared" si="271"/>
        <v>60.333333333333336</v>
      </c>
      <c r="Q3512" s="10" t="s">
        <v>8316</v>
      </c>
      <c r="R3512" t="s">
        <v>8317</v>
      </c>
      <c r="S3512" s="14" t="str">
        <f t="shared" si="272"/>
        <v>June</v>
      </c>
      <c r="T3512" s="15">
        <f t="shared" si="273"/>
        <v>41822.287569444445</v>
      </c>
      <c r="U3512" t="str">
        <f t="shared" si="274"/>
        <v>2014</v>
      </c>
    </row>
    <row r="3513" spans="1:21" ht="45" x14ac:dyDescent="0.2">
      <c r="A3513" s="6">
        <f t="shared" si="270"/>
        <v>1.012</v>
      </c>
      <c r="B3513">
        <v>3511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8">
        <f t="shared" si="271"/>
        <v>79.89473684210526</v>
      </c>
      <c r="Q3513" s="10" t="s">
        <v>8316</v>
      </c>
      <c r="R3513" t="s">
        <v>8317</v>
      </c>
      <c r="S3513" s="14" t="str">
        <f t="shared" si="272"/>
        <v>October</v>
      </c>
      <c r="T3513" s="15">
        <f t="shared" si="273"/>
        <v>41950.4375</v>
      </c>
      <c r="U3513" t="str">
        <f t="shared" si="274"/>
        <v>2014</v>
      </c>
    </row>
    <row r="3514" spans="1:21" ht="45" x14ac:dyDescent="0.2">
      <c r="A3514" s="6">
        <f t="shared" si="270"/>
        <v>1</v>
      </c>
      <c r="B3514">
        <v>3512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8">
        <f t="shared" si="271"/>
        <v>58.823529411764703</v>
      </c>
      <c r="Q3514" s="10" t="s">
        <v>8316</v>
      </c>
      <c r="R3514" t="s">
        <v>8317</v>
      </c>
      <c r="S3514" s="14" t="str">
        <f t="shared" si="272"/>
        <v>February</v>
      </c>
      <c r="T3514" s="15">
        <f t="shared" si="273"/>
        <v>42117.161944444444</v>
      </c>
      <c r="U3514" t="str">
        <f t="shared" si="274"/>
        <v>2015</v>
      </c>
    </row>
    <row r="3515" spans="1:21" ht="45" x14ac:dyDescent="0.2">
      <c r="A3515" s="6">
        <f t="shared" si="270"/>
        <v>1.1839285714285714</v>
      </c>
      <c r="B3515">
        <v>3513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8">
        <f t="shared" si="271"/>
        <v>75.340909090909093</v>
      </c>
      <c r="Q3515" s="10" t="s">
        <v>8316</v>
      </c>
      <c r="R3515" t="s">
        <v>8317</v>
      </c>
      <c r="S3515" s="14" t="str">
        <f t="shared" si="272"/>
        <v>May</v>
      </c>
      <c r="T3515" s="15">
        <f t="shared" si="273"/>
        <v>41793.874305555553</v>
      </c>
      <c r="U3515" t="str">
        <f t="shared" si="274"/>
        <v>2014</v>
      </c>
    </row>
    <row r="3516" spans="1:21" ht="45" x14ac:dyDescent="0.2">
      <c r="A3516" s="6">
        <f t="shared" si="270"/>
        <v>1.1000000000000001</v>
      </c>
      <c r="B3516">
        <v>3514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8">
        <f t="shared" si="271"/>
        <v>55</v>
      </c>
      <c r="Q3516" s="10" t="s">
        <v>8316</v>
      </c>
      <c r="R3516" t="s">
        <v>8317</v>
      </c>
      <c r="S3516" s="14" t="str">
        <f t="shared" si="272"/>
        <v>January</v>
      </c>
      <c r="T3516" s="15">
        <f t="shared" si="273"/>
        <v>42036.874305555553</v>
      </c>
      <c r="U3516" t="str">
        <f t="shared" si="274"/>
        <v>2015</v>
      </c>
    </row>
    <row r="3517" spans="1:21" ht="45" x14ac:dyDescent="0.2">
      <c r="A3517" s="6">
        <f t="shared" si="270"/>
        <v>1.0266666666666666</v>
      </c>
      <c r="B3517">
        <v>3515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8">
        <f t="shared" si="271"/>
        <v>66.956521739130437</v>
      </c>
      <c r="Q3517" s="10" t="s">
        <v>8316</v>
      </c>
      <c r="R3517" t="s">
        <v>8317</v>
      </c>
      <c r="S3517" s="14" t="str">
        <f t="shared" si="272"/>
        <v>May</v>
      </c>
      <c r="T3517" s="15">
        <f t="shared" si="273"/>
        <v>42155.439479166664</v>
      </c>
      <c r="U3517" t="str">
        <f t="shared" si="274"/>
        <v>2015</v>
      </c>
    </row>
    <row r="3518" spans="1:21" ht="45" x14ac:dyDescent="0.2">
      <c r="A3518" s="6">
        <f t="shared" si="270"/>
        <v>1</v>
      </c>
      <c r="B3518">
        <v>3516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8">
        <f t="shared" si="271"/>
        <v>227.27272727272728</v>
      </c>
      <c r="Q3518" s="10" t="s">
        <v>8316</v>
      </c>
      <c r="R3518" t="s">
        <v>8317</v>
      </c>
      <c r="S3518" s="14" t="str">
        <f t="shared" si="272"/>
        <v>August</v>
      </c>
      <c r="T3518" s="15">
        <f t="shared" si="273"/>
        <v>41889.791666666664</v>
      </c>
      <c r="U3518" t="str">
        <f t="shared" si="274"/>
        <v>2014</v>
      </c>
    </row>
    <row r="3519" spans="1:21" ht="45" x14ac:dyDescent="0.2">
      <c r="A3519" s="6">
        <f t="shared" si="270"/>
        <v>1</v>
      </c>
      <c r="B3519">
        <v>3517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8">
        <f t="shared" si="271"/>
        <v>307.69230769230768</v>
      </c>
      <c r="Q3519" s="10" t="s">
        <v>8316</v>
      </c>
      <c r="R3519" t="s">
        <v>8317</v>
      </c>
      <c r="S3519" s="14" t="str">
        <f t="shared" si="272"/>
        <v>June</v>
      </c>
      <c r="T3519" s="15">
        <f t="shared" si="273"/>
        <v>41824.125</v>
      </c>
      <c r="U3519" t="str">
        <f t="shared" si="274"/>
        <v>2014</v>
      </c>
    </row>
    <row r="3520" spans="1:21" ht="45" x14ac:dyDescent="0.2">
      <c r="A3520" s="6">
        <f t="shared" si="270"/>
        <v>1.10046</v>
      </c>
      <c r="B3520">
        <v>3518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8">
        <f t="shared" si="271"/>
        <v>50.020909090909093</v>
      </c>
      <c r="Q3520" s="10" t="s">
        <v>8316</v>
      </c>
      <c r="R3520" t="s">
        <v>8317</v>
      </c>
      <c r="S3520" s="14" t="str">
        <f t="shared" si="272"/>
        <v>September</v>
      </c>
      <c r="T3520" s="15">
        <f t="shared" si="273"/>
        <v>41914.26458333333</v>
      </c>
      <c r="U3520" t="str">
        <f t="shared" si="274"/>
        <v>2014</v>
      </c>
    </row>
    <row r="3521" spans="1:21" ht="45" x14ac:dyDescent="0.2">
      <c r="A3521" s="6">
        <f t="shared" si="270"/>
        <v>1.0135000000000001</v>
      </c>
      <c r="B3521">
        <v>3519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8">
        <f t="shared" si="271"/>
        <v>72.392857142857139</v>
      </c>
      <c r="Q3521" s="10" t="s">
        <v>8316</v>
      </c>
      <c r="R3521" t="s">
        <v>8317</v>
      </c>
      <c r="S3521" s="14" t="str">
        <f t="shared" si="272"/>
        <v>February</v>
      </c>
      <c r="T3521" s="15">
        <f t="shared" si="273"/>
        <v>42067.265624999993</v>
      </c>
      <c r="U3521" t="str">
        <f t="shared" si="274"/>
        <v>2015</v>
      </c>
    </row>
    <row r="3522" spans="1:21" ht="30" x14ac:dyDescent="0.2">
      <c r="A3522" s="6">
        <f t="shared" si="270"/>
        <v>1.0075000000000001</v>
      </c>
      <c r="B3522">
        <v>3520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8">
        <f t="shared" si="271"/>
        <v>95.952380952380949</v>
      </c>
      <c r="Q3522" s="10" t="s">
        <v>8316</v>
      </c>
      <c r="R3522" t="s">
        <v>8317</v>
      </c>
      <c r="S3522" s="14" t="str">
        <f t="shared" si="272"/>
        <v>August</v>
      </c>
      <c r="T3522" s="15">
        <f t="shared" si="273"/>
        <v>42253.240972222215</v>
      </c>
      <c r="U3522" t="str">
        <f t="shared" si="274"/>
        <v>2015</v>
      </c>
    </row>
    <row r="3523" spans="1:21" ht="45" x14ac:dyDescent="0.2">
      <c r="A3523" s="6">
        <f t="shared" ref="A3523:A3586" si="275">(F3523/E3523)</f>
        <v>1.6942857142857144</v>
      </c>
      <c r="B3523">
        <v>3521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8">
        <f t="shared" ref="P3523:P3586" si="276">F3523/M3523</f>
        <v>45.615384615384613</v>
      </c>
      <c r="Q3523" s="10" t="s">
        <v>8316</v>
      </c>
      <c r="R3523" t="s">
        <v>8317</v>
      </c>
      <c r="S3523" s="14" t="str">
        <f t="shared" ref="S3523:S3586" si="277">TEXT((((K3523/60)/60)/24)+DATE(1970,1,1)+(-8/24),"MMMM")</f>
        <v>August</v>
      </c>
      <c r="T3523" s="15">
        <f t="shared" ref="T3523:T3586" si="278">(((J3523/60)/60/24)+DATE(1970,1,1)+(-8/24))</f>
        <v>41911.028009259258</v>
      </c>
      <c r="U3523" t="str">
        <f t="shared" ref="U3523:U3586" si="279">TEXT((((K3523/60)/60)/24)+DATE(1970,1,1)+(-8/24),"YYYY")</f>
        <v>2014</v>
      </c>
    </row>
    <row r="3524" spans="1:21" ht="45" x14ac:dyDescent="0.2">
      <c r="A3524" s="6">
        <f t="shared" si="275"/>
        <v>1</v>
      </c>
      <c r="B3524">
        <v>3522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8">
        <f t="shared" si="276"/>
        <v>41.029411764705884</v>
      </c>
      <c r="Q3524" s="10" t="s">
        <v>8316</v>
      </c>
      <c r="R3524" t="s">
        <v>8317</v>
      </c>
      <c r="S3524" s="14" t="str">
        <f t="shared" si="277"/>
        <v>August</v>
      </c>
      <c r="T3524" s="15">
        <f t="shared" si="278"/>
        <v>42262.087500000001</v>
      </c>
      <c r="U3524" t="str">
        <f t="shared" si="279"/>
        <v>2015</v>
      </c>
    </row>
    <row r="3525" spans="1:21" ht="45" x14ac:dyDescent="0.2">
      <c r="A3525" s="6">
        <f t="shared" si="275"/>
        <v>1.1365000000000001</v>
      </c>
      <c r="B3525">
        <v>3523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8">
        <f t="shared" si="276"/>
        <v>56.825000000000003</v>
      </c>
      <c r="Q3525" s="10" t="s">
        <v>8316</v>
      </c>
      <c r="R3525" t="s">
        <v>8317</v>
      </c>
      <c r="S3525" s="14" t="str">
        <f t="shared" si="277"/>
        <v>July</v>
      </c>
      <c r="T3525" s="15">
        <f t="shared" si="278"/>
        <v>42638.624999999993</v>
      </c>
      <c r="U3525" t="str">
        <f t="shared" si="279"/>
        <v>2016</v>
      </c>
    </row>
    <row r="3526" spans="1:21" ht="45" x14ac:dyDescent="0.2">
      <c r="A3526" s="6">
        <f t="shared" si="275"/>
        <v>1.0156000000000001</v>
      </c>
      <c r="B3526">
        <v>3524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8">
        <f t="shared" si="276"/>
        <v>137.24324324324326</v>
      </c>
      <c r="Q3526" s="10" t="s">
        <v>8316</v>
      </c>
      <c r="R3526" t="s">
        <v>8317</v>
      </c>
      <c r="S3526" s="14" t="str">
        <f t="shared" si="277"/>
        <v>August</v>
      </c>
      <c r="T3526" s="15">
        <f t="shared" si="278"/>
        <v>41894.833333333328</v>
      </c>
      <c r="U3526" t="str">
        <f t="shared" si="279"/>
        <v>2014</v>
      </c>
    </row>
    <row r="3527" spans="1:21" ht="45" x14ac:dyDescent="0.2">
      <c r="A3527" s="6">
        <f t="shared" si="275"/>
        <v>1.06</v>
      </c>
      <c r="B3527">
        <v>3525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8">
        <f t="shared" si="276"/>
        <v>75.714285714285708</v>
      </c>
      <c r="Q3527" s="10" t="s">
        <v>8316</v>
      </c>
      <c r="R3527" t="s">
        <v>8317</v>
      </c>
      <c r="S3527" s="14" t="str">
        <f t="shared" si="277"/>
        <v>July</v>
      </c>
      <c r="T3527" s="15">
        <f t="shared" si="278"/>
        <v>42225.333333333336</v>
      </c>
      <c r="U3527" t="str">
        <f t="shared" si="279"/>
        <v>2015</v>
      </c>
    </row>
    <row r="3528" spans="1:21" ht="45" x14ac:dyDescent="0.2">
      <c r="A3528" s="6">
        <f t="shared" si="275"/>
        <v>1.02</v>
      </c>
      <c r="B3528">
        <v>3526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8">
        <f t="shared" si="276"/>
        <v>99</v>
      </c>
      <c r="Q3528" s="10" t="s">
        <v>8316</v>
      </c>
      <c r="R3528" t="s">
        <v>8317</v>
      </c>
      <c r="S3528" s="14" t="str">
        <f t="shared" si="277"/>
        <v>March</v>
      </c>
      <c r="T3528" s="15">
        <f t="shared" si="278"/>
        <v>42487.915972222218</v>
      </c>
      <c r="U3528" t="str">
        <f t="shared" si="279"/>
        <v>2016</v>
      </c>
    </row>
    <row r="3529" spans="1:21" ht="45" x14ac:dyDescent="0.2">
      <c r="A3529" s="6">
        <f t="shared" si="275"/>
        <v>1.1691666666666667</v>
      </c>
      <c r="B3529">
        <v>3527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8">
        <f t="shared" si="276"/>
        <v>81.569767441860463</v>
      </c>
      <c r="Q3529" s="10" t="s">
        <v>8316</v>
      </c>
      <c r="R3529" t="s">
        <v>8317</v>
      </c>
      <c r="S3529" s="14" t="str">
        <f t="shared" si="277"/>
        <v>June</v>
      </c>
      <c r="T3529" s="15">
        <f t="shared" si="278"/>
        <v>42195.832638888889</v>
      </c>
      <c r="U3529" t="str">
        <f t="shared" si="279"/>
        <v>2015</v>
      </c>
    </row>
    <row r="3530" spans="1:21" ht="45" x14ac:dyDescent="0.2">
      <c r="A3530" s="6">
        <f t="shared" si="275"/>
        <v>1.0115151515151515</v>
      </c>
      <c r="B3530">
        <v>3528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8">
        <f t="shared" si="276"/>
        <v>45.108108108108105</v>
      </c>
      <c r="Q3530" s="10" t="s">
        <v>8316</v>
      </c>
      <c r="R3530" t="s">
        <v>8317</v>
      </c>
      <c r="S3530" s="14" t="str">
        <f t="shared" si="277"/>
        <v>December</v>
      </c>
      <c r="T3530" s="15">
        <f t="shared" si="278"/>
        <v>42753.168032407404</v>
      </c>
      <c r="U3530" t="str">
        <f t="shared" si="279"/>
        <v>2016</v>
      </c>
    </row>
    <row r="3531" spans="1:21" ht="45" x14ac:dyDescent="0.2">
      <c r="A3531" s="6">
        <f t="shared" si="275"/>
        <v>1.32</v>
      </c>
      <c r="B3531">
        <v>3529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8">
        <f t="shared" si="276"/>
        <v>36.666666666666664</v>
      </c>
      <c r="Q3531" s="10" t="s">
        <v>8316</v>
      </c>
      <c r="R3531" t="s">
        <v>8317</v>
      </c>
      <c r="S3531" s="14" t="str">
        <f t="shared" si="277"/>
        <v>June</v>
      </c>
      <c r="T3531" s="15">
        <f t="shared" si="278"/>
        <v>42197.708333333336</v>
      </c>
      <c r="U3531" t="str">
        <f t="shared" si="279"/>
        <v>2015</v>
      </c>
    </row>
    <row r="3532" spans="1:21" ht="45" x14ac:dyDescent="0.2">
      <c r="A3532" s="6">
        <f t="shared" si="275"/>
        <v>1</v>
      </c>
      <c r="B3532">
        <v>3530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8">
        <f t="shared" si="276"/>
        <v>125</v>
      </c>
      <c r="Q3532" s="10" t="s">
        <v>8316</v>
      </c>
      <c r="R3532" t="s">
        <v>8317</v>
      </c>
      <c r="S3532" s="14" t="str">
        <f t="shared" si="277"/>
        <v>March</v>
      </c>
      <c r="T3532" s="15">
        <f t="shared" si="278"/>
        <v>42470.499999999993</v>
      </c>
      <c r="U3532" t="str">
        <f t="shared" si="279"/>
        <v>2016</v>
      </c>
    </row>
    <row r="3533" spans="1:21" x14ac:dyDescent="0.2">
      <c r="A3533" s="6">
        <f t="shared" si="275"/>
        <v>1.28</v>
      </c>
      <c r="B3533">
        <v>3531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8">
        <f t="shared" si="276"/>
        <v>49.230769230769234</v>
      </c>
      <c r="Q3533" s="10" t="s">
        <v>8316</v>
      </c>
      <c r="R3533" t="s">
        <v>8317</v>
      </c>
      <c r="S3533" s="14" t="str">
        <f t="shared" si="277"/>
        <v>May</v>
      </c>
      <c r="T3533" s="15">
        <f t="shared" si="278"/>
        <v>42551.32099537037</v>
      </c>
      <c r="U3533" t="str">
        <f t="shared" si="279"/>
        <v>2016</v>
      </c>
    </row>
    <row r="3534" spans="1:21" ht="45" x14ac:dyDescent="0.2">
      <c r="A3534" s="6">
        <f t="shared" si="275"/>
        <v>1.1895833333333334</v>
      </c>
      <c r="B3534">
        <v>3532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8">
        <f t="shared" si="276"/>
        <v>42.296296296296298</v>
      </c>
      <c r="Q3534" s="10" t="s">
        <v>8316</v>
      </c>
      <c r="R3534" t="s">
        <v>8317</v>
      </c>
      <c r="S3534" s="14" t="str">
        <f t="shared" si="277"/>
        <v>September</v>
      </c>
      <c r="T3534" s="15">
        <f t="shared" si="278"/>
        <v>41899.832638888889</v>
      </c>
      <c r="U3534" t="str">
        <f t="shared" si="279"/>
        <v>2014</v>
      </c>
    </row>
    <row r="3535" spans="1:21" ht="45" x14ac:dyDescent="0.2">
      <c r="A3535" s="6">
        <f t="shared" si="275"/>
        <v>1.262</v>
      </c>
      <c r="B3535">
        <v>3533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8">
        <f t="shared" si="276"/>
        <v>78.875</v>
      </c>
      <c r="Q3535" s="10" t="s">
        <v>8316</v>
      </c>
      <c r="R3535" t="s">
        <v>8317</v>
      </c>
      <c r="S3535" s="14" t="str">
        <f t="shared" si="277"/>
        <v>October</v>
      </c>
      <c r="T3535" s="15">
        <f t="shared" si="278"/>
        <v>42319.469525462955</v>
      </c>
      <c r="U3535" t="str">
        <f t="shared" si="279"/>
        <v>2015</v>
      </c>
    </row>
    <row r="3536" spans="1:21" ht="30" x14ac:dyDescent="0.2">
      <c r="A3536" s="6">
        <f t="shared" si="275"/>
        <v>1.5620000000000001</v>
      </c>
      <c r="B3536">
        <v>3534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8">
        <f t="shared" si="276"/>
        <v>38.284313725490193</v>
      </c>
      <c r="Q3536" s="10" t="s">
        <v>8316</v>
      </c>
      <c r="R3536" t="s">
        <v>8317</v>
      </c>
      <c r="S3536" s="14" t="str">
        <f t="shared" si="277"/>
        <v>August</v>
      </c>
      <c r="T3536" s="15">
        <f t="shared" si="278"/>
        <v>42278.291932870365</v>
      </c>
      <c r="U3536" t="str">
        <f t="shared" si="279"/>
        <v>2015</v>
      </c>
    </row>
    <row r="3537" spans="1:21" ht="45" x14ac:dyDescent="0.2">
      <c r="A3537" s="6">
        <f t="shared" si="275"/>
        <v>1.0315000000000001</v>
      </c>
      <c r="B3537">
        <v>3535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8">
        <f t="shared" si="276"/>
        <v>44.847826086956523</v>
      </c>
      <c r="Q3537" s="10" t="s">
        <v>8316</v>
      </c>
      <c r="R3537" t="s">
        <v>8317</v>
      </c>
      <c r="S3537" s="14" t="str">
        <f t="shared" si="277"/>
        <v>September</v>
      </c>
      <c r="T3537" s="15">
        <f t="shared" si="278"/>
        <v>42279.416666666664</v>
      </c>
      <c r="U3537" t="str">
        <f t="shared" si="279"/>
        <v>2015</v>
      </c>
    </row>
    <row r="3538" spans="1:21" ht="45" x14ac:dyDescent="0.2">
      <c r="A3538" s="6">
        <f t="shared" si="275"/>
        <v>1.5333333333333334</v>
      </c>
      <c r="B3538">
        <v>3536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8">
        <f t="shared" si="276"/>
        <v>13.529411764705882</v>
      </c>
      <c r="Q3538" s="10" t="s">
        <v>8316</v>
      </c>
      <c r="R3538" t="s">
        <v>8317</v>
      </c>
      <c r="S3538" s="14" t="str">
        <f t="shared" si="277"/>
        <v>November</v>
      </c>
      <c r="T3538" s="15">
        <f t="shared" si="278"/>
        <v>42358.165972222218</v>
      </c>
      <c r="U3538" t="str">
        <f t="shared" si="279"/>
        <v>2015</v>
      </c>
    </row>
    <row r="3539" spans="1:21" ht="45" x14ac:dyDescent="0.2">
      <c r="A3539" s="6">
        <f t="shared" si="275"/>
        <v>1.8044444444444445</v>
      </c>
      <c r="B3539">
        <v>3537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8">
        <f t="shared" si="276"/>
        <v>43.5</v>
      </c>
      <c r="Q3539" s="10" t="s">
        <v>8316</v>
      </c>
      <c r="R3539" t="s">
        <v>8317</v>
      </c>
      <c r="S3539" s="14" t="str">
        <f t="shared" si="277"/>
        <v>October</v>
      </c>
      <c r="T3539" s="15">
        <f t="shared" si="278"/>
        <v>41959.999305555553</v>
      </c>
      <c r="U3539" t="str">
        <f t="shared" si="279"/>
        <v>2014</v>
      </c>
    </row>
    <row r="3540" spans="1:21" ht="45" x14ac:dyDescent="0.2">
      <c r="A3540" s="6">
        <f t="shared" si="275"/>
        <v>1.2845</v>
      </c>
      <c r="B3540">
        <v>3538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8">
        <f t="shared" si="276"/>
        <v>30.951807228915662</v>
      </c>
      <c r="Q3540" s="10" t="s">
        <v>8316</v>
      </c>
      <c r="R3540" t="s">
        <v>8317</v>
      </c>
      <c r="S3540" s="14" t="str">
        <f t="shared" si="277"/>
        <v>July</v>
      </c>
      <c r="T3540" s="15">
        <f t="shared" si="278"/>
        <v>42599.087268518517</v>
      </c>
      <c r="U3540" t="str">
        <f t="shared" si="279"/>
        <v>2016</v>
      </c>
    </row>
    <row r="3541" spans="1:21" ht="45" x14ac:dyDescent="0.2">
      <c r="A3541" s="6">
        <f t="shared" si="275"/>
        <v>1.1966666666666668</v>
      </c>
      <c r="B3541">
        <v>3539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8">
        <f t="shared" si="276"/>
        <v>55.230769230769234</v>
      </c>
      <c r="Q3541" s="10" t="s">
        <v>8316</v>
      </c>
      <c r="R3541" t="s">
        <v>8317</v>
      </c>
      <c r="S3541" s="14" t="str">
        <f t="shared" si="277"/>
        <v>August</v>
      </c>
      <c r="T3541" s="15">
        <f t="shared" si="278"/>
        <v>42621.422708333332</v>
      </c>
      <c r="U3541" t="str">
        <f t="shared" si="279"/>
        <v>2016</v>
      </c>
    </row>
    <row r="3542" spans="1:21" ht="45" x14ac:dyDescent="0.2">
      <c r="A3542" s="6">
        <f t="shared" si="275"/>
        <v>1.23</v>
      </c>
      <c r="B3542">
        <v>3540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8">
        <f t="shared" si="276"/>
        <v>46.125</v>
      </c>
      <c r="Q3542" s="10" t="s">
        <v>8316</v>
      </c>
      <c r="R3542" t="s">
        <v>8317</v>
      </c>
      <c r="S3542" s="14" t="str">
        <f t="shared" si="277"/>
        <v>May</v>
      </c>
      <c r="T3542" s="15">
        <f t="shared" si="278"/>
        <v>42546.670034722221</v>
      </c>
      <c r="U3542" t="str">
        <f t="shared" si="279"/>
        <v>2016</v>
      </c>
    </row>
    <row r="3543" spans="1:21" ht="45" x14ac:dyDescent="0.2">
      <c r="A3543" s="6">
        <f t="shared" si="275"/>
        <v>1.05</v>
      </c>
      <c r="B3543">
        <v>3541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8">
        <f t="shared" si="276"/>
        <v>39.375</v>
      </c>
      <c r="Q3543" s="10" t="s">
        <v>8316</v>
      </c>
      <c r="R3543" t="s">
        <v>8317</v>
      </c>
      <c r="S3543" s="14" t="str">
        <f t="shared" si="277"/>
        <v>August</v>
      </c>
      <c r="T3543" s="15">
        <f t="shared" si="278"/>
        <v>42247.396701388883</v>
      </c>
      <c r="U3543" t="str">
        <f t="shared" si="279"/>
        <v>2015</v>
      </c>
    </row>
    <row r="3544" spans="1:21" ht="45" x14ac:dyDescent="0.2">
      <c r="A3544" s="6">
        <f t="shared" si="275"/>
        <v>1.0223636363636364</v>
      </c>
      <c r="B3544">
        <v>3542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8">
        <f t="shared" si="276"/>
        <v>66.152941176470591</v>
      </c>
      <c r="Q3544" s="10" t="s">
        <v>8316</v>
      </c>
      <c r="R3544" t="s">
        <v>8317</v>
      </c>
      <c r="S3544" s="14" t="str">
        <f t="shared" si="277"/>
        <v>July</v>
      </c>
      <c r="T3544" s="15">
        <f t="shared" si="278"/>
        <v>41889.266458333332</v>
      </c>
      <c r="U3544" t="str">
        <f t="shared" si="279"/>
        <v>2014</v>
      </c>
    </row>
    <row r="3545" spans="1:21" ht="45" x14ac:dyDescent="0.2">
      <c r="A3545" s="6">
        <f t="shared" si="275"/>
        <v>1.0466666666666666</v>
      </c>
      <c r="B3545">
        <v>3543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8">
        <f t="shared" si="276"/>
        <v>54.137931034482762</v>
      </c>
      <c r="Q3545" s="10" t="s">
        <v>8316</v>
      </c>
      <c r="R3545" t="s">
        <v>8317</v>
      </c>
      <c r="S3545" s="14" t="str">
        <f t="shared" si="277"/>
        <v>May</v>
      </c>
      <c r="T3545" s="15">
        <f t="shared" si="278"/>
        <v>42180.421979166662</v>
      </c>
      <c r="U3545" t="str">
        <f t="shared" si="279"/>
        <v>2015</v>
      </c>
    </row>
    <row r="3546" spans="1:21" ht="30" x14ac:dyDescent="0.2">
      <c r="A3546" s="6">
        <f t="shared" si="275"/>
        <v>1</v>
      </c>
      <c r="B3546">
        <v>3544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8">
        <f t="shared" si="276"/>
        <v>104.16666666666667</v>
      </c>
      <c r="Q3546" s="10" t="s">
        <v>8316</v>
      </c>
      <c r="R3546" t="s">
        <v>8317</v>
      </c>
      <c r="S3546" s="14" t="str">
        <f t="shared" si="277"/>
        <v>February</v>
      </c>
      <c r="T3546" s="15">
        <f t="shared" si="278"/>
        <v>42070.498344907406</v>
      </c>
      <c r="U3546" t="str">
        <f t="shared" si="279"/>
        <v>2015</v>
      </c>
    </row>
    <row r="3547" spans="1:21" ht="45" x14ac:dyDescent="0.2">
      <c r="A3547" s="6">
        <f t="shared" si="275"/>
        <v>1.004</v>
      </c>
      <c r="B3547">
        <v>3545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8">
        <f t="shared" si="276"/>
        <v>31.375</v>
      </c>
      <c r="Q3547" s="10" t="s">
        <v>8316</v>
      </c>
      <c r="R3547" t="s">
        <v>8317</v>
      </c>
      <c r="S3547" s="14" t="str">
        <f t="shared" si="277"/>
        <v>March</v>
      </c>
      <c r="T3547" s="15">
        <f t="shared" si="278"/>
        <v>42105.474062499998</v>
      </c>
      <c r="U3547" t="str">
        <f t="shared" si="279"/>
        <v>2015</v>
      </c>
    </row>
    <row r="3548" spans="1:21" ht="45" x14ac:dyDescent="0.2">
      <c r="A3548" s="6">
        <f t="shared" si="275"/>
        <v>1.0227272727272727</v>
      </c>
      <c r="B3548">
        <v>3546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8">
        <f t="shared" si="276"/>
        <v>59.210526315789473</v>
      </c>
      <c r="Q3548" s="10" t="s">
        <v>8316</v>
      </c>
      <c r="R3548" t="s">
        <v>8317</v>
      </c>
      <c r="S3548" s="14" t="str">
        <f t="shared" si="277"/>
        <v>March</v>
      </c>
      <c r="T3548" s="15">
        <f t="shared" si="278"/>
        <v>42094.832638888889</v>
      </c>
      <c r="U3548" t="str">
        <f t="shared" si="279"/>
        <v>2015</v>
      </c>
    </row>
    <row r="3549" spans="1:21" ht="45" x14ac:dyDescent="0.2">
      <c r="A3549" s="6">
        <f t="shared" si="275"/>
        <v>1.1440928571428572</v>
      </c>
      <c r="B3549">
        <v>3547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8">
        <f t="shared" si="276"/>
        <v>119.17633928571429</v>
      </c>
      <c r="Q3549" s="10" t="s">
        <v>8316</v>
      </c>
      <c r="R3549" t="s">
        <v>8317</v>
      </c>
      <c r="S3549" s="14" t="str">
        <f t="shared" si="277"/>
        <v>April</v>
      </c>
      <c r="T3549" s="15">
        <f t="shared" si="278"/>
        <v>42503.832638888889</v>
      </c>
      <c r="U3549" t="str">
        <f t="shared" si="279"/>
        <v>2016</v>
      </c>
    </row>
    <row r="3550" spans="1:21" ht="45" x14ac:dyDescent="0.2">
      <c r="A3550" s="6">
        <f t="shared" si="275"/>
        <v>1.019047619047619</v>
      </c>
      <c r="B3550">
        <v>3548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8">
        <f t="shared" si="276"/>
        <v>164.61538461538461</v>
      </c>
      <c r="Q3550" s="10" t="s">
        <v>8316</v>
      </c>
      <c r="R3550" t="s">
        <v>8317</v>
      </c>
      <c r="S3550" s="14" t="str">
        <f t="shared" si="277"/>
        <v>February</v>
      </c>
      <c r="T3550" s="15">
        <f t="shared" si="278"/>
        <v>42433.708333333336</v>
      </c>
      <c r="U3550" t="str">
        <f t="shared" si="279"/>
        <v>2016</v>
      </c>
    </row>
    <row r="3551" spans="1:21" ht="45" x14ac:dyDescent="0.2">
      <c r="A3551" s="6">
        <f t="shared" si="275"/>
        <v>1.02</v>
      </c>
      <c r="B3551">
        <v>3549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8">
        <f t="shared" si="276"/>
        <v>24.285714285714285</v>
      </c>
      <c r="Q3551" s="10" t="s">
        <v>8316</v>
      </c>
      <c r="R3551" t="s">
        <v>8317</v>
      </c>
      <c r="S3551" s="14" t="str">
        <f t="shared" si="277"/>
        <v>August</v>
      </c>
      <c r="T3551" s="15">
        <f t="shared" si="278"/>
        <v>42251.061030092591</v>
      </c>
      <c r="U3551" t="str">
        <f t="shared" si="279"/>
        <v>2015</v>
      </c>
    </row>
    <row r="3552" spans="1:21" ht="45" x14ac:dyDescent="0.2">
      <c r="A3552" s="6">
        <f t="shared" si="275"/>
        <v>1.048</v>
      </c>
      <c r="B3552">
        <v>3550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8">
        <f t="shared" si="276"/>
        <v>40.9375</v>
      </c>
      <c r="Q3552" s="10" t="s">
        <v>8316</v>
      </c>
      <c r="R3552" t="s">
        <v>8317</v>
      </c>
      <c r="S3552" s="14" t="str">
        <f t="shared" si="277"/>
        <v>April</v>
      </c>
      <c r="T3552" s="15">
        <f t="shared" si="278"/>
        <v>42492.560162037036</v>
      </c>
      <c r="U3552" t="str">
        <f t="shared" si="279"/>
        <v>2016</v>
      </c>
    </row>
    <row r="3553" spans="1:21" ht="45" x14ac:dyDescent="0.2">
      <c r="A3553" s="6">
        <f t="shared" si="275"/>
        <v>1.0183333333333333</v>
      </c>
      <c r="B3553">
        <v>3551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8">
        <f t="shared" si="276"/>
        <v>61.1</v>
      </c>
      <c r="Q3553" s="10" t="s">
        <v>8316</v>
      </c>
      <c r="R3553" t="s">
        <v>8317</v>
      </c>
      <c r="S3553" s="14" t="str">
        <f t="shared" si="277"/>
        <v>April</v>
      </c>
      <c r="T3553" s="15">
        <f t="shared" si="278"/>
        <v>41781.588194444441</v>
      </c>
      <c r="U3553" t="str">
        <f t="shared" si="279"/>
        <v>2014</v>
      </c>
    </row>
    <row r="3554" spans="1:21" ht="45" x14ac:dyDescent="0.2">
      <c r="A3554" s="6">
        <f t="shared" si="275"/>
        <v>1</v>
      </c>
      <c r="B3554">
        <v>3552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8">
        <f t="shared" si="276"/>
        <v>38.65</v>
      </c>
      <c r="Q3554" s="10" t="s">
        <v>8316</v>
      </c>
      <c r="R3554" t="s">
        <v>8317</v>
      </c>
      <c r="S3554" s="14" t="str">
        <f t="shared" si="277"/>
        <v>May</v>
      </c>
      <c r="T3554" s="15">
        <f t="shared" si="278"/>
        <v>41818.253749999996</v>
      </c>
      <c r="U3554" t="str">
        <f t="shared" si="279"/>
        <v>2014</v>
      </c>
    </row>
    <row r="3555" spans="1:21" ht="45" x14ac:dyDescent="0.2">
      <c r="A3555" s="6">
        <f t="shared" si="275"/>
        <v>1.0627272727272727</v>
      </c>
      <c r="B3555">
        <v>3553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8">
        <f t="shared" si="276"/>
        <v>56.20192307692308</v>
      </c>
      <c r="Q3555" s="10" t="s">
        <v>8316</v>
      </c>
      <c r="R3555" t="s">
        <v>8317</v>
      </c>
      <c r="S3555" s="14" t="str">
        <f t="shared" si="277"/>
        <v>July</v>
      </c>
      <c r="T3555" s="15">
        <f t="shared" si="278"/>
        <v>42227.666666666664</v>
      </c>
      <c r="U3555" t="str">
        <f t="shared" si="279"/>
        <v>2015</v>
      </c>
    </row>
    <row r="3556" spans="1:21" ht="45" x14ac:dyDescent="0.2">
      <c r="A3556" s="6">
        <f t="shared" si="275"/>
        <v>1.1342219999999998</v>
      </c>
      <c r="B3556">
        <v>3554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8">
        <f t="shared" si="276"/>
        <v>107.00207547169811</v>
      </c>
      <c r="Q3556" s="10" t="s">
        <v>8316</v>
      </c>
      <c r="R3556" t="s">
        <v>8317</v>
      </c>
      <c r="S3556" s="14" t="str">
        <f t="shared" si="277"/>
        <v>January</v>
      </c>
      <c r="T3556" s="15">
        <f t="shared" si="278"/>
        <v>42046.374999999993</v>
      </c>
      <c r="U3556" t="str">
        <f t="shared" si="279"/>
        <v>2015</v>
      </c>
    </row>
    <row r="3557" spans="1:21" ht="45" x14ac:dyDescent="0.2">
      <c r="A3557" s="6">
        <f t="shared" si="275"/>
        <v>1</v>
      </c>
      <c r="B3557">
        <v>3555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8">
        <f t="shared" si="276"/>
        <v>171.42857142857142</v>
      </c>
      <c r="Q3557" s="10" t="s">
        <v>8316</v>
      </c>
      <c r="R3557" t="s">
        <v>8317</v>
      </c>
      <c r="S3557" s="14" t="str">
        <f t="shared" si="277"/>
        <v>October</v>
      </c>
      <c r="T3557" s="15">
        <f t="shared" si="278"/>
        <v>42691.15039351851</v>
      </c>
      <c r="U3557" t="str">
        <f t="shared" si="279"/>
        <v>2016</v>
      </c>
    </row>
    <row r="3558" spans="1:21" ht="45" x14ac:dyDescent="0.2">
      <c r="A3558" s="6">
        <f t="shared" si="275"/>
        <v>1.0045454545454546</v>
      </c>
      <c r="B3558">
        <v>3556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8">
        <f t="shared" si="276"/>
        <v>110.5</v>
      </c>
      <c r="Q3558" s="10" t="s">
        <v>8316</v>
      </c>
      <c r="R3558" t="s">
        <v>8317</v>
      </c>
      <c r="S3558" s="14" t="str">
        <f t="shared" si="277"/>
        <v>June</v>
      </c>
      <c r="T3558" s="15">
        <f t="shared" si="278"/>
        <v>41868.316249999996</v>
      </c>
      <c r="U3558" t="str">
        <f t="shared" si="279"/>
        <v>2014</v>
      </c>
    </row>
    <row r="3559" spans="1:21" ht="45" x14ac:dyDescent="0.2">
      <c r="A3559" s="6">
        <f t="shared" si="275"/>
        <v>1.0003599999999999</v>
      </c>
      <c r="B3559">
        <v>3557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8">
        <f t="shared" si="276"/>
        <v>179.27598566308242</v>
      </c>
      <c r="Q3559" s="10" t="s">
        <v>8316</v>
      </c>
      <c r="R3559" t="s">
        <v>8317</v>
      </c>
      <c r="S3559" s="14" t="str">
        <f t="shared" si="277"/>
        <v>March</v>
      </c>
      <c r="T3559" s="15">
        <f t="shared" si="278"/>
        <v>41763.943414351852</v>
      </c>
      <c r="U3559" t="str">
        <f t="shared" si="279"/>
        <v>2014</v>
      </c>
    </row>
    <row r="3560" spans="1:21" ht="45" x14ac:dyDescent="0.2">
      <c r="A3560" s="6">
        <f t="shared" si="275"/>
        <v>1.44</v>
      </c>
      <c r="B3560">
        <v>3558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8">
        <f t="shared" si="276"/>
        <v>22.90909090909091</v>
      </c>
      <c r="Q3560" s="10" t="s">
        <v>8316</v>
      </c>
      <c r="R3560" t="s">
        <v>8317</v>
      </c>
      <c r="S3560" s="14" t="str">
        <f t="shared" si="277"/>
        <v>May</v>
      </c>
      <c r="T3560" s="15">
        <f t="shared" si="278"/>
        <v>42181.541666666664</v>
      </c>
      <c r="U3560" t="str">
        <f t="shared" si="279"/>
        <v>2015</v>
      </c>
    </row>
    <row r="3561" spans="1:21" ht="45" x14ac:dyDescent="0.2">
      <c r="A3561" s="6">
        <f t="shared" si="275"/>
        <v>1.0349999999999999</v>
      </c>
      <c r="B3561">
        <v>3559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8">
        <f t="shared" si="276"/>
        <v>43.125</v>
      </c>
      <c r="Q3561" s="10" t="s">
        <v>8316</v>
      </c>
      <c r="R3561" t="s">
        <v>8317</v>
      </c>
      <c r="S3561" s="14" t="str">
        <f t="shared" si="277"/>
        <v>July</v>
      </c>
      <c r="T3561" s="15">
        <f t="shared" si="278"/>
        <v>42216.040277777771</v>
      </c>
      <c r="U3561" t="str">
        <f t="shared" si="279"/>
        <v>2015</v>
      </c>
    </row>
    <row r="3562" spans="1:21" ht="45" x14ac:dyDescent="0.2">
      <c r="A3562" s="6">
        <f t="shared" si="275"/>
        <v>1.0843750000000001</v>
      </c>
      <c r="B3562">
        <v>3560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8">
        <f t="shared" si="276"/>
        <v>46.891891891891895</v>
      </c>
      <c r="Q3562" s="10" t="s">
        <v>8316</v>
      </c>
      <c r="R3562" t="s">
        <v>8317</v>
      </c>
      <c r="S3562" s="14" t="str">
        <f t="shared" si="277"/>
        <v>April</v>
      </c>
      <c r="T3562" s="15">
        <f t="shared" si="278"/>
        <v>42150.781249999993</v>
      </c>
      <c r="U3562" t="str">
        <f t="shared" si="279"/>
        <v>2015</v>
      </c>
    </row>
    <row r="3563" spans="1:21" ht="105" x14ac:dyDescent="0.2">
      <c r="A3563" s="6">
        <f t="shared" si="275"/>
        <v>1.024</v>
      </c>
      <c r="B3563">
        <v>3561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8">
        <f t="shared" si="276"/>
        <v>47.407407407407405</v>
      </c>
      <c r="Q3563" s="10" t="s">
        <v>8316</v>
      </c>
      <c r="R3563" t="s">
        <v>8317</v>
      </c>
      <c r="S3563" s="14" t="str">
        <f t="shared" si="277"/>
        <v>July</v>
      </c>
      <c r="T3563" s="15">
        <f t="shared" si="278"/>
        <v>42221.441666666658</v>
      </c>
      <c r="U3563" t="str">
        <f t="shared" si="279"/>
        <v>2015</v>
      </c>
    </row>
    <row r="3564" spans="1:21" ht="45" x14ac:dyDescent="0.2">
      <c r="A3564" s="6">
        <f t="shared" si="275"/>
        <v>1.4888888888888889</v>
      </c>
      <c r="B3564">
        <v>3562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8">
        <f t="shared" si="276"/>
        <v>15.129032258064516</v>
      </c>
      <c r="Q3564" s="10" t="s">
        <v>8316</v>
      </c>
      <c r="R3564" t="s">
        <v>8317</v>
      </c>
      <c r="S3564" s="14" t="str">
        <f t="shared" si="277"/>
        <v>March</v>
      </c>
      <c r="T3564" s="15">
        <f t="shared" si="278"/>
        <v>42442.583333333336</v>
      </c>
      <c r="U3564" t="str">
        <f t="shared" si="279"/>
        <v>2016</v>
      </c>
    </row>
    <row r="3565" spans="1:21" ht="45" x14ac:dyDescent="0.2">
      <c r="A3565" s="6">
        <f t="shared" si="275"/>
        <v>1.0549000000000002</v>
      </c>
      <c r="B3565">
        <v>3563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8">
        <f t="shared" si="276"/>
        <v>21.098000000000003</v>
      </c>
      <c r="Q3565" s="10" t="s">
        <v>8316</v>
      </c>
      <c r="R3565" t="s">
        <v>8317</v>
      </c>
      <c r="S3565" s="14" t="str">
        <f t="shared" si="277"/>
        <v>July</v>
      </c>
      <c r="T3565" s="15">
        <f t="shared" si="278"/>
        <v>42583.458333333336</v>
      </c>
      <c r="U3565" t="str">
        <f t="shared" si="279"/>
        <v>2016</v>
      </c>
    </row>
    <row r="3566" spans="1:21" ht="30" x14ac:dyDescent="0.2">
      <c r="A3566" s="6">
        <f t="shared" si="275"/>
        <v>1.0049999999999999</v>
      </c>
      <c r="B3566">
        <v>3564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8">
        <f t="shared" si="276"/>
        <v>59.117647058823529</v>
      </c>
      <c r="Q3566" s="10" t="s">
        <v>8316</v>
      </c>
      <c r="R3566" t="s">
        <v>8317</v>
      </c>
      <c r="S3566" s="14" t="str">
        <f t="shared" si="277"/>
        <v>August</v>
      </c>
      <c r="T3566" s="15">
        <f t="shared" si="278"/>
        <v>42282.333333333336</v>
      </c>
      <c r="U3566" t="str">
        <f t="shared" si="279"/>
        <v>2015</v>
      </c>
    </row>
    <row r="3567" spans="1:21" ht="45" x14ac:dyDescent="0.2">
      <c r="A3567" s="6">
        <f t="shared" si="275"/>
        <v>1.3055555555555556</v>
      </c>
      <c r="B3567">
        <v>3565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8">
        <f t="shared" si="276"/>
        <v>97.916666666666671</v>
      </c>
      <c r="Q3567" s="10" t="s">
        <v>8316</v>
      </c>
      <c r="R3567" t="s">
        <v>8317</v>
      </c>
      <c r="S3567" s="14" t="str">
        <f t="shared" si="277"/>
        <v>December</v>
      </c>
      <c r="T3567" s="15">
        <f t="shared" si="278"/>
        <v>42004.409814814811</v>
      </c>
      <c r="U3567" t="str">
        <f t="shared" si="279"/>
        <v>2014</v>
      </c>
    </row>
    <row r="3568" spans="1:21" ht="45" x14ac:dyDescent="0.2">
      <c r="A3568" s="6">
        <f t="shared" si="275"/>
        <v>1.0475000000000001</v>
      </c>
      <c r="B3568">
        <v>3566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8">
        <f t="shared" si="276"/>
        <v>55.131578947368418</v>
      </c>
      <c r="Q3568" s="10" t="s">
        <v>8316</v>
      </c>
      <c r="R3568" t="s">
        <v>8317</v>
      </c>
      <c r="S3568" s="14" t="str">
        <f t="shared" si="277"/>
        <v>December</v>
      </c>
      <c r="T3568" s="15">
        <f t="shared" si="278"/>
        <v>42027.174571759257</v>
      </c>
      <c r="U3568" t="str">
        <f t="shared" si="279"/>
        <v>2014</v>
      </c>
    </row>
    <row r="3569" spans="1:21" ht="45" x14ac:dyDescent="0.2">
      <c r="A3569" s="6">
        <f t="shared" si="275"/>
        <v>1.0880000000000001</v>
      </c>
      <c r="B3569">
        <v>3567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8">
        <f t="shared" si="276"/>
        <v>26.536585365853657</v>
      </c>
      <c r="Q3569" s="10" t="s">
        <v>8316</v>
      </c>
      <c r="R3569" t="s">
        <v>8317</v>
      </c>
      <c r="S3569" s="14" t="str">
        <f t="shared" si="277"/>
        <v>May</v>
      </c>
      <c r="T3569" s="15">
        <f t="shared" si="278"/>
        <v>42165.477361111109</v>
      </c>
      <c r="U3569" t="str">
        <f t="shared" si="279"/>
        <v>2015</v>
      </c>
    </row>
    <row r="3570" spans="1:21" ht="45" x14ac:dyDescent="0.2">
      <c r="A3570" s="6">
        <f t="shared" si="275"/>
        <v>1.1100000000000001</v>
      </c>
      <c r="B3570">
        <v>3568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8">
        <f t="shared" si="276"/>
        <v>58.421052631578945</v>
      </c>
      <c r="Q3570" s="10" t="s">
        <v>8316</v>
      </c>
      <c r="R3570" t="s">
        <v>8317</v>
      </c>
      <c r="S3570" s="14" t="str">
        <f t="shared" si="277"/>
        <v>August</v>
      </c>
      <c r="T3570" s="15">
        <f t="shared" si="278"/>
        <v>41899.407337962963</v>
      </c>
      <c r="U3570" t="str">
        <f t="shared" si="279"/>
        <v>2014</v>
      </c>
    </row>
    <row r="3571" spans="1:21" ht="45" x14ac:dyDescent="0.2">
      <c r="A3571" s="6">
        <f t="shared" si="275"/>
        <v>1.0047999999999999</v>
      </c>
      <c r="B3571">
        <v>3569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8">
        <f t="shared" si="276"/>
        <v>122.53658536585365</v>
      </c>
      <c r="Q3571" s="10" t="s">
        <v>8316</v>
      </c>
      <c r="R3571" t="s">
        <v>8317</v>
      </c>
      <c r="S3571" s="14" t="str">
        <f t="shared" si="277"/>
        <v>December</v>
      </c>
      <c r="T3571" s="15">
        <f t="shared" si="278"/>
        <v>42012.355277777773</v>
      </c>
      <c r="U3571" t="str">
        <f t="shared" si="279"/>
        <v>2014</v>
      </c>
    </row>
    <row r="3572" spans="1:21" ht="45" x14ac:dyDescent="0.2">
      <c r="A3572" s="6">
        <f t="shared" si="275"/>
        <v>1.1435</v>
      </c>
      <c r="B3572">
        <v>3570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8">
        <f t="shared" si="276"/>
        <v>87.961538461538467</v>
      </c>
      <c r="Q3572" s="10" t="s">
        <v>8316</v>
      </c>
      <c r="R3572" t="s">
        <v>8317</v>
      </c>
      <c r="S3572" s="14" t="str">
        <f t="shared" si="277"/>
        <v>December</v>
      </c>
      <c r="T3572" s="15">
        <f t="shared" si="278"/>
        <v>42003.958333333336</v>
      </c>
      <c r="U3572" t="str">
        <f t="shared" si="279"/>
        <v>2014</v>
      </c>
    </row>
    <row r="3573" spans="1:21" ht="45" x14ac:dyDescent="0.2">
      <c r="A3573" s="6">
        <f t="shared" si="275"/>
        <v>1.2206666666666666</v>
      </c>
      <c r="B3573">
        <v>3571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8">
        <f t="shared" si="276"/>
        <v>73.239999999999995</v>
      </c>
      <c r="Q3573" s="10" t="s">
        <v>8316</v>
      </c>
      <c r="R3573" t="s">
        <v>8317</v>
      </c>
      <c r="S3573" s="14" t="str">
        <f t="shared" si="277"/>
        <v>September</v>
      </c>
      <c r="T3573" s="15">
        <f t="shared" si="278"/>
        <v>41942.525613425925</v>
      </c>
      <c r="U3573" t="str">
        <f t="shared" si="279"/>
        <v>2014</v>
      </c>
    </row>
    <row r="3574" spans="1:21" ht="30" x14ac:dyDescent="0.2">
      <c r="A3574" s="6">
        <f t="shared" si="275"/>
        <v>1</v>
      </c>
      <c r="B3574">
        <v>3572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8">
        <f t="shared" si="276"/>
        <v>55.555555555555557</v>
      </c>
      <c r="Q3574" s="10" t="s">
        <v>8316</v>
      </c>
      <c r="R3574" t="s">
        <v>8317</v>
      </c>
      <c r="S3574" s="14" t="str">
        <f t="shared" si="277"/>
        <v>May</v>
      </c>
      <c r="T3574" s="15">
        <f t="shared" si="278"/>
        <v>42176.23706018518</v>
      </c>
      <c r="U3574" t="str">
        <f t="shared" si="279"/>
        <v>2015</v>
      </c>
    </row>
    <row r="3575" spans="1:21" ht="30" x14ac:dyDescent="0.2">
      <c r="A3575" s="6">
        <f t="shared" si="275"/>
        <v>1.028</v>
      </c>
      <c r="B3575">
        <v>3573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8">
        <f t="shared" si="276"/>
        <v>39.53846153846154</v>
      </c>
      <c r="Q3575" s="10" t="s">
        <v>8316</v>
      </c>
      <c r="R3575" t="s">
        <v>8317</v>
      </c>
      <c r="S3575" s="14" t="str">
        <f t="shared" si="277"/>
        <v>October</v>
      </c>
      <c r="T3575" s="15">
        <f t="shared" si="278"/>
        <v>41951.083865740737</v>
      </c>
      <c r="U3575" t="str">
        <f t="shared" si="279"/>
        <v>2014</v>
      </c>
    </row>
    <row r="3576" spans="1:21" ht="45" x14ac:dyDescent="0.2">
      <c r="A3576" s="6">
        <f t="shared" si="275"/>
        <v>1.0612068965517241</v>
      </c>
      <c r="B3576">
        <v>3574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8">
        <f t="shared" si="276"/>
        <v>136.77777777777777</v>
      </c>
      <c r="Q3576" s="10" t="s">
        <v>8316</v>
      </c>
      <c r="R3576" t="s">
        <v>8317</v>
      </c>
      <c r="S3576" s="14" t="str">
        <f t="shared" si="277"/>
        <v>October</v>
      </c>
      <c r="T3576" s="15">
        <f t="shared" si="278"/>
        <v>41956.651018518511</v>
      </c>
      <c r="U3576" t="str">
        <f t="shared" si="279"/>
        <v>2014</v>
      </c>
    </row>
    <row r="3577" spans="1:21" ht="45" x14ac:dyDescent="0.2">
      <c r="A3577" s="6">
        <f t="shared" si="275"/>
        <v>1.0133000000000001</v>
      </c>
      <c r="B3577">
        <v>3575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8">
        <f t="shared" si="276"/>
        <v>99.343137254901961</v>
      </c>
      <c r="Q3577" s="10" t="s">
        <v>8316</v>
      </c>
      <c r="R3577" t="s">
        <v>8317</v>
      </c>
      <c r="S3577" s="14" t="str">
        <f t="shared" si="277"/>
        <v>July</v>
      </c>
      <c r="T3577" s="15">
        <f t="shared" si="278"/>
        <v>42592.832638888889</v>
      </c>
      <c r="U3577" t="str">
        <f t="shared" si="279"/>
        <v>2016</v>
      </c>
    </row>
    <row r="3578" spans="1:21" ht="45" x14ac:dyDescent="0.2">
      <c r="A3578" s="6">
        <f t="shared" si="275"/>
        <v>1</v>
      </c>
      <c r="B3578">
        <v>3576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8">
        <f t="shared" si="276"/>
        <v>20</v>
      </c>
      <c r="Q3578" s="10" t="s">
        <v>8316</v>
      </c>
      <c r="R3578" t="s">
        <v>8317</v>
      </c>
      <c r="S3578" s="14" t="str">
        <f t="shared" si="277"/>
        <v>October</v>
      </c>
      <c r="T3578" s="15">
        <f t="shared" si="278"/>
        <v>42709.257569444446</v>
      </c>
      <c r="U3578" t="str">
        <f t="shared" si="279"/>
        <v>2016</v>
      </c>
    </row>
    <row r="3579" spans="1:21" ht="45" x14ac:dyDescent="0.2">
      <c r="A3579" s="6">
        <f t="shared" si="275"/>
        <v>1.3</v>
      </c>
      <c r="B3579">
        <v>3577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8">
        <f t="shared" si="276"/>
        <v>28.888888888888889</v>
      </c>
      <c r="Q3579" s="10" t="s">
        <v>8316</v>
      </c>
      <c r="R3579" t="s">
        <v>8317</v>
      </c>
      <c r="S3579" s="14" t="str">
        <f t="shared" si="277"/>
        <v>March</v>
      </c>
      <c r="T3579" s="15">
        <f t="shared" si="278"/>
        <v>42119.936111111114</v>
      </c>
      <c r="U3579" t="str">
        <f t="shared" si="279"/>
        <v>2015</v>
      </c>
    </row>
    <row r="3580" spans="1:21" ht="45" x14ac:dyDescent="0.2">
      <c r="A3580" s="6">
        <f t="shared" si="275"/>
        <v>1.0001333333333333</v>
      </c>
      <c r="B3580">
        <v>3578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8">
        <f t="shared" si="276"/>
        <v>40.545945945945945</v>
      </c>
      <c r="Q3580" s="10" t="s">
        <v>8316</v>
      </c>
      <c r="R3580" t="s">
        <v>8317</v>
      </c>
      <c r="S3580" s="14" t="str">
        <f t="shared" si="277"/>
        <v>March</v>
      </c>
      <c r="T3580" s="15">
        <f t="shared" si="278"/>
        <v>42490.400196759256</v>
      </c>
      <c r="U3580" t="str">
        <f t="shared" si="279"/>
        <v>2016</v>
      </c>
    </row>
    <row r="3581" spans="1:21" ht="45" x14ac:dyDescent="0.2">
      <c r="A3581" s="6">
        <f t="shared" si="275"/>
        <v>1</v>
      </c>
      <c r="B3581">
        <v>3579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8">
        <f t="shared" si="276"/>
        <v>35.714285714285715</v>
      </c>
      <c r="Q3581" s="10" t="s">
        <v>8316</v>
      </c>
      <c r="R3581" t="s">
        <v>8317</v>
      </c>
      <c r="S3581" s="14" t="str">
        <f t="shared" si="277"/>
        <v>March</v>
      </c>
      <c r="T3581" s="15">
        <f t="shared" si="278"/>
        <v>42460.38722222222</v>
      </c>
      <c r="U3581" t="str">
        <f t="shared" si="279"/>
        <v>2016</v>
      </c>
    </row>
    <row r="3582" spans="1:21" ht="45" x14ac:dyDescent="0.2">
      <c r="A3582" s="6">
        <f t="shared" si="275"/>
        <v>1.1388888888888888</v>
      </c>
      <c r="B3582">
        <v>3580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8">
        <f t="shared" si="276"/>
        <v>37.962962962962962</v>
      </c>
      <c r="Q3582" s="10" t="s">
        <v>8316</v>
      </c>
      <c r="R3582" t="s">
        <v>8317</v>
      </c>
      <c r="S3582" s="14" t="str">
        <f t="shared" si="277"/>
        <v>January</v>
      </c>
      <c r="T3582" s="15">
        <f t="shared" si="278"/>
        <v>42063.874305555553</v>
      </c>
      <c r="U3582" t="str">
        <f t="shared" si="279"/>
        <v>2015</v>
      </c>
    </row>
    <row r="3583" spans="1:21" ht="45" x14ac:dyDescent="0.2">
      <c r="A3583" s="6">
        <f t="shared" si="275"/>
        <v>1</v>
      </c>
      <c r="B3583">
        <v>3581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8">
        <f t="shared" si="276"/>
        <v>33.333333333333336</v>
      </c>
      <c r="Q3583" s="10" t="s">
        <v>8316</v>
      </c>
      <c r="R3583" t="s">
        <v>8317</v>
      </c>
      <c r="S3583" s="14" t="str">
        <f t="shared" si="277"/>
        <v>July</v>
      </c>
      <c r="T3583" s="15">
        <f t="shared" si="278"/>
        <v>41850.13784722222</v>
      </c>
      <c r="U3583" t="str">
        <f t="shared" si="279"/>
        <v>2014</v>
      </c>
    </row>
    <row r="3584" spans="1:21" ht="45" x14ac:dyDescent="0.2">
      <c r="A3584" s="6">
        <f t="shared" si="275"/>
        <v>2.87</v>
      </c>
      <c r="B3584">
        <v>3582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8">
        <f t="shared" si="276"/>
        <v>58.571428571428569</v>
      </c>
      <c r="Q3584" s="10" t="s">
        <v>8316</v>
      </c>
      <c r="R3584" t="s">
        <v>8317</v>
      </c>
      <c r="S3584" s="14" t="str">
        <f t="shared" si="277"/>
        <v>March</v>
      </c>
      <c r="T3584" s="15">
        <f t="shared" si="278"/>
        <v>42464.762523148143</v>
      </c>
      <c r="U3584" t="str">
        <f t="shared" si="279"/>
        <v>2016</v>
      </c>
    </row>
    <row r="3585" spans="1:21" ht="45" x14ac:dyDescent="0.2">
      <c r="A3585" s="6">
        <f t="shared" si="275"/>
        <v>1.085</v>
      </c>
      <c r="B3585">
        <v>3583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8">
        <f t="shared" si="276"/>
        <v>135.625</v>
      </c>
      <c r="Q3585" s="10" t="s">
        <v>8316</v>
      </c>
      <c r="R3585" t="s">
        <v>8317</v>
      </c>
      <c r="S3585" s="14" t="str">
        <f t="shared" si="277"/>
        <v>February</v>
      </c>
      <c r="T3585" s="15">
        <f t="shared" si="278"/>
        <v>42478.050983796296</v>
      </c>
      <c r="U3585" t="str">
        <f t="shared" si="279"/>
        <v>2016</v>
      </c>
    </row>
    <row r="3586" spans="1:21" ht="90" x14ac:dyDescent="0.2">
      <c r="A3586" s="6">
        <f t="shared" si="275"/>
        <v>1.155</v>
      </c>
      <c r="B3586">
        <v>3584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8">
        <f t="shared" si="276"/>
        <v>30.9375</v>
      </c>
      <c r="Q3586" s="10" t="s">
        <v>8316</v>
      </c>
      <c r="R3586" t="s">
        <v>8317</v>
      </c>
      <c r="S3586" s="14" t="str">
        <f t="shared" si="277"/>
        <v>June</v>
      </c>
      <c r="T3586" s="15">
        <f t="shared" si="278"/>
        <v>42197.983148148145</v>
      </c>
      <c r="U3586" t="str">
        <f t="shared" si="279"/>
        <v>2015</v>
      </c>
    </row>
    <row r="3587" spans="1:21" ht="45" x14ac:dyDescent="0.2">
      <c r="A3587" s="6">
        <f t="shared" ref="A3587:A3650" si="280">(F3587/E3587)</f>
        <v>1.1911764705882353</v>
      </c>
      <c r="B3587">
        <v>3585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8">
        <f t="shared" ref="P3587:P3650" si="281">F3587/M3587</f>
        <v>176.08695652173913</v>
      </c>
      <c r="Q3587" s="10" t="s">
        <v>8316</v>
      </c>
      <c r="R3587" t="s">
        <v>8317</v>
      </c>
      <c r="S3587" s="14" t="str">
        <f t="shared" ref="S3587:S3650" si="282">TEXT((((K3587/60)/60)/24)+DATE(1970,1,1)+(-8/24),"MMMM")</f>
        <v>November</v>
      </c>
      <c r="T3587" s="15">
        <f t="shared" ref="T3587:T3650" si="283">(((J3587/60)/60/24)+DATE(1970,1,1)+(-8/24))</f>
        <v>41994.382986111108</v>
      </c>
      <c r="U3587" t="str">
        <f t="shared" ref="U3587:U3650" si="284">TEXT((((K3587/60)/60)/24)+DATE(1970,1,1)+(-8/24),"YYYY")</f>
        <v>2014</v>
      </c>
    </row>
    <row r="3588" spans="1:21" x14ac:dyDescent="0.2">
      <c r="A3588" s="6">
        <f t="shared" si="280"/>
        <v>1.0942666666666667</v>
      </c>
      <c r="B3588">
        <v>3586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8">
        <f t="shared" si="281"/>
        <v>151.9814814814815</v>
      </c>
      <c r="Q3588" s="10" t="s">
        <v>8316</v>
      </c>
      <c r="R3588" t="s">
        <v>8317</v>
      </c>
      <c r="S3588" s="14" t="str">
        <f t="shared" si="282"/>
        <v>July</v>
      </c>
      <c r="T3588" s="15">
        <f t="shared" si="283"/>
        <v>42636.364236111105</v>
      </c>
      <c r="U3588" t="str">
        <f t="shared" si="284"/>
        <v>2016</v>
      </c>
    </row>
    <row r="3589" spans="1:21" ht="45" x14ac:dyDescent="0.2">
      <c r="A3589" s="6">
        <f t="shared" si="280"/>
        <v>1.266</v>
      </c>
      <c r="B3589">
        <v>3587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8">
        <f t="shared" si="281"/>
        <v>22.607142857142858</v>
      </c>
      <c r="Q3589" s="10" t="s">
        <v>8316</v>
      </c>
      <c r="R3589" t="s">
        <v>8317</v>
      </c>
      <c r="S3589" s="14" t="str">
        <f t="shared" si="282"/>
        <v>May</v>
      </c>
      <c r="T3589" s="15">
        <f t="shared" si="283"/>
        <v>42548.458333333336</v>
      </c>
      <c r="U3589" t="str">
        <f t="shared" si="284"/>
        <v>2016</v>
      </c>
    </row>
    <row r="3590" spans="1:21" ht="45" x14ac:dyDescent="0.2">
      <c r="A3590" s="6">
        <f t="shared" si="280"/>
        <v>1.0049999999999999</v>
      </c>
      <c r="B3590">
        <v>3588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8">
        <f t="shared" si="281"/>
        <v>18.272727272727273</v>
      </c>
      <c r="Q3590" s="10" t="s">
        <v>8316</v>
      </c>
      <c r="R3590" t="s">
        <v>8317</v>
      </c>
      <c r="S3590" s="14" t="str">
        <f t="shared" si="282"/>
        <v>April</v>
      </c>
      <c r="T3590" s="15">
        <f t="shared" si="283"/>
        <v>42123.624999999993</v>
      </c>
      <c r="U3590" t="str">
        <f t="shared" si="284"/>
        <v>2015</v>
      </c>
    </row>
    <row r="3591" spans="1:21" ht="45" x14ac:dyDescent="0.2">
      <c r="A3591" s="6">
        <f t="shared" si="280"/>
        <v>1.2749999999999999</v>
      </c>
      <c r="B3591">
        <v>3589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8">
        <f t="shared" si="281"/>
        <v>82.258064516129039</v>
      </c>
      <c r="Q3591" s="10" t="s">
        <v>8316</v>
      </c>
      <c r="R3591" t="s">
        <v>8317</v>
      </c>
      <c r="S3591" s="14" t="str">
        <f t="shared" si="282"/>
        <v>May</v>
      </c>
      <c r="T3591" s="15">
        <f t="shared" si="283"/>
        <v>42150.314201388886</v>
      </c>
      <c r="U3591" t="str">
        <f t="shared" si="284"/>
        <v>2015</v>
      </c>
    </row>
    <row r="3592" spans="1:21" ht="45" x14ac:dyDescent="0.2">
      <c r="A3592" s="6">
        <f t="shared" si="280"/>
        <v>1.0005999999999999</v>
      </c>
      <c r="B3592">
        <v>3590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8">
        <f t="shared" si="281"/>
        <v>68.534246575342465</v>
      </c>
      <c r="Q3592" s="10" t="s">
        <v>8316</v>
      </c>
      <c r="R3592" t="s">
        <v>8317</v>
      </c>
      <c r="S3592" s="14" t="str">
        <f t="shared" si="282"/>
        <v>September</v>
      </c>
      <c r="T3592" s="15">
        <f t="shared" si="283"/>
        <v>41932.000393518516</v>
      </c>
      <c r="U3592" t="str">
        <f t="shared" si="284"/>
        <v>2014</v>
      </c>
    </row>
    <row r="3593" spans="1:21" ht="45" x14ac:dyDescent="0.2">
      <c r="A3593" s="6">
        <f t="shared" si="280"/>
        <v>1.75</v>
      </c>
      <c r="B3593">
        <v>3591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8">
        <f t="shared" si="281"/>
        <v>68.055555555555557</v>
      </c>
      <c r="Q3593" s="10" t="s">
        <v>8316</v>
      </c>
      <c r="R3593" t="s">
        <v>8317</v>
      </c>
      <c r="S3593" s="14" t="str">
        <f t="shared" si="282"/>
        <v>December</v>
      </c>
      <c r="T3593" s="15">
        <f t="shared" si="283"/>
        <v>42027.874305555553</v>
      </c>
      <c r="U3593" t="str">
        <f t="shared" si="284"/>
        <v>2014</v>
      </c>
    </row>
    <row r="3594" spans="1:21" ht="45" x14ac:dyDescent="0.2">
      <c r="A3594" s="6">
        <f t="shared" si="280"/>
        <v>1.2725</v>
      </c>
      <c r="B3594">
        <v>3592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8">
        <f t="shared" si="281"/>
        <v>72.714285714285708</v>
      </c>
      <c r="Q3594" s="10" t="s">
        <v>8316</v>
      </c>
      <c r="R3594" t="s">
        <v>8317</v>
      </c>
      <c r="S3594" s="14" t="str">
        <f t="shared" si="282"/>
        <v>December</v>
      </c>
      <c r="T3594" s="15">
        <f t="shared" si="283"/>
        <v>42045.874305555553</v>
      </c>
      <c r="U3594" t="str">
        <f t="shared" si="284"/>
        <v>2014</v>
      </c>
    </row>
    <row r="3595" spans="1:21" ht="45" x14ac:dyDescent="0.2">
      <c r="A3595" s="6">
        <f t="shared" si="280"/>
        <v>1.1063333333333334</v>
      </c>
      <c r="B3595">
        <v>3593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8">
        <f t="shared" si="281"/>
        <v>77.186046511627907</v>
      </c>
      <c r="Q3595" s="10" t="s">
        <v>8316</v>
      </c>
      <c r="R3595" t="s">
        <v>8317</v>
      </c>
      <c r="S3595" s="14" t="str">
        <f t="shared" si="282"/>
        <v>December</v>
      </c>
      <c r="T3595" s="15">
        <f t="shared" si="283"/>
        <v>42009.518055555549</v>
      </c>
      <c r="U3595" t="str">
        <f t="shared" si="284"/>
        <v>2014</v>
      </c>
    </row>
    <row r="3596" spans="1:21" ht="45" x14ac:dyDescent="0.2">
      <c r="A3596" s="6">
        <f t="shared" si="280"/>
        <v>1.2593749999999999</v>
      </c>
      <c r="B3596">
        <v>3594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8">
        <f t="shared" si="281"/>
        <v>55.972222222222221</v>
      </c>
      <c r="Q3596" s="10" t="s">
        <v>8316</v>
      </c>
      <c r="R3596" t="s">
        <v>8317</v>
      </c>
      <c r="S3596" s="14" t="str">
        <f t="shared" si="282"/>
        <v>August</v>
      </c>
      <c r="T3596" s="15">
        <f t="shared" si="283"/>
        <v>42616.733587962961</v>
      </c>
      <c r="U3596" t="str">
        <f t="shared" si="284"/>
        <v>2016</v>
      </c>
    </row>
    <row r="3597" spans="1:21" ht="30" x14ac:dyDescent="0.2">
      <c r="A3597" s="6">
        <f t="shared" si="280"/>
        <v>1.1850000000000001</v>
      </c>
      <c r="B3597">
        <v>3595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8">
        <f t="shared" si="281"/>
        <v>49.693548387096776</v>
      </c>
      <c r="Q3597" s="10" t="s">
        <v>8316</v>
      </c>
      <c r="R3597" t="s">
        <v>8317</v>
      </c>
      <c r="S3597" s="14" t="str">
        <f t="shared" si="282"/>
        <v>February</v>
      </c>
      <c r="T3597" s="15">
        <f t="shared" si="283"/>
        <v>42075.957638888889</v>
      </c>
      <c r="U3597" t="str">
        <f t="shared" si="284"/>
        <v>2015</v>
      </c>
    </row>
    <row r="3598" spans="1:21" ht="45" x14ac:dyDescent="0.2">
      <c r="A3598" s="6">
        <f t="shared" si="280"/>
        <v>1.0772727272727274</v>
      </c>
      <c r="B3598">
        <v>3596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8">
        <f t="shared" si="281"/>
        <v>79</v>
      </c>
      <c r="Q3598" s="10" t="s">
        <v>8316</v>
      </c>
      <c r="R3598" t="s">
        <v>8317</v>
      </c>
      <c r="S3598" s="14" t="str">
        <f t="shared" si="282"/>
        <v>August</v>
      </c>
      <c r="T3598" s="15">
        <f t="shared" si="283"/>
        <v>41877.381736111107</v>
      </c>
      <c r="U3598" t="str">
        <f t="shared" si="284"/>
        <v>2014</v>
      </c>
    </row>
    <row r="3599" spans="1:21" ht="30" x14ac:dyDescent="0.2">
      <c r="A3599" s="6">
        <f t="shared" si="280"/>
        <v>1.026</v>
      </c>
      <c r="B3599">
        <v>3597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8">
        <f t="shared" si="281"/>
        <v>77.727272727272734</v>
      </c>
      <c r="Q3599" s="10" t="s">
        <v>8316</v>
      </c>
      <c r="R3599" t="s">
        <v>8317</v>
      </c>
      <c r="S3599" s="14" t="str">
        <f t="shared" si="282"/>
        <v>February</v>
      </c>
      <c r="T3599" s="15">
        <f t="shared" si="283"/>
        <v>42431.915972222218</v>
      </c>
      <c r="U3599" t="str">
        <f t="shared" si="284"/>
        <v>2016</v>
      </c>
    </row>
    <row r="3600" spans="1:21" ht="45" x14ac:dyDescent="0.2">
      <c r="A3600" s="6">
        <f t="shared" si="280"/>
        <v>1.101</v>
      </c>
      <c r="B3600">
        <v>3598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8">
        <f t="shared" si="281"/>
        <v>40.777777777777779</v>
      </c>
      <c r="Q3600" s="10" t="s">
        <v>8316</v>
      </c>
      <c r="R3600" t="s">
        <v>8317</v>
      </c>
      <c r="S3600" s="14" t="str">
        <f t="shared" si="282"/>
        <v>August</v>
      </c>
      <c r="T3600" s="15">
        <f t="shared" si="283"/>
        <v>41884.874305555553</v>
      </c>
      <c r="U3600" t="str">
        <f t="shared" si="284"/>
        <v>2014</v>
      </c>
    </row>
    <row r="3601" spans="1:21" ht="45" x14ac:dyDescent="0.2">
      <c r="A3601" s="6">
        <f t="shared" si="280"/>
        <v>2.02</v>
      </c>
      <c r="B3601">
        <v>3599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8">
        <f t="shared" si="281"/>
        <v>59.411764705882355</v>
      </c>
      <c r="Q3601" s="10" t="s">
        <v>8316</v>
      </c>
      <c r="R3601" t="s">
        <v>8317</v>
      </c>
      <c r="S3601" s="14" t="str">
        <f t="shared" si="282"/>
        <v>August</v>
      </c>
      <c r="T3601" s="15">
        <f t="shared" si="283"/>
        <v>42245.666666666664</v>
      </c>
      <c r="U3601" t="str">
        <f t="shared" si="284"/>
        <v>2015</v>
      </c>
    </row>
    <row r="3602" spans="1:21" ht="30" x14ac:dyDescent="0.2">
      <c r="A3602" s="6">
        <f t="shared" si="280"/>
        <v>1.3</v>
      </c>
      <c r="B3602">
        <v>3600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8">
        <f t="shared" si="281"/>
        <v>3.25</v>
      </c>
      <c r="Q3602" s="10" t="s">
        <v>8316</v>
      </c>
      <c r="R3602" t="s">
        <v>8317</v>
      </c>
      <c r="S3602" s="14" t="str">
        <f t="shared" si="282"/>
        <v>September</v>
      </c>
      <c r="T3602" s="15">
        <f t="shared" si="283"/>
        <v>42656.515787037039</v>
      </c>
      <c r="U3602" t="str">
        <f t="shared" si="284"/>
        <v>2016</v>
      </c>
    </row>
    <row r="3603" spans="1:21" ht="45" x14ac:dyDescent="0.2">
      <c r="A3603" s="6">
        <f t="shared" si="280"/>
        <v>1.0435000000000001</v>
      </c>
      <c r="B3603">
        <v>3601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8">
        <f t="shared" si="281"/>
        <v>39.377358490566039</v>
      </c>
      <c r="Q3603" s="10" t="s">
        <v>8316</v>
      </c>
      <c r="R3603" t="s">
        <v>8317</v>
      </c>
      <c r="S3603" s="14" t="str">
        <f t="shared" si="282"/>
        <v>December</v>
      </c>
      <c r="T3603" s="15">
        <f t="shared" si="283"/>
        <v>42020.665300925924</v>
      </c>
      <c r="U3603" t="str">
        <f t="shared" si="284"/>
        <v>2014</v>
      </c>
    </row>
    <row r="3604" spans="1:21" ht="45" x14ac:dyDescent="0.2">
      <c r="A3604" s="6">
        <f t="shared" si="280"/>
        <v>1.0004999999999999</v>
      </c>
      <c r="B3604">
        <v>3602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8">
        <f t="shared" si="281"/>
        <v>81.673469387755105</v>
      </c>
      <c r="Q3604" s="10" t="s">
        <v>8316</v>
      </c>
      <c r="R3604" t="s">
        <v>8317</v>
      </c>
      <c r="S3604" s="14" t="str">
        <f t="shared" si="282"/>
        <v>March</v>
      </c>
      <c r="T3604" s="15">
        <f t="shared" si="283"/>
        <v>42507.56109953703</v>
      </c>
      <c r="U3604" t="str">
        <f t="shared" si="284"/>
        <v>2016</v>
      </c>
    </row>
    <row r="3605" spans="1:21" ht="45" x14ac:dyDescent="0.2">
      <c r="A3605" s="6">
        <f t="shared" si="280"/>
        <v>1.7066666666666668</v>
      </c>
      <c r="B3605">
        <v>3603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8">
        <f t="shared" si="281"/>
        <v>44.912280701754383</v>
      </c>
      <c r="Q3605" s="10" t="s">
        <v>8316</v>
      </c>
      <c r="R3605" t="s">
        <v>8317</v>
      </c>
      <c r="S3605" s="14" t="str">
        <f t="shared" si="282"/>
        <v>October</v>
      </c>
      <c r="T3605" s="15">
        <f t="shared" si="283"/>
        <v>42313.572685185187</v>
      </c>
      <c r="U3605" t="str">
        <f t="shared" si="284"/>
        <v>2015</v>
      </c>
    </row>
    <row r="3606" spans="1:21" ht="45" x14ac:dyDescent="0.2">
      <c r="A3606" s="6">
        <f t="shared" si="280"/>
        <v>1.1283333333333334</v>
      </c>
      <c r="B3606">
        <v>3604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8">
        <f t="shared" si="281"/>
        <v>49.05797101449275</v>
      </c>
      <c r="Q3606" s="10" t="s">
        <v>8316</v>
      </c>
      <c r="R3606" t="s">
        <v>8317</v>
      </c>
      <c r="S3606" s="14" t="str">
        <f t="shared" si="282"/>
        <v>April</v>
      </c>
      <c r="T3606" s="15">
        <f t="shared" si="283"/>
        <v>42488.957638888889</v>
      </c>
      <c r="U3606" t="str">
        <f t="shared" si="284"/>
        <v>2016</v>
      </c>
    </row>
    <row r="3607" spans="1:21" ht="45" x14ac:dyDescent="0.2">
      <c r="A3607" s="6">
        <f t="shared" si="280"/>
        <v>1.84</v>
      </c>
      <c r="B3607">
        <v>3605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8">
        <f t="shared" si="281"/>
        <v>30.666666666666668</v>
      </c>
      <c r="Q3607" s="10" t="s">
        <v>8316</v>
      </c>
      <c r="R3607" t="s">
        <v>8317</v>
      </c>
      <c r="S3607" s="14" t="str">
        <f t="shared" si="282"/>
        <v>January</v>
      </c>
      <c r="T3607" s="15">
        <f t="shared" si="283"/>
        <v>42413.459791666661</v>
      </c>
      <c r="U3607" t="str">
        <f t="shared" si="284"/>
        <v>2016</v>
      </c>
    </row>
    <row r="3608" spans="1:21" ht="45" x14ac:dyDescent="0.2">
      <c r="A3608" s="6">
        <f t="shared" si="280"/>
        <v>1.3026666666666666</v>
      </c>
      <c r="B3608">
        <v>3606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8">
        <f t="shared" si="281"/>
        <v>61.0625</v>
      </c>
      <c r="Q3608" s="10" t="s">
        <v>8316</v>
      </c>
      <c r="R3608" t="s">
        <v>8317</v>
      </c>
      <c r="S3608" s="14" t="str">
        <f t="shared" si="282"/>
        <v>July</v>
      </c>
      <c r="T3608" s="15">
        <f t="shared" si="283"/>
        <v>42596.271493055552</v>
      </c>
      <c r="U3608" t="str">
        <f t="shared" si="284"/>
        <v>2016</v>
      </c>
    </row>
    <row r="3609" spans="1:21" ht="30" x14ac:dyDescent="0.2">
      <c r="A3609" s="6">
        <f t="shared" si="280"/>
        <v>1.0545454545454545</v>
      </c>
      <c r="B3609">
        <v>3607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8">
        <f t="shared" si="281"/>
        <v>29</v>
      </c>
      <c r="Q3609" s="10" t="s">
        <v>8316</v>
      </c>
      <c r="R3609" t="s">
        <v>8317</v>
      </c>
      <c r="S3609" s="14" t="str">
        <f t="shared" si="282"/>
        <v>November</v>
      </c>
      <c r="T3609" s="15">
        <f t="shared" si="283"/>
        <v>42352.666666666664</v>
      </c>
      <c r="U3609" t="str">
        <f t="shared" si="284"/>
        <v>2015</v>
      </c>
    </row>
    <row r="3610" spans="1:21" ht="45" x14ac:dyDescent="0.2">
      <c r="A3610" s="6">
        <f t="shared" si="280"/>
        <v>1</v>
      </c>
      <c r="B3610">
        <v>3608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8">
        <f t="shared" si="281"/>
        <v>29.62962962962963</v>
      </c>
      <c r="Q3610" s="10" t="s">
        <v>8316</v>
      </c>
      <c r="R3610" t="s">
        <v>8317</v>
      </c>
      <c r="S3610" s="14" t="str">
        <f t="shared" si="282"/>
        <v>May</v>
      </c>
      <c r="T3610" s="15">
        <f t="shared" si="283"/>
        <v>42538.249999999993</v>
      </c>
      <c r="U3610" t="str">
        <f t="shared" si="284"/>
        <v>2016</v>
      </c>
    </row>
    <row r="3611" spans="1:21" ht="45" x14ac:dyDescent="0.2">
      <c r="A3611" s="6">
        <f t="shared" si="280"/>
        <v>1.5331632653061225</v>
      </c>
      <c r="B3611">
        <v>3609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8">
        <f t="shared" si="281"/>
        <v>143.0952380952381</v>
      </c>
      <c r="Q3611" s="10" t="s">
        <v>8316</v>
      </c>
      <c r="R3611" t="s">
        <v>8317</v>
      </c>
      <c r="S3611" s="14" t="str">
        <f t="shared" si="282"/>
        <v>February</v>
      </c>
      <c r="T3611" s="15">
        <f t="shared" si="283"/>
        <v>42459.616724537038</v>
      </c>
      <c r="U3611" t="str">
        <f t="shared" si="284"/>
        <v>2016</v>
      </c>
    </row>
    <row r="3612" spans="1:21" ht="45" x14ac:dyDescent="0.2">
      <c r="A3612" s="6">
        <f t="shared" si="280"/>
        <v>1.623</v>
      </c>
      <c r="B3612">
        <v>3610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8">
        <f t="shared" si="281"/>
        <v>52.354838709677416</v>
      </c>
      <c r="Q3612" s="10" t="s">
        <v>8316</v>
      </c>
      <c r="R3612" t="s">
        <v>8317</v>
      </c>
      <c r="S3612" s="14" t="str">
        <f t="shared" si="282"/>
        <v>July</v>
      </c>
      <c r="T3612" s="15">
        <f t="shared" si="283"/>
        <v>42233.09879629629</v>
      </c>
      <c r="U3612" t="str">
        <f t="shared" si="284"/>
        <v>2015</v>
      </c>
    </row>
    <row r="3613" spans="1:21" ht="45" x14ac:dyDescent="0.2">
      <c r="A3613" s="6">
        <f t="shared" si="280"/>
        <v>1.36</v>
      </c>
      <c r="B3613">
        <v>3611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8">
        <f t="shared" si="281"/>
        <v>66.666666666666671</v>
      </c>
      <c r="Q3613" s="10" t="s">
        <v>8316</v>
      </c>
      <c r="R3613" t="s">
        <v>8317</v>
      </c>
      <c r="S3613" s="14" t="str">
        <f t="shared" si="282"/>
        <v>March</v>
      </c>
      <c r="T3613" s="15">
        <f t="shared" si="283"/>
        <v>42102.037048611113</v>
      </c>
      <c r="U3613" t="str">
        <f t="shared" si="284"/>
        <v>2015</v>
      </c>
    </row>
    <row r="3614" spans="1:21" ht="45" x14ac:dyDescent="0.2">
      <c r="A3614" s="6">
        <f t="shared" si="280"/>
        <v>1.444</v>
      </c>
      <c r="B3614">
        <v>3612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8">
        <f t="shared" si="281"/>
        <v>126.66666666666667</v>
      </c>
      <c r="Q3614" s="10" t="s">
        <v>8316</v>
      </c>
      <c r="R3614" t="s">
        <v>8317</v>
      </c>
      <c r="S3614" s="14" t="str">
        <f t="shared" si="282"/>
        <v>May</v>
      </c>
      <c r="T3614" s="15">
        <f t="shared" si="283"/>
        <v>41799.393645833334</v>
      </c>
      <c r="U3614" t="str">
        <f t="shared" si="284"/>
        <v>2014</v>
      </c>
    </row>
    <row r="3615" spans="1:21" ht="30" x14ac:dyDescent="0.2">
      <c r="A3615" s="6">
        <f t="shared" si="280"/>
        <v>1</v>
      </c>
      <c r="B3615">
        <v>3613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8">
        <f t="shared" si="281"/>
        <v>62.5</v>
      </c>
      <c r="Q3615" s="10" t="s">
        <v>8316</v>
      </c>
      <c r="R3615" t="s">
        <v>8317</v>
      </c>
      <c r="S3615" s="14" t="str">
        <f t="shared" si="282"/>
        <v>May</v>
      </c>
      <c r="T3615" s="15">
        <f t="shared" si="283"/>
        <v>41818.256643518514</v>
      </c>
      <c r="U3615" t="str">
        <f t="shared" si="284"/>
        <v>2014</v>
      </c>
    </row>
    <row r="3616" spans="1:21" ht="45" x14ac:dyDescent="0.2">
      <c r="A3616" s="6">
        <f t="shared" si="280"/>
        <v>1.008</v>
      </c>
      <c r="B3616">
        <v>3614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8">
        <f t="shared" si="281"/>
        <v>35.492957746478872</v>
      </c>
      <c r="Q3616" s="10" t="s">
        <v>8316</v>
      </c>
      <c r="R3616" t="s">
        <v>8317</v>
      </c>
      <c r="S3616" s="14" t="str">
        <f t="shared" si="282"/>
        <v>May</v>
      </c>
      <c r="T3616" s="15">
        <f t="shared" si="283"/>
        <v>42173.708518518521</v>
      </c>
      <c r="U3616" t="str">
        <f t="shared" si="284"/>
        <v>2015</v>
      </c>
    </row>
    <row r="3617" spans="1:21" ht="45" x14ac:dyDescent="0.2">
      <c r="A3617" s="6">
        <f t="shared" si="280"/>
        <v>1.0680000000000001</v>
      </c>
      <c r="B3617">
        <v>3615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8">
        <f t="shared" si="281"/>
        <v>37.083333333333336</v>
      </c>
      <c r="Q3617" s="10" t="s">
        <v>8316</v>
      </c>
      <c r="R3617" t="s">
        <v>8317</v>
      </c>
      <c r="S3617" s="14" t="str">
        <f t="shared" si="282"/>
        <v>November</v>
      </c>
      <c r="T3617" s="15">
        <f t="shared" si="283"/>
        <v>42348.260370370372</v>
      </c>
      <c r="U3617" t="str">
        <f t="shared" si="284"/>
        <v>2015</v>
      </c>
    </row>
    <row r="3618" spans="1:21" ht="45" x14ac:dyDescent="0.2">
      <c r="A3618" s="6">
        <f t="shared" si="280"/>
        <v>1.248</v>
      </c>
      <c r="B3618">
        <v>3616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8">
        <f t="shared" si="281"/>
        <v>69.333333333333329</v>
      </c>
      <c r="Q3618" s="10" t="s">
        <v>8316</v>
      </c>
      <c r="R3618" t="s">
        <v>8317</v>
      </c>
      <c r="S3618" s="14" t="str">
        <f t="shared" si="282"/>
        <v>February</v>
      </c>
      <c r="T3618" s="15">
        <f t="shared" si="283"/>
        <v>42082.574814814812</v>
      </c>
      <c r="U3618" t="str">
        <f t="shared" si="284"/>
        <v>2015</v>
      </c>
    </row>
    <row r="3619" spans="1:21" ht="45" x14ac:dyDescent="0.2">
      <c r="A3619" s="6">
        <f t="shared" si="280"/>
        <v>1.1891891891891893</v>
      </c>
      <c r="B3619">
        <v>3617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8">
        <f t="shared" si="281"/>
        <v>17.254901960784313</v>
      </c>
      <c r="Q3619" s="10" t="s">
        <v>8316</v>
      </c>
      <c r="R3619" t="s">
        <v>8317</v>
      </c>
      <c r="S3619" s="14" t="str">
        <f t="shared" si="282"/>
        <v>February</v>
      </c>
      <c r="T3619" s="15">
        <f t="shared" si="283"/>
        <v>42793.666666666664</v>
      </c>
      <c r="U3619" t="str">
        <f t="shared" si="284"/>
        <v>2017</v>
      </c>
    </row>
    <row r="3620" spans="1:21" ht="45" x14ac:dyDescent="0.2">
      <c r="A3620" s="6">
        <f t="shared" si="280"/>
        <v>1.01</v>
      </c>
      <c r="B3620">
        <v>3618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8">
        <f t="shared" si="281"/>
        <v>36.071428571428569</v>
      </c>
      <c r="Q3620" s="10" t="s">
        <v>8316</v>
      </c>
      <c r="R3620" t="s">
        <v>8317</v>
      </c>
      <c r="S3620" s="14" t="str">
        <f t="shared" si="282"/>
        <v>May</v>
      </c>
      <c r="T3620" s="15">
        <f t="shared" si="283"/>
        <v>42158.294560185182</v>
      </c>
      <c r="U3620" t="str">
        <f t="shared" si="284"/>
        <v>2015</v>
      </c>
    </row>
    <row r="3621" spans="1:21" ht="45" x14ac:dyDescent="0.2">
      <c r="A3621" s="6">
        <f t="shared" si="280"/>
        <v>1.1299999999999999</v>
      </c>
      <c r="B3621">
        <v>3619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8">
        <f t="shared" si="281"/>
        <v>66.470588235294116</v>
      </c>
      <c r="Q3621" s="10" t="s">
        <v>8316</v>
      </c>
      <c r="R3621" t="s">
        <v>8317</v>
      </c>
      <c r="S3621" s="14" t="str">
        <f t="shared" si="282"/>
        <v>October</v>
      </c>
      <c r="T3621" s="15">
        <f t="shared" si="283"/>
        <v>42693.583333333336</v>
      </c>
      <c r="U3621" t="str">
        <f t="shared" si="284"/>
        <v>2016</v>
      </c>
    </row>
    <row r="3622" spans="1:21" ht="45" x14ac:dyDescent="0.2">
      <c r="A3622" s="6">
        <f t="shared" si="280"/>
        <v>1.0519047619047619</v>
      </c>
      <c r="B3622">
        <v>3620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8">
        <f t="shared" si="281"/>
        <v>56.065989847715734</v>
      </c>
      <c r="Q3622" s="10" t="s">
        <v>8316</v>
      </c>
      <c r="R3622" t="s">
        <v>8317</v>
      </c>
      <c r="S3622" s="14" t="str">
        <f t="shared" si="282"/>
        <v>February</v>
      </c>
      <c r="T3622" s="15">
        <f t="shared" si="283"/>
        <v>42067.833333333336</v>
      </c>
      <c r="U3622" t="str">
        <f t="shared" si="284"/>
        <v>2015</v>
      </c>
    </row>
    <row r="3623" spans="1:21" ht="45" x14ac:dyDescent="0.2">
      <c r="A3623" s="6">
        <f t="shared" si="280"/>
        <v>1.0973333333333333</v>
      </c>
      <c r="B3623">
        <v>3621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8">
        <f t="shared" si="281"/>
        <v>47.028571428571432</v>
      </c>
      <c r="Q3623" s="10" t="s">
        <v>8316</v>
      </c>
      <c r="R3623" t="s">
        <v>8317</v>
      </c>
      <c r="S3623" s="14" t="str">
        <f t="shared" si="282"/>
        <v>September</v>
      </c>
      <c r="T3623" s="15">
        <f t="shared" si="283"/>
        <v>42643.541666666664</v>
      </c>
      <c r="U3623" t="str">
        <f t="shared" si="284"/>
        <v>2016</v>
      </c>
    </row>
    <row r="3624" spans="1:21" ht="30" x14ac:dyDescent="0.2">
      <c r="A3624" s="6">
        <f t="shared" si="280"/>
        <v>1.00099</v>
      </c>
      <c r="B3624">
        <v>3622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8">
        <f t="shared" si="281"/>
        <v>47.666190476190479</v>
      </c>
      <c r="Q3624" s="10" t="s">
        <v>8316</v>
      </c>
      <c r="R3624" t="s">
        <v>8317</v>
      </c>
      <c r="S3624" s="14" t="str">
        <f t="shared" si="282"/>
        <v>August</v>
      </c>
      <c r="T3624" s="15">
        <f t="shared" si="283"/>
        <v>41909.807638888888</v>
      </c>
      <c r="U3624" t="str">
        <f t="shared" si="284"/>
        <v>2014</v>
      </c>
    </row>
    <row r="3625" spans="1:21" ht="30" x14ac:dyDescent="0.2">
      <c r="A3625" s="6">
        <f t="shared" si="280"/>
        <v>1.2</v>
      </c>
      <c r="B3625">
        <v>3623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8">
        <f t="shared" si="281"/>
        <v>88.235294117647058</v>
      </c>
      <c r="Q3625" s="10" t="s">
        <v>8316</v>
      </c>
      <c r="R3625" t="s">
        <v>8317</v>
      </c>
      <c r="S3625" s="14" t="str">
        <f t="shared" si="282"/>
        <v>July</v>
      </c>
      <c r="T3625" s="15">
        <f t="shared" si="283"/>
        <v>41845.958333333328</v>
      </c>
      <c r="U3625" t="str">
        <f t="shared" si="284"/>
        <v>2014</v>
      </c>
    </row>
    <row r="3626" spans="1:21" ht="75" x14ac:dyDescent="0.2">
      <c r="A3626" s="6">
        <f t="shared" si="280"/>
        <v>1.0493333333333332</v>
      </c>
      <c r="B3626">
        <v>3624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8">
        <f t="shared" si="281"/>
        <v>80.717948717948715</v>
      </c>
      <c r="Q3626" s="10" t="s">
        <v>8316</v>
      </c>
      <c r="R3626" t="s">
        <v>8317</v>
      </c>
      <c r="S3626" s="14" t="str">
        <f t="shared" si="282"/>
        <v>June</v>
      </c>
      <c r="T3626" s="15">
        <f t="shared" si="283"/>
        <v>42605.440856481473</v>
      </c>
      <c r="U3626" t="str">
        <f t="shared" si="284"/>
        <v>2016</v>
      </c>
    </row>
    <row r="3627" spans="1:21" ht="45" x14ac:dyDescent="0.2">
      <c r="A3627" s="6">
        <f t="shared" si="280"/>
        <v>1.0266666666666666</v>
      </c>
      <c r="B3627">
        <v>3625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8">
        <f t="shared" si="281"/>
        <v>39.487179487179489</v>
      </c>
      <c r="Q3627" s="10" t="s">
        <v>8316</v>
      </c>
      <c r="R3627" t="s">
        <v>8317</v>
      </c>
      <c r="S3627" s="14" t="str">
        <f t="shared" si="282"/>
        <v>June</v>
      </c>
      <c r="T3627" s="15">
        <f t="shared" si="283"/>
        <v>42187.319178240738</v>
      </c>
      <c r="U3627" t="str">
        <f t="shared" si="284"/>
        <v>2015</v>
      </c>
    </row>
    <row r="3628" spans="1:21" ht="45" x14ac:dyDescent="0.2">
      <c r="A3628" s="6">
        <f t="shared" si="280"/>
        <v>1.0182500000000001</v>
      </c>
      <c r="B3628">
        <v>3626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8">
        <f t="shared" si="281"/>
        <v>84.854166666666671</v>
      </c>
      <c r="Q3628" s="10" t="s">
        <v>8316</v>
      </c>
      <c r="R3628" t="s">
        <v>8317</v>
      </c>
      <c r="S3628" s="14" t="str">
        <f t="shared" si="282"/>
        <v>July</v>
      </c>
      <c r="T3628" s="15">
        <f t="shared" si="283"/>
        <v>41867.333993055552</v>
      </c>
      <c r="U3628" t="str">
        <f t="shared" si="284"/>
        <v>2014</v>
      </c>
    </row>
    <row r="3629" spans="1:21" ht="45" x14ac:dyDescent="0.2">
      <c r="A3629" s="6">
        <f t="shared" si="280"/>
        <v>1</v>
      </c>
      <c r="B3629">
        <v>3627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8">
        <f t="shared" si="281"/>
        <v>68.965517241379317</v>
      </c>
      <c r="Q3629" s="10" t="s">
        <v>8316</v>
      </c>
      <c r="R3629" t="s">
        <v>8317</v>
      </c>
      <c r="S3629" s="14" t="str">
        <f t="shared" si="282"/>
        <v>March</v>
      </c>
      <c r="T3629" s="15">
        <f t="shared" si="283"/>
        <v>42510.832638888889</v>
      </c>
      <c r="U3629" t="str">
        <f t="shared" si="284"/>
        <v>2016</v>
      </c>
    </row>
    <row r="3630" spans="1:21" ht="45" x14ac:dyDescent="0.2">
      <c r="A3630" s="6">
        <f t="shared" si="280"/>
        <v>0</v>
      </c>
      <c r="B3630">
        <v>3628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8" t="e">
        <f t="shared" si="281"/>
        <v>#DIV/0!</v>
      </c>
      <c r="Q3630" s="10" t="s">
        <v>8316</v>
      </c>
      <c r="R3630" t="s">
        <v>8358</v>
      </c>
      <c r="S3630" s="14" t="str">
        <f t="shared" si="282"/>
        <v>October</v>
      </c>
      <c r="T3630" s="15">
        <f t="shared" si="283"/>
        <v>42351.541620370372</v>
      </c>
      <c r="U3630" t="str">
        <f t="shared" si="284"/>
        <v>2015</v>
      </c>
    </row>
    <row r="3631" spans="1:21" ht="45" x14ac:dyDescent="0.2">
      <c r="A3631" s="6">
        <f t="shared" si="280"/>
        <v>1.9999999999999999E-6</v>
      </c>
      <c r="B3631">
        <v>3629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8">
        <f t="shared" si="281"/>
        <v>1</v>
      </c>
      <c r="Q3631" s="10" t="s">
        <v>8316</v>
      </c>
      <c r="R3631" t="s">
        <v>8358</v>
      </c>
      <c r="S3631" s="14" t="str">
        <f t="shared" si="282"/>
        <v>March</v>
      </c>
      <c r="T3631" s="15">
        <f t="shared" si="283"/>
        <v>42495.374999999993</v>
      </c>
      <c r="U3631" t="str">
        <f t="shared" si="284"/>
        <v>2016</v>
      </c>
    </row>
    <row r="3632" spans="1:21" ht="45" x14ac:dyDescent="0.2">
      <c r="A3632" s="6">
        <f t="shared" si="280"/>
        <v>3.3333333333333332E-4</v>
      </c>
      <c r="B3632">
        <v>3630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8">
        <f t="shared" si="281"/>
        <v>1</v>
      </c>
      <c r="Q3632" s="10" t="s">
        <v>8316</v>
      </c>
      <c r="R3632" t="s">
        <v>8358</v>
      </c>
      <c r="S3632" s="14" t="str">
        <f t="shared" si="282"/>
        <v>October</v>
      </c>
      <c r="T3632" s="15">
        <f t="shared" si="283"/>
        <v>41972.555439814816</v>
      </c>
      <c r="U3632" t="str">
        <f t="shared" si="284"/>
        <v>2014</v>
      </c>
    </row>
    <row r="3633" spans="1:21" ht="45" x14ac:dyDescent="0.2">
      <c r="A3633" s="6">
        <f t="shared" si="280"/>
        <v>0.51023391812865493</v>
      </c>
      <c r="B3633">
        <v>3631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8">
        <f t="shared" si="281"/>
        <v>147.88135593220338</v>
      </c>
      <c r="Q3633" s="10" t="s">
        <v>8316</v>
      </c>
      <c r="R3633" t="s">
        <v>8358</v>
      </c>
      <c r="S3633" s="14" t="str">
        <f t="shared" si="282"/>
        <v>August</v>
      </c>
      <c r="T3633" s="15">
        <f t="shared" si="283"/>
        <v>41904.832638888889</v>
      </c>
      <c r="U3633" t="str">
        <f t="shared" si="284"/>
        <v>2014</v>
      </c>
    </row>
    <row r="3634" spans="1:21" ht="45" x14ac:dyDescent="0.2">
      <c r="A3634" s="6">
        <f t="shared" si="280"/>
        <v>0.2</v>
      </c>
      <c r="B3634">
        <v>3632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8">
        <f t="shared" si="281"/>
        <v>100</v>
      </c>
      <c r="Q3634" s="10" t="s">
        <v>8316</v>
      </c>
      <c r="R3634" t="s">
        <v>8358</v>
      </c>
      <c r="S3634" s="14" t="str">
        <f t="shared" si="282"/>
        <v>November</v>
      </c>
      <c r="T3634" s="15">
        <f t="shared" si="283"/>
        <v>41966.603576388887</v>
      </c>
      <c r="U3634" t="str">
        <f t="shared" si="284"/>
        <v>2014</v>
      </c>
    </row>
    <row r="3635" spans="1:21" ht="45" x14ac:dyDescent="0.2">
      <c r="A3635" s="6">
        <f t="shared" si="280"/>
        <v>0.35239999999999999</v>
      </c>
      <c r="B3635">
        <v>3633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8">
        <f t="shared" si="281"/>
        <v>56.838709677419352</v>
      </c>
      <c r="Q3635" s="10" t="s">
        <v>8316</v>
      </c>
      <c r="R3635" t="s">
        <v>8358</v>
      </c>
      <c r="S3635" s="14" t="str">
        <f t="shared" si="282"/>
        <v>October</v>
      </c>
      <c r="T3635" s="15">
        <f t="shared" si="283"/>
        <v>42692.708333333336</v>
      </c>
      <c r="U3635" t="str">
        <f t="shared" si="284"/>
        <v>2016</v>
      </c>
    </row>
    <row r="3636" spans="1:21" ht="45" x14ac:dyDescent="0.2">
      <c r="A3636" s="6">
        <f t="shared" si="280"/>
        <v>4.2466666666666666E-2</v>
      </c>
      <c r="B3636">
        <v>3634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8">
        <f t="shared" si="281"/>
        <v>176.94444444444446</v>
      </c>
      <c r="Q3636" s="10" t="s">
        <v>8316</v>
      </c>
      <c r="R3636" t="s">
        <v>8358</v>
      </c>
      <c r="S3636" s="14" t="str">
        <f t="shared" si="282"/>
        <v>November</v>
      </c>
      <c r="T3636" s="15">
        <f t="shared" si="283"/>
        <v>42748.832638888889</v>
      </c>
      <c r="U3636" t="str">
        <f t="shared" si="284"/>
        <v>2016</v>
      </c>
    </row>
    <row r="3637" spans="1:21" ht="30" x14ac:dyDescent="0.2">
      <c r="A3637" s="6">
        <f t="shared" si="280"/>
        <v>0.36457142857142855</v>
      </c>
      <c r="B3637">
        <v>3635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8">
        <f t="shared" si="281"/>
        <v>127.6</v>
      </c>
      <c r="Q3637" s="10" t="s">
        <v>8316</v>
      </c>
      <c r="R3637" t="s">
        <v>8358</v>
      </c>
      <c r="S3637" s="14" t="str">
        <f t="shared" si="282"/>
        <v>March</v>
      </c>
      <c r="T3637" s="15">
        <f t="shared" si="283"/>
        <v>42480.549490740734</v>
      </c>
      <c r="U3637" t="str">
        <f t="shared" si="284"/>
        <v>2016</v>
      </c>
    </row>
    <row r="3638" spans="1:21" ht="45" x14ac:dyDescent="0.2">
      <c r="A3638" s="6">
        <f t="shared" si="280"/>
        <v>0</v>
      </c>
      <c r="B3638">
        <v>3636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8" t="e">
        <f t="shared" si="281"/>
        <v>#DIV/0!</v>
      </c>
      <c r="Q3638" s="10" t="s">
        <v>8316</v>
      </c>
      <c r="R3638" t="s">
        <v>8358</v>
      </c>
      <c r="S3638" s="14" t="str">
        <f t="shared" si="282"/>
        <v>August</v>
      </c>
      <c r="T3638" s="15">
        <f t="shared" si="283"/>
        <v>42261.361446759263</v>
      </c>
      <c r="U3638" t="str">
        <f t="shared" si="284"/>
        <v>2015</v>
      </c>
    </row>
    <row r="3639" spans="1:21" ht="45" x14ac:dyDescent="0.2">
      <c r="A3639" s="6">
        <f t="shared" si="280"/>
        <v>0.30866666666666664</v>
      </c>
      <c r="B3639">
        <v>3637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8">
        <f t="shared" si="281"/>
        <v>66.142857142857139</v>
      </c>
      <c r="Q3639" s="10" t="s">
        <v>8316</v>
      </c>
      <c r="R3639" t="s">
        <v>8358</v>
      </c>
      <c r="S3639" s="14" t="str">
        <f t="shared" si="282"/>
        <v>December</v>
      </c>
      <c r="T3639" s="15">
        <f t="shared" si="283"/>
        <v>42005.367303240739</v>
      </c>
      <c r="U3639" t="str">
        <f t="shared" si="284"/>
        <v>2014</v>
      </c>
    </row>
    <row r="3640" spans="1:21" ht="30" x14ac:dyDescent="0.2">
      <c r="A3640" s="6">
        <f t="shared" si="280"/>
        <v>6.545454545454546E-2</v>
      </c>
      <c r="B3640">
        <v>3638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8">
        <f t="shared" si="281"/>
        <v>108</v>
      </c>
      <c r="Q3640" s="10" t="s">
        <v>8316</v>
      </c>
      <c r="R3640" t="s">
        <v>8358</v>
      </c>
      <c r="S3640" s="14" t="str">
        <f t="shared" si="282"/>
        <v>February</v>
      </c>
      <c r="T3640" s="15">
        <f t="shared" si="283"/>
        <v>42113.29782407407</v>
      </c>
      <c r="U3640" t="str">
        <f t="shared" si="284"/>
        <v>2015</v>
      </c>
    </row>
    <row r="3641" spans="1:21" ht="45" x14ac:dyDescent="0.2">
      <c r="A3641" s="6">
        <f t="shared" si="280"/>
        <v>4.0000000000000003E-5</v>
      </c>
      <c r="B3641">
        <v>3639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8">
        <f t="shared" si="281"/>
        <v>1</v>
      </c>
      <c r="Q3641" s="10" t="s">
        <v>8316</v>
      </c>
      <c r="R3641" t="s">
        <v>8358</v>
      </c>
      <c r="S3641" s="14" t="str">
        <f t="shared" si="282"/>
        <v>August</v>
      </c>
      <c r="T3641" s="15">
        <f t="shared" si="283"/>
        <v>42650.299305555549</v>
      </c>
      <c r="U3641" t="str">
        <f t="shared" si="284"/>
        <v>2016</v>
      </c>
    </row>
    <row r="3642" spans="1:21" ht="75" x14ac:dyDescent="0.2">
      <c r="A3642" s="6">
        <f t="shared" si="280"/>
        <v>5.5E-2</v>
      </c>
      <c r="B3642">
        <v>3640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8">
        <f t="shared" si="281"/>
        <v>18.333333333333332</v>
      </c>
      <c r="Q3642" s="10" t="s">
        <v>8316</v>
      </c>
      <c r="R3642" t="s">
        <v>8358</v>
      </c>
      <c r="S3642" s="14" t="str">
        <f t="shared" si="282"/>
        <v>April</v>
      </c>
      <c r="T3642" s="15">
        <f t="shared" si="283"/>
        <v>42134.448263888888</v>
      </c>
      <c r="U3642" t="str">
        <f t="shared" si="284"/>
        <v>2015</v>
      </c>
    </row>
    <row r="3643" spans="1:21" ht="45" x14ac:dyDescent="0.2">
      <c r="A3643" s="6">
        <f t="shared" si="280"/>
        <v>0</v>
      </c>
      <c r="B3643">
        <v>3641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8" t="e">
        <f t="shared" si="281"/>
        <v>#DIV/0!</v>
      </c>
      <c r="Q3643" s="10" t="s">
        <v>8316</v>
      </c>
      <c r="R3643" t="s">
        <v>8358</v>
      </c>
      <c r="S3643" s="14" t="str">
        <f t="shared" si="282"/>
        <v>September</v>
      </c>
      <c r="T3643" s="15">
        <f t="shared" si="283"/>
        <v>41916.875</v>
      </c>
      <c r="U3643" t="str">
        <f t="shared" si="284"/>
        <v>2014</v>
      </c>
    </row>
    <row r="3644" spans="1:21" ht="60" x14ac:dyDescent="0.2">
      <c r="A3644" s="6">
        <f t="shared" si="280"/>
        <v>2.1428571428571429E-2</v>
      </c>
      <c r="B3644">
        <v>3642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8">
        <f t="shared" si="281"/>
        <v>7.5</v>
      </c>
      <c r="Q3644" s="10" t="s">
        <v>8316</v>
      </c>
      <c r="R3644" t="s">
        <v>8358</v>
      </c>
      <c r="S3644" s="14" t="str">
        <f t="shared" si="282"/>
        <v>October</v>
      </c>
      <c r="T3644" s="15">
        <f t="shared" si="283"/>
        <v>42338.374999999993</v>
      </c>
      <c r="U3644" t="str">
        <f t="shared" si="284"/>
        <v>2015</v>
      </c>
    </row>
    <row r="3645" spans="1:21" ht="45" x14ac:dyDescent="0.2">
      <c r="A3645" s="6">
        <f t="shared" si="280"/>
        <v>0</v>
      </c>
      <c r="B3645">
        <v>3643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8" t="e">
        <f t="shared" si="281"/>
        <v>#DIV/0!</v>
      </c>
      <c r="Q3645" s="10" t="s">
        <v>8316</v>
      </c>
      <c r="R3645" t="s">
        <v>8358</v>
      </c>
      <c r="S3645" s="14" t="str">
        <f t="shared" si="282"/>
        <v>October</v>
      </c>
      <c r="T3645" s="15">
        <f t="shared" si="283"/>
        <v>42324.852303240739</v>
      </c>
      <c r="U3645" t="str">
        <f t="shared" si="284"/>
        <v>2015</v>
      </c>
    </row>
    <row r="3646" spans="1:21" ht="45" x14ac:dyDescent="0.2">
      <c r="A3646" s="6">
        <f t="shared" si="280"/>
        <v>0.16420000000000001</v>
      </c>
      <c r="B3646">
        <v>3644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8">
        <f t="shared" si="281"/>
        <v>68.416666666666671</v>
      </c>
      <c r="Q3646" s="10" t="s">
        <v>8316</v>
      </c>
      <c r="R3646" t="s">
        <v>8358</v>
      </c>
      <c r="S3646" s="14" t="str">
        <f t="shared" si="282"/>
        <v>February</v>
      </c>
      <c r="T3646" s="15">
        <f t="shared" si="283"/>
        <v>42436.874305555553</v>
      </c>
      <c r="U3646" t="str">
        <f t="shared" si="284"/>
        <v>2016</v>
      </c>
    </row>
    <row r="3647" spans="1:21" ht="45" x14ac:dyDescent="0.2">
      <c r="A3647" s="6">
        <f t="shared" si="280"/>
        <v>1E-3</v>
      </c>
      <c r="B3647">
        <v>3645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8">
        <f t="shared" si="281"/>
        <v>1</v>
      </c>
      <c r="Q3647" s="10" t="s">
        <v>8316</v>
      </c>
      <c r="R3647" t="s">
        <v>8358</v>
      </c>
      <c r="S3647" s="14" t="str">
        <f t="shared" si="282"/>
        <v>October</v>
      </c>
      <c r="T3647" s="15">
        <f t="shared" si="283"/>
        <v>42695.678680555553</v>
      </c>
      <c r="U3647" t="str">
        <f t="shared" si="284"/>
        <v>2016</v>
      </c>
    </row>
    <row r="3648" spans="1:21" ht="45" x14ac:dyDescent="0.2">
      <c r="A3648" s="6">
        <f t="shared" si="280"/>
        <v>4.8099999999999997E-2</v>
      </c>
      <c r="B3648">
        <v>3646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8">
        <f t="shared" si="281"/>
        <v>60.125</v>
      </c>
      <c r="Q3648" s="10" t="s">
        <v>8316</v>
      </c>
      <c r="R3648" t="s">
        <v>8358</v>
      </c>
      <c r="S3648" s="14" t="str">
        <f t="shared" si="282"/>
        <v>May</v>
      </c>
      <c r="T3648" s="15">
        <f t="shared" si="283"/>
        <v>42171.645833333336</v>
      </c>
      <c r="U3648" t="str">
        <f t="shared" si="284"/>
        <v>2015</v>
      </c>
    </row>
    <row r="3649" spans="1:21" ht="45" x14ac:dyDescent="0.2">
      <c r="A3649" s="6">
        <f t="shared" si="280"/>
        <v>0.06</v>
      </c>
      <c r="B3649">
        <v>3647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8">
        <f t="shared" si="281"/>
        <v>15</v>
      </c>
      <c r="Q3649" s="10" t="s">
        <v>8316</v>
      </c>
      <c r="R3649" t="s">
        <v>8358</v>
      </c>
      <c r="S3649" s="14" t="str">
        <f t="shared" si="282"/>
        <v>August</v>
      </c>
      <c r="T3649" s="15">
        <f t="shared" si="283"/>
        <v>42643.415821759256</v>
      </c>
      <c r="U3649" t="str">
        <f t="shared" si="284"/>
        <v>2016</v>
      </c>
    </row>
    <row r="3650" spans="1:21" ht="30" x14ac:dyDescent="0.2">
      <c r="A3650" s="6">
        <f t="shared" si="280"/>
        <v>1.003825</v>
      </c>
      <c r="B3650">
        <v>3648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8">
        <f t="shared" si="281"/>
        <v>550.04109589041093</v>
      </c>
      <c r="Q3650" s="10" t="s">
        <v>8316</v>
      </c>
      <c r="R3650" t="s">
        <v>8317</v>
      </c>
      <c r="S3650" s="14" t="str">
        <f t="shared" si="282"/>
        <v>September</v>
      </c>
      <c r="T3650" s="15">
        <f t="shared" si="283"/>
        <v>41916.958854166667</v>
      </c>
      <c r="U3650" t="str">
        <f t="shared" si="284"/>
        <v>2014</v>
      </c>
    </row>
    <row r="3651" spans="1:21" ht="45" x14ac:dyDescent="0.2">
      <c r="A3651" s="6">
        <f t="shared" ref="A3651:A3714" si="285">(F3651/E3651)</f>
        <v>1.04</v>
      </c>
      <c r="B3651">
        <v>3649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8">
        <f t="shared" ref="P3651:P3714" si="286">F3651/M3651</f>
        <v>97.5</v>
      </c>
      <c r="Q3651" s="10" t="s">
        <v>8316</v>
      </c>
      <c r="R3651" t="s">
        <v>8317</v>
      </c>
      <c r="S3651" s="14" t="str">
        <f t="shared" ref="S3651:S3714" si="287">TEXT((((K3651/60)/60)/24)+DATE(1970,1,1)+(-8/24),"MMMM")</f>
        <v>May</v>
      </c>
      <c r="T3651" s="15">
        <f t="shared" ref="T3651:T3714" si="288">(((J3651/60)/60/24)+DATE(1970,1,1)+(-8/24))</f>
        <v>41806.379560185182</v>
      </c>
      <c r="U3651" t="str">
        <f t="shared" ref="U3651:U3714" si="289">TEXT((((K3651/60)/60)/24)+DATE(1970,1,1)+(-8/24),"YYYY")</f>
        <v>2014</v>
      </c>
    </row>
    <row r="3652" spans="1:21" ht="45" x14ac:dyDescent="0.2">
      <c r="A3652" s="6">
        <f t="shared" si="285"/>
        <v>1</v>
      </c>
      <c r="B3652">
        <v>3650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8">
        <f t="shared" si="286"/>
        <v>29.411764705882351</v>
      </c>
      <c r="Q3652" s="10" t="s">
        <v>8316</v>
      </c>
      <c r="R3652" t="s">
        <v>8317</v>
      </c>
      <c r="S3652" s="14" t="str">
        <f t="shared" si="287"/>
        <v>January</v>
      </c>
      <c r="T3652" s="15">
        <f t="shared" si="288"/>
        <v>42402.145648148151</v>
      </c>
      <c r="U3652" t="str">
        <f t="shared" si="289"/>
        <v>2016</v>
      </c>
    </row>
    <row r="3653" spans="1:21" ht="30" x14ac:dyDescent="0.2">
      <c r="A3653" s="6">
        <f t="shared" si="285"/>
        <v>1.04</v>
      </c>
      <c r="B3653">
        <v>3651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8">
        <f t="shared" si="286"/>
        <v>57.777777777777779</v>
      </c>
      <c r="Q3653" s="10" t="s">
        <v>8316</v>
      </c>
      <c r="R3653" t="s">
        <v>8317</v>
      </c>
      <c r="S3653" s="14" t="str">
        <f t="shared" si="287"/>
        <v>July</v>
      </c>
      <c r="T3653" s="15">
        <f t="shared" si="288"/>
        <v>41861.332638888889</v>
      </c>
      <c r="U3653" t="str">
        <f t="shared" si="289"/>
        <v>2014</v>
      </c>
    </row>
    <row r="3654" spans="1:21" ht="45" x14ac:dyDescent="0.2">
      <c r="A3654" s="6">
        <f t="shared" si="285"/>
        <v>2.5066666666666668</v>
      </c>
      <c r="B3654">
        <v>3652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8">
        <f t="shared" si="286"/>
        <v>44.235294117647058</v>
      </c>
      <c r="Q3654" s="10" t="s">
        <v>8316</v>
      </c>
      <c r="R3654" t="s">
        <v>8317</v>
      </c>
      <c r="S3654" s="14" t="str">
        <f t="shared" si="287"/>
        <v>August</v>
      </c>
      <c r="T3654" s="15">
        <f t="shared" si="288"/>
        <v>42606.832638888889</v>
      </c>
      <c r="U3654" t="str">
        <f t="shared" si="289"/>
        <v>2016</v>
      </c>
    </row>
    <row r="3655" spans="1:21" ht="45" x14ac:dyDescent="0.2">
      <c r="A3655" s="6">
        <f t="shared" si="285"/>
        <v>1.0049999999999999</v>
      </c>
      <c r="B3655">
        <v>3653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8">
        <f t="shared" si="286"/>
        <v>60.909090909090907</v>
      </c>
      <c r="Q3655" s="10" t="s">
        <v>8316</v>
      </c>
      <c r="R3655" t="s">
        <v>8317</v>
      </c>
      <c r="S3655" s="14" t="str">
        <f t="shared" si="287"/>
        <v>July</v>
      </c>
      <c r="T3655" s="15">
        <f t="shared" si="288"/>
        <v>42221.030173611107</v>
      </c>
      <c r="U3655" t="str">
        <f t="shared" si="289"/>
        <v>2015</v>
      </c>
    </row>
    <row r="3656" spans="1:21" ht="45" x14ac:dyDescent="0.2">
      <c r="A3656" s="6">
        <f t="shared" si="285"/>
        <v>1.744</v>
      </c>
      <c r="B3656">
        <v>3654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8">
        <f t="shared" si="286"/>
        <v>68.84210526315789</v>
      </c>
      <c r="Q3656" s="10" t="s">
        <v>8316</v>
      </c>
      <c r="R3656" t="s">
        <v>8317</v>
      </c>
      <c r="S3656" s="14" t="str">
        <f t="shared" si="287"/>
        <v>March</v>
      </c>
      <c r="T3656" s="15">
        <f t="shared" si="288"/>
        <v>42463.374999999993</v>
      </c>
      <c r="U3656" t="str">
        <f t="shared" si="289"/>
        <v>2016</v>
      </c>
    </row>
    <row r="3657" spans="1:21" ht="45" x14ac:dyDescent="0.2">
      <c r="A3657" s="6">
        <f t="shared" si="285"/>
        <v>1.1626000000000001</v>
      </c>
      <c r="B3657">
        <v>3655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8">
        <f t="shared" si="286"/>
        <v>73.582278481012665</v>
      </c>
      <c r="Q3657" s="10" t="s">
        <v>8316</v>
      </c>
      <c r="R3657" t="s">
        <v>8317</v>
      </c>
      <c r="S3657" s="14" t="str">
        <f t="shared" si="287"/>
        <v>June</v>
      </c>
      <c r="T3657" s="15">
        <f t="shared" si="288"/>
        <v>42202.957638888889</v>
      </c>
      <c r="U3657" t="str">
        <f t="shared" si="289"/>
        <v>2015</v>
      </c>
    </row>
    <row r="3658" spans="1:21" ht="45" x14ac:dyDescent="0.2">
      <c r="A3658" s="6">
        <f t="shared" si="285"/>
        <v>1.0582</v>
      </c>
      <c r="B3658">
        <v>3656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8">
        <f t="shared" si="286"/>
        <v>115.02173913043478</v>
      </c>
      <c r="Q3658" s="10" t="s">
        <v>8316</v>
      </c>
      <c r="R3658" t="s">
        <v>8317</v>
      </c>
      <c r="S3658" s="14" t="str">
        <f t="shared" si="287"/>
        <v>January</v>
      </c>
      <c r="T3658" s="15">
        <f t="shared" si="288"/>
        <v>42767.624305555553</v>
      </c>
      <c r="U3658" t="str">
        <f t="shared" si="289"/>
        <v>2017</v>
      </c>
    </row>
    <row r="3659" spans="1:21" ht="45" x14ac:dyDescent="0.2">
      <c r="A3659" s="6">
        <f t="shared" si="285"/>
        <v>1.1074999999999999</v>
      </c>
      <c r="B3659">
        <v>3657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8">
        <f t="shared" si="286"/>
        <v>110.75</v>
      </c>
      <c r="Q3659" s="10" t="s">
        <v>8316</v>
      </c>
      <c r="R3659" t="s">
        <v>8317</v>
      </c>
      <c r="S3659" s="14" t="str">
        <f t="shared" si="287"/>
        <v>May</v>
      </c>
      <c r="T3659" s="15">
        <f t="shared" si="288"/>
        <v>42522.570833333331</v>
      </c>
      <c r="U3659" t="str">
        <f t="shared" si="289"/>
        <v>2016</v>
      </c>
    </row>
    <row r="3660" spans="1:21" ht="30" x14ac:dyDescent="0.2">
      <c r="A3660" s="6">
        <f t="shared" si="285"/>
        <v>1.0066666666666666</v>
      </c>
      <c r="B3660">
        <v>3658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8">
        <f t="shared" si="286"/>
        <v>75.5</v>
      </c>
      <c r="Q3660" s="10" t="s">
        <v>8316</v>
      </c>
      <c r="R3660" t="s">
        <v>8317</v>
      </c>
      <c r="S3660" s="14" t="str">
        <f t="shared" si="287"/>
        <v>May</v>
      </c>
      <c r="T3660" s="15">
        <f t="shared" si="288"/>
        <v>41821.832638888889</v>
      </c>
      <c r="U3660" t="str">
        <f t="shared" si="289"/>
        <v>2014</v>
      </c>
    </row>
    <row r="3661" spans="1:21" ht="45" x14ac:dyDescent="0.2">
      <c r="A3661" s="6">
        <f t="shared" si="285"/>
        <v>1.0203333333333333</v>
      </c>
      <c r="B3661">
        <v>3659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8">
        <f t="shared" si="286"/>
        <v>235.46153846153845</v>
      </c>
      <c r="Q3661" s="10" t="s">
        <v>8316</v>
      </c>
      <c r="R3661" t="s">
        <v>8317</v>
      </c>
      <c r="S3661" s="14" t="str">
        <f t="shared" si="287"/>
        <v>February</v>
      </c>
      <c r="T3661" s="15">
        <f t="shared" si="288"/>
        <v>42082.277083333327</v>
      </c>
      <c r="U3661" t="str">
        <f t="shared" si="289"/>
        <v>2015</v>
      </c>
    </row>
    <row r="3662" spans="1:21" ht="45" x14ac:dyDescent="0.2">
      <c r="A3662" s="6">
        <f t="shared" si="285"/>
        <v>1</v>
      </c>
      <c r="B3662">
        <v>3660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8">
        <f t="shared" si="286"/>
        <v>11.363636363636363</v>
      </c>
      <c r="Q3662" s="10" t="s">
        <v>8316</v>
      </c>
      <c r="R3662" t="s">
        <v>8317</v>
      </c>
      <c r="S3662" s="14" t="str">
        <f t="shared" si="287"/>
        <v>November</v>
      </c>
      <c r="T3662" s="15">
        <f t="shared" si="288"/>
        <v>41996.547743055555</v>
      </c>
      <c r="U3662" t="str">
        <f t="shared" si="289"/>
        <v>2014</v>
      </c>
    </row>
    <row r="3663" spans="1:21" ht="45" x14ac:dyDescent="0.2">
      <c r="A3663" s="6">
        <f t="shared" si="285"/>
        <v>1.1100000000000001</v>
      </c>
      <c r="B3663">
        <v>3661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8">
        <f t="shared" si="286"/>
        <v>92.5</v>
      </c>
      <c r="Q3663" s="10" t="s">
        <v>8316</v>
      </c>
      <c r="R3663" t="s">
        <v>8317</v>
      </c>
      <c r="S3663" s="14" t="str">
        <f t="shared" si="287"/>
        <v>March</v>
      </c>
      <c r="T3663" s="15">
        <f t="shared" si="288"/>
        <v>42469.833333333336</v>
      </c>
      <c r="U3663" t="str">
        <f t="shared" si="289"/>
        <v>2016</v>
      </c>
    </row>
    <row r="3664" spans="1:21" ht="45" x14ac:dyDescent="0.2">
      <c r="A3664" s="6">
        <f t="shared" si="285"/>
        <v>1.0142500000000001</v>
      </c>
      <c r="B3664">
        <v>3662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8">
        <f t="shared" si="286"/>
        <v>202.85</v>
      </c>
      <c r="Q3664" s="10" t="s">
        <v>8316</v>
      </c>
      <c r="R3664" t="s">
        <v>8317</v>
      </c>
      <c r="S3664" s="14" t="str">
        <f t="shared" si="287"/>
        <v>February</v>
      </c>
      <c r="T3664" s="15">
        <f t="shared" si="288"/>
        <v>42093.84506944444</v>
      </c>
      <c r="U3664" t="str">
        <f t="shared" si="289"/>
        <v>2015</v>
      </c>
    </row>
    <row r="3665" spans="1:21" ht="45" x14ac:dyDescent="0.2">
      <c r="A3665" s="6">
        <f t="shared" si="285"/>
        <v>1.04</v>
      </c>
      <c r="B3665">
        <v>3663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8">
        <f t="shared" si="286"/>
        <v>26</v>
      </c>
      <c r="Q3665" s="10" t="s">
        <v>8316</v>
      </c>
      <c r="R3665" t="s">
        <v>8317</v>
      </c>
      <c r="S3665" s="14" t="str">
        <f t="shared" si="287"/>
        <v>October</v>
      </c>
      <c r="T3665" s="15">
        <f t="shared" si="288"/>
        <v>42725.160069444442</v>
      </c>
      <c r="U3665" t="str">
        <f t="shared" si="289"/>
        <v>2016</v>
      </c>
    </row>
    <row r="3666" spans="1:21" ht="45" x14ac:dyDescent="0.2">
      <c r="A3666" s="6">
        <f t="shared" si="285"/>
        <v>1.09375</v>
      </c>
      <c r="B3666">
        <v>3664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8">
        <f t="shared" si="286"/>
        <v>46.05263157894737</v>
      </c>
      <c r="Q3666" s="10" t="s">
        <v>8316</v>
      </c>
      <c r="R3666" t="s">
        <v>8317</v>
      </c>
      <c r="S3666" s="14" t="str">
        <f t="shared" si="287"/>
        <v>June</v>
      </c>
      <c r="T3666" s="15">
        <f t="shared" si="288"/>
        <v>42536.91538194444</v>
      </c>
      <c r="U3666" t="str">
        <f t="shared" si="289"/>
        <v>2016</v>
      </c>
    </row>
    <row r="3667" spans="1:21" ht="45" x14ac:dyDescent="0.2">
      <c r="A3667" s="6">
        <f t="shared" si="285"/>
        <v>1.1516129032258065</v>
      </c>
      <c r="B3667">
        <v>3665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8">
        <f t="shared" si="286"/>
        <v>51</v>
      </c>
      <c r="Q3667" s="10" t="s">
        <v>8316</v>
      </c>
      <c r="R3667" t="s">
        <v>8317</v>
      </c>
      <c r="S3667" s="14" t="str">
        <f t="shared" si="287"/>
        <v>October</v>
      </c>
      <c r="T3667" s="15">
        <f t="shared" si="288"/>
        <v>42305.495833333327</v>
      </c>
      <c r="U3667" t="str">
        <f t="shared" si="289"/>
        <v>2015</v>
      </c>
    </row>
    <row r="3668" spans="1:21" x14ac:dyDescent="0.2">
      <c r="A3668" s="6">
        <f t="shared" si="285"/>
        <v>1</v>
      </c>
      <c r="B3668">
        <v>3666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8">
        <f t="shared" si="286"/>
        <v>31.578947368421051</v>
      </c>
      <c r="Q3668" s="10" t="s">
        <v>8316</v>
      </c>
      <c r="R3668" t="s">
        <v>8317</v>
      </c>
      <c r="S3668" s="14" t="str">
        <f t="shared" si="287"/>
        <v>July</v>
      </c>
      <c r="T3668" s="15">
        <f t="shared" si="288"/>
        <v>41843.958333333328</v>
      </c>
      <c r="U3668" t="str">
        <f t="shared" si="289"/>
        <v>2014</v>
      </c>
    </row>
    <row r="3669" spans="1:21" ht="45" x14ac:dyDescent="0.2">
      <c r="A3669" s="6">
        <f t="shared" si="285"/>
        <v>1.0317033333333334</v>
      </c>
      <c r="B3669">
        <v>3667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8">
        <f t="shared" si="286"/>
        <v>53.363965517241382</v>
      </c>
      <c r="Q3669" s="10" t="s">
        <v>8316</v>
      </c>
      <c r="R3669" t="s">
        <v>8317</v>
      </c>
      <c r="S3669" s="14" t="str">
        <f t="shared" si="287"/>
        <v>June</v>
      </c>
      <c r="T3669" s="15">
        <f t="shared" si="288"/>
        <v>42203.636793981481</v>
      </c>
      <c r="U3669" t="str">
        <f t="shared" si="289"/>
        <v>2015</v>
      </c>
    </row>
    <row r="3670" spans="1:21" ht="45" x14ac:dyDescent="0.2">
      <c r="A3670" s="6">
        <f t="shared" si="285"/>
        <v>1.0349999999999999</v>
      </c>
      <c r="B3670">
        <v>3668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8">
        <f t="shared" si="286"/>
        <v>36.964285714285715</v>
      </c>
      <c r="Q3670" s="10" t="s">
        <v>8316</v>
      </c>
      <c r="R3670" t="s">
        <v>8317</v>
      </c>
      <c r="S3670" s="14" t="str">
        <f t="shared" si="287"/>
        <v>June</v>
      </c>
      <c r="T3670" s="15">
        <f t="shared" si="288"/>
        <v>42208.439583333333</v>
      </c>
      <c r="U3670" t="str">
        <f t="shared" si="289"/>
        <v>2015</v>
      </c>
    </row>
    <row r="3671" spans="1:21" ht="45" x14ac:dyDescent="0.2">
      <c r="A3671" s="6">
        <f t="shared" si="285"/>
        <v>1.3819999999999999</v>
      </c>
      <c r="B3671">
        <v>3669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8">
        <f t="shared" si="286"/>
        <v>81.294117647058826</v>
      </c>
      <c r="Q3671" s="10" t="s">
        <v>8316</v>
      </c>
      <c r="R3671" t="s">
        <v>8317</v>
      </c>
      <c r="S3671" s="14" t="str">
        <f t="shared" si="287"/>
        <v>May</v>
      </c>
      <c r="T3671" s="15">
        <f t="shared" si="288"/>
        <v>42166.341863425921</v>
      </c>
      <c r="U3671" t="str">
        <f t="shared" si="289"/>
        <v>2015</v>
      </c>
    </row>
    <row r="3672" spans="1:21" ht="45" x14ac:dyDescent="0.2">
      <c r="A3672" s="6">
        <f t="shared" si="285"/>
        <v>1.0954545454545455</v>
      </c>
      <c r="B3672">
        <v>3670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8">
        <f t="shared" si="286"/>
        <v>20.083333333333332</v>
      </c>
      <c r="Q3672" s="10" t="s">
        <v>8316</v>
      </c>
      <c r="R3672" t="s">
        <v>8317</v>
      </c>
      <c r="S3672" s="14" t="str">
        <f t="shared" si="287"/>
        <v>May</v>
      </c>
      <c r="T3672" s="15">
        <f t="shared" si="288"/>
        <v>42155.624999999993</v>
      </c>
      <c r="U3672" t="str">
        <f t="shared" si="289"/>
        <v>2015</v>
      </c>
    </row>
    <row r="3673" spans="1:21" ht="45" x14ac:dyDescent="0.2">
      <c r="A3673" s="6">
        <f t="shared" si="285"/>
        <v>1.0085714285714287</v>
      </c>
      <c r="B3673">
        <v>3671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8">
        <f t="shared" si="286"/>
        <v>88.25</v>
      </c>
      <c r="Q3673" s="10" t="s">
        <v>8316</v>
      </c>
      <c r="R3673" t="s">
        <v>8317</v>
      </c>
      <c r="S3673" s="14" t="str">
        <f t="shared" si="287"/>
        <v>June</v>
      </c>
      <c r="T3673" s="15">
        <f t="shared" si="288"/>
        <v>41840.832638888889</v>
      </c>
      <c r="U3673" t="str">
        <f t="shared" si="289"/>
        <v>2014</v>
      </c>
    </row>
    <row r="3674" spans="1:21" ht="45" x14ac:dyDescent="0.2">
      <c r="A3674" s="6">
        <f t="shared" si="285"/>
        <v>1.0153333333333334</v>
      </c>
      <c r="B3674">
        <v>3672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8">
        <f t="shared" si="286"/>
        <v>53.438596491228068</v>
      </c>
      <c r="Q3674" s="10" t="s">
        <v>8316</v>
      </c>
      <c r="R3674" t="s">
        <v>8317</v>
      </c>
      <c r="S3674" s="14" t="str">
        <f t="shared" si="287"/>
        <v>August</v>
      </c>
      <c r="T3674" s="15">
        <f t="shared" si="288"/>
        <v>41908.613240740735</v>
      </c>
      <c r="U3674" t="str">
        <f t="shared" si="289"/>
        <v>2014</v>
      </c>
    </row>
    <row r="3675" spans="1:21" ht="45" x14ac:dyDescent="0.2">
      <c r="A3675" s="6">
        <f t="shared" si="285"/>
        <v>1.13625</v>
      </c>
      <c r="B3675">
        <v>3673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8">
        <f t="shared" si="286"/>
        <v>39.868421052631582</v>
      </c>
      <c r="Q3675" s="10" t="s">
        <v>8316</v>
      </c>
      <c r="R3675" t="s">
        <v>8317</v>
      </c>
      <c r="S3675" s="14" t="str">
        <f t="shared" si="287"/>
        <v>October</v>
      </c>
      <c r="T3675" s="15">
        <f t="shared" si="288"/>
        <v>41948.202777777777</v>
      </c>
      <c r="U3675" t="str">
        <f t="shared" si="289"/>
        <v>2014</v>
      </c>
    </row>
    <row r="3676" spans="1:21" ht="45" x14ac:dyDescent="0.2">
      <c r="A3676" s="6">
        <f t="shared" si="285"/>
        <v>1</v>
      </c>
      <c r="B3676">
        <v>3674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8">
        <f t="shared" si="286"/>
        <v>145.16129032258064</v>
      </c>
      <c r="Q3676" s="10" t="s">
        <v>8316</v>
      </c>
      <c r="R3676" t="s">
        <v>8317</v>
      </c>
      <c r="S3676" s="14" t="str">
        <f t="shared" si="287"/>
        <v>July</v>
      </c>
      <c r="T3676" s="15">
        <f t="shared" si="288"/>
        <v>42616.539687499993</v>
      </c>
      <c r="U3676" t="str">
        <f t="shared" si="289"/>
        <v>2016</v>
      </c>
    </row>
    <row r="3677" spans="1:21" ht="45" x14ac:dyDescent="0.2">
      <c r="A3677" s="6">
        <f t="shared" si="285"/>
        <v>1.4</v>
      </c>
      <c r="B3677">
        <v>3675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8">
        <f t="shared" si="286"/>
        <v>23.333333333333332</v>
      </c>
      <c r="Q3677" s="10" t="s">
        <v>8316</v>
      </c>
      <c r="R3677" t="s">
        <v>8317</v>
      </c>
      <c r="S3677" s="14" t="str">
        <f t="shared" si="287"/>
        <v>May</v>
      </c>
      <c r="T3677" s="15">
        <f t="shared" si="288"/>
        <v>42505.624999999993</v>
      </c>
      <c r="U3677" t="str">
        <f t="shared" si="289"/>
        <v>2016</v>
      </c>
    </row>
    <row r="3678" spans="1:21" ht="45" x14ac:dyDescent="0.2">
      <c r="A3678" s="6">
        <f t="shared" si="285"/>
        <v>1.2875000000000001</v>
      </c>
      <c r="B3678">
        <v>3676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8">
        <f t="shared" si="286"/>
        <v>64.375</v>
      </c>
      <c r="Q3678" s="10" t="s">
        <v>8316</v>
      </c>
      <c r="R3678" t="s">
        <v>8317</v>
      </c>
      <c r="S3678" s="14" t="str">
        <f t="shared" si="287"/>
        <v>August</v>
      </c>
      <c r="T3678" s="15">
        <f t="shared" si="288"/>
        <v>41894.482453703698</v>
      </c>
      <c r="U3678" t="str">
        <f t="shared" si="289"/>
        <v>2014</v>
      </c>
    </row>
    <row r="3679" spans="1:21" ht="30" x14ac:dyDescent="0.2">
      <c r="A3679" s="6">
        <f t="shared" si="285"/>
        <v>1.0290416666666666</v>
      </c>
      <c r="B3679">
        <v>3677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8">
        <f t="shared" si="286"/>
        <v>62.052763819095475</v>
      </c>
      <c r="Q3679" s="10" t="s">
        <v>8316</v>
      </c>
      <c r="R3679" t="s">
        <v>8317</v>
      </c>
      <c r="S3679" s="14" t="str">
        <f t="shared" si="287"/>
        <v>June</v>
      </c>
      <c r="T3679" s="15">
        <f t="shared" si="288"/>
        <v>41822.832638888889</v>
      </c>
      <c r="U3679" t="str">
        <f t="shared" si="289"/>
        <v>2014</v>
      </c>
    </row>
    <row r="3680" spans="1:21" ht="30" x14ac:dyDescent="0.2">
      <c r="A3680" s="6">
        <f t="shared" si="285"/>
        <v>1.0249999999999999</v>
      </c>
      <c r="B3680">
        <v>3678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8">
        <f t="shared" si="286"/>
        <v>66.129032258064512</v>
      </c>
      <c r="Q3680" s="10" t="s">
        <v>8316</v>
      </c>
      <c r="R3680" t="s">
        <v>8317</v>
      </c>
      <c r="S3680" s="14" t="str">
        <f t="shared" si="287"/>
        <v>April</v>
      </c>
      <c r="T3680" s="15">
        <f t="shared" si="288"/>
        <v>42155.197893518511</v>
      </c>
      <c r="U3680" t="str">
        <f t="shared" si="289"/>
        <v>2015</v>
      </c>
    </row>
    <row r="3681" spans="1:21" ht="45" x14ac:dyDescent="0.2">
      <c r="A3681" s="6">
        <f t="shared" si="285"/>
        <v>1.101</v>
      </c>
      <c r="B3681">
        <v>3679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8">
        <f t="shared" si="286"/>
        <v>73.400000000000006</v>
      </c>
      <c r="Q3681" s="10" t="s">
        <v>8316</v>
      </c>
      <c r="R3681" t="s">
        <v>8317</v>
      </c>
      <c r="S3681" s="14" t="str">
        <f t="shared" si="287"/>
        <v>May</v>
      </c>
      <c r="T3681" s="15">
        <f t="shared" si="288"/>
        <v>41820.874305555553</v>
      </c>
      <c r="U3681" t="str">
        <f t="shared" si="289"/>
        <v>2014</v>
      </c>
    </row>
    <row r="3682" spans="1:21" ht="30" x14ac:dyDescent="0.2">
      <c r="A3682" s="6">
        <f t="shared" si="285"/>
        <v>1.1276666666666666</v>
      </c>
      <c r="B3682">
        <v>3680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8">
        <f t="shared" si="286"/>
        <v>99.5</v>
      </c>
      <c r="Q3682" s="10" t="s">
        <v>8316</v>
      </c>
      <c r="R3682" t="s">
        <v>8317</v>
      </c>
      <c r="S3682" s="14" t="str">
        <f t="shared" si="287"/>
        <v>September</v>
      </c>
      <c r="T3682" s="15">
        <f t="shared" si="288"/>
        <v>42648.120763888881</v>
      </c>
      <c r="U3682" t="str">
        <f t="shared" si="289"/>
        <v>2016</v>
      </c>
    </row>
    <row r="3683" spans="1:21" ht="60" x14ac:dyDescent="0.2">
      <c r="A3683" s="6">
        <f t="shared" si="285"/>
        <v>1.119</v>
      </c>
      <c r="B3683">
        <v>3681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8">
        <f t="shared" si="286"/>
        <v>62.166666666666664</v>
      </c>
      <c r="Q3683" s="10" t="s">
        <v>8316</v>
      </c>
      <c r="R3683" t="s">
        <v>8317</v>
      </c>
      <c r="S3683" s="14" t="str">
        <f t="shared" si="287"/>
        <v>January</v>
      </c>
      <c r="T3683" s="15">
        <f t="shared" si="288"/>
        <v>42384.318171296291</v>
      </c>
      <c r="U3683" t="str">
        <f t="shared" si="289"/>
        <v>2016</v>
      </c>
    </row>
    <row r="3684" spans="1:21" ht="45" x14ac:dyDescent="0.2">
      <c r="A3684" s="6">
        <f t="shared" si="285"/>
        <v>1.3919999999999999</v>
      </c>
      <c r="B3684">
        <v>3682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8">
        <f t="shared" si="286"/>
        <v>62.328358208955223</v>
      </c>
      <c r="Q3684" s="10" t="s">
        <v>8316</v>
      </c>
      <c r="R3684" t="s">
        <v>8317</v>
      </c>
      <c r="S3684" s="14" t="str">
        <f t="shared" si="287"/>
        <v>May</v>
      </c>
      <c r="T3684" s="15">
        <f t="shared" si="288"/>
        <v>41805.957638888889</v>
      </c>
      <c r="U3684" t="str">
        <f t="shared" si="289"/>
        <v>2014</v>
      </c>
    </row>
    <row r="3685" spans="1:21" ht="45" x14ac:dyDescent="0.2">
      <c r="A3685" s="6">
        <f t="shared" si="285"/>
        <v>1.1085714285714285</v>
      </c>
      <c r="B3685">
        <v>3683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8">
        <f t="shared" si="286"/>
        <v>58.787878787878789</v>
      </c>
      <c r="Q3685" s="10" t="s">
        <v>8316</v>
      </c>
      <c r="R3685" t="s">
        <v>8317</v>
      </c>
      <c r="S3685" s="14" t="str">
        <f t="shared" si="287"/>
        <v>September</v>
      </c>
      <c r="T3685" s="15">
        <f t="shared" si="288"/>
        <v>42662.783518518518</v>
      </c>
      <c r="U3685" t="str">
        <f t="shared" si="289"/>
        <v>2016</v>
      </c>
    </row>
    <row r="3686" spans="1:21" ht="45" x14ac:dyDescent="0.2">
      <c r="A3686" s="6">
        <f t="shared" si="285"/>
        <v>1.3906666666666667</v>
      </c>
      <c r="B3686">
        <v>3684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8">
        <f t="shared" si="286"/>
        <v>45.347826086956523</v>
      </c>
      <c r="Q3686" s="10" t="s">
        <v>8316</v>
      </c>
      <c r="R3686" t="s">
        <v>8317</v>
      </c>
      <c r="S3686" s="14" t="str">
        <f t="shared" si="287"/>
        <v>August</v>
      </c>
      <c r="T3686" s="15">
        <f t="shared" si="288"/>
        <v>42248.84706018518</v>
      </c>
      <c r="U3686" t="str">
        <f t="shared" si="289"/>
        <v>2015</v>
      </c>
    </row>
    <row r="3687" spans="1:21" ht="45" x14ac:dyDescent="0.2">
      <c r="A3687" s="6">
        <f t="shared" si="285"/>
        <v>1.0569999999999999</v>
      </c>
      <c r="B3687">
        <v>3685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8">
        <f t="shared" si="286"/>
        <v>41.944444444444443</v>
      </c>
      <c r="Q3687" s="10" t="s">
        <v>8316</v>
      </c>
      <c r="R3687" t="s">
        <v>8317</v>
      </c>
      <c r="S3687" s="14" t="str">
        <f t="shared" si="287"/>
        <v>April</v>
      </c>
      <c r="T3687" s="15">
        <f t="shared" si="288"/>
        <v>41778.541666666664</v>
      </c>
      <c r="U3687" t="str">
        <f t="shared" si="289"/>
        <v>2014</v>
      </c>
    </row>
    <row r="3688" spans="1:21" ht="45" x14ac:dyDescent="0.2">
      <c r="A3688" s="6">
        <f t="shared" si="285"/>
        <v>1.0142857142857142</v>
      </c>
      <c r="B3688">
        <v>3686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8">
        <f t="shared" si="286"/>
        <v>59.166666666666664</v>
      </c>
      <c r="Q3688" s="10" t="s">
        <v>8316</v>
      </c>
      <c r="R3688" t="s">
        <v>8317</v>
      </c>
      <c r="S3688" s="14" t="str">
        <f t="shared" si="287"/>
        <v>August</v>
      </c>
      <c r="T3688" s="15">
        <f t="shared" si="288"/>
        <v>42244.832638888889</v>
      </c>
      <c r="U3688" t="str">
        <f t="shared" si="289"/>
        <v>2015</v>
      </c>
    </row>
    <row r="3689" spans="1:21" ht="45" x14ac:dyDescent="0.2">
      <c r="A3689" s="6">
        <f t="shared" si="285"/>
        <v>1.0024500000000001</v>
      </c>
      <c r="B3689">
        <v>3687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8">
        <f t="shared" si="286"/>
        <v>200.49</v>
      </c>
      <c r="Q3689" s="10" t="s">
        <v>8316</v>
      </c>
      <c r="R3689" t="s">
        <v>8317</v>
      </c>
      <c r="S3689" s="14" t="str">
        <f t="shared" si="287"/>
        <v>May</v>
      </c>
      <c r="T3689" s="15">
        <f t="shared" si="288"/>
        <v>41816.884895833333</v>
      </c>
      <c r="U3689" t="str">
        <f t="shared" si="289"/>
        <v>2014</v>
      </c>
    </row>
    <row r="3690" spans="1:21" ht="45" x14ac:dyDescent="0.2">
      <c r="A3690" s="6">
        <f t="shared" si="285"/>
        <v>1.0916666666666666</v>
      </c>
      <c r="B3690">
        <v>3688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8">
        <f t="shared" si="286"/>
        <v>83.974358974358978</v>
      </c>
      <c r="Q3690" s="10" t="s">
        <v>8316</v>
      </c>
      <c r="R3690" t="s">
        <v>8317</v>
      </c>
      <c r="S3690" s="14" t="str">
        <f t="shared" si="287"/>
        <v>July</v>
      </c>
      <c r="T3690" s="15">
        <f t="shared" si="288"/>
        <v>41859.453749999993</v>
      </c>
      <c r="U3690" t="str">
        <f t="shared" si="289"/>
        <v>2014</v>
      </c>
    </row>
    <row r="3691" spans="1:21" ht="45" x14ac:dyDescent="0.2">
      <c r="A3691" s="6">
        <f t="shared" si="285"/>
        <v>1.1833333333333333</v>
      </c>
      <c r="B3691">
        <v>3689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8">
        <f t="shared" si="286"/>
        <v>57.258064516129032</v>
      </c>
      <c r="Q3691" s="10" t="s">
        <v>8316</v>
      </c>
      <c r="R3691" t="s">
        <v>8317</v>
      </c>
      <c r="S3691" s="14" t="str">
        <f t="shared" si="287"/>
        <v>May</v>
      </c>
      <c r="T3691" s="15">
        <f t="shared" si="288"/>
        <v>42176.600694444445</v>
      </c>
      <c r="U3691" t="str">
        <f t="shared" si="289"/>
        <v>2015</v>
      </c>
    </row>
    <row r="3692" spans="1:21" ht="45" x14ac:dyDescent="0.2">
      <c r="A3692" s="6">
        <f t="shared" si="285"/>
        <v>1.2</v>
      </c>
      <c r="B3692">
        <v>3690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8">
        <f t="shared" si="286"/>
        <v>58.064516129032256</v>
      </c>
      <c r="Q3692" s="10" t="s">
        <v>8316</v>
      </c>
      <c r="R3692" t="s">
        <v>8317</v>
      </c>
      <c r="S3692" s="14" t="str">
        <f t="shared" si="287"/>
        <v>October</v>
      </c>
      <c r="T3692" s="15">
        <f t="shared" si="288"/>
        <v>41970.306516203702</v>
      </c>
      <c r="U3692" t="str">
        <f t="shared" si="289"/>
        <v>2014</v>
      </c>
    </row>
    <row r="3693" spans="1:21" ht="30" x14ac:dyDescent="0.2">
      <c r="A3693" s="6">
        <f t="shared" si="285"/>
        <v>1.2796000000000001</v>
      </c>
      <c r="B3693">
        <v>3691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8">
        <f t="shared" si="286"/>
        <v>186.80291970802921</v>
      </c>
      <c r="Q3693" s="10" t="s">
        <v>8316</v>
      </c>
      <c r="R3693" t="s">
        <v>8317</v>
      </c>
      <c r="S3693" s="14" t="str">
        <f t="shared" si="287"/>
        <v>January</v>
      </c>
      <c r="T3693" s="15">
        <f t="shared" si="288"/>
        <v>42064.874305555553</v>
      </c>
      <c r="U3693" t="str">
        <f t="shared" si="289"/>
        <v>2015</v>
      </c>
    </row>
    <row r="3694" spans="1:21" ht="30" x14ac:dyDescent="0.2">
      <c r="A3694" s="6">
        <f t="shared" si="285"/>
        <v>1.26</v>
      </c>
      <c r="B3694">
        <v>3692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8">
        <f t="shared" si="286"/>
        <v>74.117647058823536</v>
      </c>
      <c r="Q3694" s="10" t="s">
        <v>8316</v>
      </c>
      <c r="R3694" t="s">
        <v>8317</v>
      </c>
      <c r="S3694" s="14" t="str">
        <f t="shared" si="287"/>
        <v>September</v>
      </c>
      <c r="T3694" s="15">
        <f t="shared" si="288"/>
        <v>41900.666666666664</v>
      </c>
      <c r="U3694" t="str">
        <f t="shared" si="289"/>
        <v>2014</v>
      </c>
    </row>
    <row r="3695" spans="1:21" ht="45" x14ac:dyDescent="0.2">
      <c r="A3695" s="6">
        <f t="shared" si="285"/>
        <v>1.2912912912912913</v>
      </c>
      <c r="B3695">
        <v>3693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8">
        <f t="shared" si="286"/>
        <v>30.714285714285715</v>
      </c>
      <c r="Q3695" s="10" t="s">
        <v>8316</v>
      </c>
      <c r="R3695" t="s">
        <v>8317</v>
      </c>
      <c r="S3695" s="14" t="str">
        <f t="shared" si="287"/>
        <v>October</v>
      </c>
      <c r="T3695" s="15">
        <f t="shared" si="288"/>
        <v>42338.604166666664</v>
      </c>
      <c r="U3695" t="str">
        <f t="shared" si="289"/>
        <v>2015</v>
      </c>
    </row>
    <row r="3696" spans="1:21" ht="45" x14ac:dyDescent="0.2">
      <c r="A3696" s="6">
        <f t="shared" si="285"/>
        <v>1.0742857142857143</v>
      </c>
      <c r="B3696">
        <v>3694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8">
        <f t="shared" si="286"/>
        <v>62.666666666666664</v>
      </c>
      <c r="Q3696" s="10" t="s">
        <v>8316</v>
      </c>
      <c r="R3696" t="s">
        <v>8317</v>
      </c>
      <c r="S3696" s="14" t="str">
        <f t="shared" si="287"/>
        <v>April</v>
      </c>
      <c r="T3696" s="15">
        <f t="shared" si="288"/>
        <v>42526.749999999993</v>
      </c>
      <c r="U3696" t="str">
        <f t="shared" si="289"/>
        <v>2016</v>
      </c>
    </row>
    <row r="3697" spans="1:21" ht="45" x14ac:dyDescent="0.2">
      <c r="A3697" s="6">
        <f t="shared" si="285"/>
        <v>1.00125</v>
      </c>
      <c r="B3697">
        <v>3695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8">
        <f t="shared" si="286"/>
        <v>121.36363636363636</v>
      </c>
      <c r="Q3697" s="10" t="s">
        <v>8316</v>
      </c>
      <c r="R3697" t="s">
        <v>8317</v>
      </c>
      <c r="S3697" s="14" t="str">
        <f t="shared" si="287"/>
        <v>December</v>
      </c>
      <c r="T3697" s="15">
        <f t="shared" si="288"/>
        <v>42015.537152777775</v>
      </c>
      <c r="U3697" t="str">
        <f t="shared" si="289"/>
        <v>2014</v>
      </c>
    </row>
    <row r="3698" spans="1:21" ht="45" x14ac:dyDescent="0.2">
      <c r="A3698" s="6">
        <f t="shared" si="285"/>
        <v>1.55</v>
      </c>
      <c r="B3698">
        <v>3696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8">
        <f t="shared" si="286"/>
        <v>39.743589743589745</v>
      </c>
      <c r="Q3698" s="10" t="s">
        <v>8316</v>
      </c>
      <c r="R3698" t="s">
        <v>8317</v>
      </c>
      <c r="S3698" s="14" t="str">
        <f t="shared" si="287"/>
        <v>December</v>
      </c>
      <c r="T3698" s="15">
        <f t="shared" si="288"/>
        <v>42048.283749999995</v>
      </c>
      <c r="U3698" t="str">
        <f t="shared" si="289"/>
        <v>2014</v>
      </c>
    </row>
    <row r="3699" spans="1:21" ht="45" x14ac:dyDescent="0.2">
      <c r="A3699" s="6">
        <f t="shared" si="285"/>
        <v>1.08</v>
      </c>
      <c r="B3699">
        <v>3697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8">
        <f t="shared" si="286"/>
        <v>72</v>
      </c>
      <c r="Q3699" s="10" t="s">
        <v>8316</v>
      </c>
      <c r="R3699" t="s">
        <v>8317</v>
      </c>
      <c r="S3699" s="14" t="str">
        <f t="shared" si="287"/>
        <v>April</v>
      </c>
      <c r="T3699" s="15">
        <f t="shared" si="288"/>
        <v>42500.1325</v>
      </c>
      <c r="U3699" t="str">
        <f t="shared" si="289"/>
        <v>2016</v>
      </c>
    </row>
    <row r="3700" spans="1:21" ht="30" x14ac:dyDescent="0.2">
      <c r="A3700" s="6">
        <f t="shared" si="285"/>
        <v>1.1052</v>
      </c>
      <c r="B3700">
        <v>3698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8">
        <f t="shared" si="286"/>
        <v>40.632352941176471</v>
      </c>
      <c r="Q3700" s="10" t="s">
        <v>8316</v>
      </c>
      <c r="R3700" t="s">
        <v>8317</v>
      </c>
      <c r="S3700" s="14" t="str">
        <f t="shared" si="287"/>
        <v>February</v>
      </c>
      <c r="T3700" s="15">
        <f t="shared" si="288"/>
        <v>42431.473229166666</v>
      </c>
      <c r="U3700" t="str">
        <f t="shared" si="289"/>
        <v>2016</v>
      </c>
    </row>
    <row r="3701" spans="1:21" ht="45" x14ac:dyDescent="0.2">
      <c r="A3701" s="6">
        <f t="shared" si="285"/>
        <v>1.008</v>
      </c>
      <c r="B3701">
        <v>3699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8">
        <f t="shared" si="286"/>
        <v>63</v>
      </c>
      <c r="Q3701" s="10" t="s">
        <v>8316</v>
      </c>
      <c r="R3701" t="s">
        <v>8317</v>
      </c>
      <c r="S3701" s="14" t="str">
        <f t="shared" si="287"/>
        <v>September</v>
      </c>
      <c r="T3701" s="15">
        <f t="shared" si="288"/>
        <v>41927.268703703703</v>
      </c>
      <c r="U3701" t="str">
        <f t="shared" si="289"/>
        <v>2014</v>
      </c>
    </row>
    <row r="3702" spans="1:21" ht="30" x14ac:dyDescent="0.2">
      <c r="A3702" s="6">
        <f t="shared" si="285"/>
        <v>1.212</v>
      </c>
      <c r="B3702">
        <v>3700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8">
        <f t="shared" si="286"/>
        <v>33.666666666666664</v>
      </c>
      <c r="Q3702" s="10" t="s">
        <v>8316</v>
      </c>
      <c r="R3702" t="s">
        <v>8317</v>
      </c>
      <c r="S3702" s="14" t="str">
        <f t="shared" si="287"/>
        <v>August</v>
      </c>
      <c r="T3702" s="15">
        <f t="shared" si="288"/>
        <v>41912.333333333328</v>
      </c>
      <c r="U3702" t="str">
        <f t="shared" si="289"/>
        <v>2014</v>
      </c>
    </row>
    <row r="3703" spans="1:21" ht="45" x14ac:dyDescent="0.2">
      <c r="A3703" s="6">
        <f t="shared" si="285"/>
        <v>1.0033333333333334</v>
      </c>
      <c r="B3703">
        <v>3701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8">
        <f t="shared" si="286"/>
        <v>38.589743589743591</v>
      </c>
      <c r="Q3703" s="10" t="s">
        <v>8316</v>
      </c>
      <c r="R3703" t="s">
        <v>8317</v>
      </c>
      <c r="S3703" s="14" t="str">
        <f t="shared" si="287"/>
        <v>May</v>
      </c>
      <c r="T3703" s="15">
        <f t="shared" si="288"/>
        <v>42159.208252314813</v>
      </c>
      <c r="U3703" t="str">
        <f t="shared" si="289"/>
        <v>2015</v>
      </c>
    </row>
    <row r="3704" spans="1:21" ht="45" x14ac:dyDescent="0.2">
      <c r="A3704" s="6">
        <f t="shared" si="285"/>
        <v>1.0916666666666666</v>
      </c>
      <c r="B3704">
        <v>3702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8">
        <f t="shared" si="286"/>
        <v>155.95238095238096</v>
      </c>
      <c r="Q3704" s="10" t="s">
        <v>8316</v>
      </c>
      <c r="R3704" t="s">
        <v>8317</v>
      </c>
      <c r="S3704" s="14" t="str">
        <f t="shared" si="287"/>
        <v>June</v>
      </c>
      <c r="T3704" s="15">
        <f t="shared" si="288"/>
        <v>42561.624305555553</v>
      </c>
      <c r="U3704" t="str">
        <f t="shared" si="289"/>
        <v>2016</v>
      </c>
    </row>
    <row r="3705" spans="1:21" ht="45" x14ac:dyDescent="0.2">
      <c r="A3705" s="6">
        <f t="shared" si="285"/>
        <v>1.2342857142857142</v>
      </c>
      <c r="B3705">
        <v>3703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8">
        <f t="shared" si="286"/>
        <v>43.2</v>
      </c>
      <c r="Q3705" s="10" t="s">
        <v>8316</v>
      </c>
      <c r="R3705" t="s">
        <v>8317</v>
      </c>
      <c r="S3705" s="14" t="str">
        <f t="shared" si="287"/>
        <v>July</v>
      </c>
      <c r="T3705" s="15">
        <f t="shared" si="288"/>
        <v>42594.957638888889</v>
      </c>
      <c r="U3705" t="str">
        <f t="shared" si="289"/>
        <v>2016</v>
      </c>
    </row>
    <row r="3706" spans="1:21" ht="45" x14ac:dyDescent="0.2">
      <c r="A3706" s="6">
        <f t="shared" si="285"/>
        <v>1.3633666666666666</v>
      </c>
      <c r="B3706">
        <v>3704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8">
        <f t="shared" si="286"/>
        <v>15.148518518518518</v>
      </c>
      <c r="Q3706" s="10" t="s">
        <v>8316</v>
      </c>
      <c r="R3706" t="s">
        <v>8317</v>
      </c>
      <c r="S3706" s="14" t="str">
        <f t="shared" si="287"/>
        <v>April</v>
      </c>
      <c r="T3706" s="15">
        <f t="shared" si="288"/>
        <v>42521.356412037036</v>
      </c>
      <c r="U3706" t="str">
        <f t="shared" si="289"/>
        <v>2016</v>
      </c>
    </row>
    <row r="3707" spans="1:21" ht="45" x14ac:dyDescent="0.2">
      <c r="A3707" s="6">
        <f t="shared" si="285"/>
        <v>1.0346657233816767</v>
      </c>
      <c r="B3707">
        <v>3705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8">
        <f t="shared" si="286"/>
        <v>83.571428571428569</v>
      </c>
      <c r="Q3707" s="10" t="s">
        <v>8316</v>
      </c>
      <c r="R3707" t="s">
        <v>8317</v>
      </c>
      <c r="S3707" s="14" t="str">
        <f t="shared" si="287"/>
        <v>June</v>
      </c>
      <c r="T3707" s="15">
        <f t="shared" si="288"/>
        <v>41813.416666666664</v>
      </c>
      <c r="U3707" t="str">
        <f t="shared" si="289"/>
        <v>2014</v>
      </c>
    </row>
    <row r="3708" spans="1:21" ht="45" x14ac:dyDescent="0.2">
      <c r="A3708" s="6">
        <f t="shared" si="285"/>
        <v>1.2133333333333334</v>
      </c>
      <c r="B3708">
        <v>3706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8">
        <f t="shared" si="286"/>
        <v>140</v>
      </c>
      <c r="Q3708" s="10" t="s">
        <v>8316</v>
      </c>
      <c r="R3708" t="s">
        <v>8317</v>
      </c>
      <c r="S3708" s="14" t="str">
        <f t="shared" si="287"/>
        <v>August</v>
      </c>
      <c r="T3708" s="15">
        <f t="shared" si="288"/>
        <v>41894.580428240741</v>
      </c>
      <c r="U3708" t="str">
        <f t="shared" si="289"/>
        <v>2014</v>
      </c>
    </row>
    <row r="3709" spans="1:21" ht="30" x14ac:dyDescent="0.2">
      <c r="A3709" s="6">
        <f t="shared" si="285"/>
        <v>1.86</v>
      </c>
      <c r="B3709">
        <v>3707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8">
        <f t="shared" si="286"/>
        <v>80.869565217391298</v>
      </c>
      <c r="Q3709" s="10" t="s">
        <v>8316</v>
      </c>
      <c r="R3709" t="s">
        <v>8317</v>
      </c>
      <c r="S3709" s="14" t="str">
        <f t="shared" si="287"/>
        <v>June</v>
      </c>
      <c r="T3709" s="15">
        <f t="shared" si="288"/>
        <v>42572.893055555549</v>
      </c>
      <c r="U3709" t="str">
        <f t="shared" si="289"/>
        <v>2016</v>
      </c>
    </row>
    <row r="3710" spans="1:21" ht="45" x14ac:dyDescent="0.2">
      <c r="A3710" s="6">
        <f t="shared" si="285"/>
        <v>3</v>
      </c>
      <c r="B3710">
        <v>3708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8">
        <f t="shared" si="286"/>
        <v>53.846153846153847</v>
      </c>
      <c r="Q3710" s="10" t="s">
        <v>8316</v>
      </c>
      <c r="R3710" t="s">
        <v>8317</v>
      </c>
      <c r="S3710" s="14" t="str">
        <f t="shared" si="287"/>
        <v>June</v>
      </c>
      <c r="T3710" s="15">
        <f t="shared" si="288"/>
        <v>41823.808865740735</v>
      </c>
      <c r="U3710" t="str">
        <f t="shared" si="289"/>
        <v>2014</v>
      </c>
    </row>
    <row r="3711" spans="1:21" ht="45" x14ac:dyDescent="0.2">
      <c r="A3711" s="6">
        <f t="shared" si="285"/>
        <v>1.0825</v>
      </c>
      <c r="B3711">
        <v>3709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8">
        <f t="shared" si="286"/>
        <v>30.928571428571427</v>
      </c>
      <c r="Q3711" s="10" t="s">
        <v>8316</v>
      </c>
      <c r="R3711" t="s">
        <v>8317</v>
      </c>
      <c r="S3711" s="14" t="str">
        <f t="shared" si="287"/>
        <v>May</v>
      </c>
      <c r="T3711" s="15">
        <f t="shared" si="288"/>
        <v>41815.374374999999</v>
      </c>
      <c r="U3711" t="str">
        <f t="shared" si="289"/>
        <v>2014</v>
      </c>
    </row>
    <row r="3712" spans="1:21" ht="30" x14ac:dyDescent="0.2">
      <c r="A3712" s="6">
        <f t="shared" si="285"/>
        <v>1.4115384615384616</v>
      </c>
      <c r="B3712">
        <v>3710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8">
        <f t="shared" si="286"/>
        <v>67.962962962962962</v>
      </c>
      <c r="Q3712" s="10" t="s">
        <v>8316</v>
      </c>
      <c r="R3712" t="s">
        <v>8317</v>
      </c>
      <c r="S3712" s="14" t="str">
        <f t="shared" si="287"/>
        <v>March</v>
      </c>
      <c r="T3712" s="15">
        <f t="shared" si="288"/>
        <v>42097.242916666662</v>
      </c>
      <c r="U3712" t="str">
        <f t="shared" si="289"/>
        <v>2015</v>
      </c>
    </row>
    <row r="3713" spans="1:21" ht="30" x14ac:dyDescent="0.2">
      <c r="A3713" s="6">
        <f t="shared" si="285"/>
        <v>1.1399999999999999</v>
      </c>
      <c r="B3713">
        <v>3711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8">
        <f t="shared" si="286"/>
        <v>27.142857142857142</v>
      </c>
      <c r="Q3713" s="10" t="s">
        <v>8316</v>
      </c>
      <c r="R3713" t="s">
        <v>8317</v>
      </c>
      <c r="S3713" s="14" t="str">
        <f t="shared" si="287"/>
        <v>May</v>
      </c>
      <c r="T3713" s="15">
        <f t="shared" si="288"/>
        <v>41805.333333333328</v>
      </c>
      <c r="U3713" t="str">
        <f t="shared" si="289"/>
        <v>2014</v>
      </c>
    </row>
    <row r="3714" spans="1:21" ht="45" x14ac:dyDescent="0.2">
      <c r="A3714" s="6">
        <f t="shared" si="285"/>
        <v>1.5373333333333334</v>
      </c>
      <c r="B3714">
        <v>3712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8">
        <f t="shared" si="286"/>
        <v>110.86538461538461</v>
      </c>
      <c r="Q3714" s="10" t="s">
        <v>8316</v>
      </c>
      <c r="R3714" t="s">
        <v>8317</v>
      </c>
      <c r="S3714" s="14" t="str">
        <f t="shared" si="287"/>
        <v>May</v>
      </c>
      <c r="T3714" s="15">
        <f t="shared" si="288"/>
        <v>42154.957638888889</v>
      </c>
      <c r="U3714" t="str">
        <f t="shared" si="289"/>
        <v>2015</v>
      </c>
    </row>
    <row r="3715" spans="1:21" ht="45" x14ac:dyDescent="0.2">
      <c r="A3715" s="6">
        <f t="shared" ref="A3715:A3778" si="290">(F3715/E3715)</f>
        <v>1.0149999999999999</v>
      </c>
      <c r="B3715">
        <v>3713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8">
        <f t="shared" ref="P3715:P3778" si="291">F3715/M3715</f>
        <v>106.84210526315789</v>
      </c>
      <c r="Q3715" s="10" t="s">
        <v>8316</v>
      </c>
      <c r="R3715" t="s">
        <v>8317</v>
      </c>
      <c r="S3715" s="14" t="str">
        <f t="shared" ref="S3715:S3778" si="292">TEXT((((K3715/60)/60)/24)+DATE(1970,1,1)+(-8/24),"MMMM")</f>
        <v>May</v>
      </c>
      <c r="T3715" s="15">
        <f t="shared" ref="T3715:T3778" si="293">(((J3715/60)/60/24)+DATE(1970,1,1)+(-8/24))</f>
        <v>42525.404699074068</v>
      </c>
      <c r="U3715" t="str">
        <f t="shared" ref="U3715:U3778" si="294">TEXT((((K3715/60)/60)/24)+DATE(1970,1,1)+(-8/24),"YYYY")</f>
        <v>2016</v>
      </c>
    </row>
    <row r="3716" spans="1:21" ht="45" x14ac:dyDescent="0.2">
      <c r="A3716" s="6">
        <f t="shared" si="290"/>
        <v>1.0235000000000001</v>
      </c>
      <c r="B3716">
        <v>3714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8">
        <f t="shared" si="291"/>
        <v>105.51546391752578</v>
      </c>
      <c r="Q3716" s="10" t="s">
        <v>8316</v>
      </c>
      <c r="R3716" t="s">
        <v>8317</v>
      </c>
      <c r="S3716" s="14" t="str">
        <f t="shared" si="292"/>
        <v>April</v>
      </c>
      <c r="T3716" s="15">
        <f t="shared" si="293"/>
        <v>42149.832638888889</v>
      </c>
      <c r="U3716" t="str">
        <f t="shared" si="294"/>
        <v>2015</v>
      </c>
    </row>
    <row r="3717" spans="1:21" ht="45" x14ac:dyDescent="0.2">
      <c r="A3717" s="6">
        <f t="shared" si="290"/>
        <v>1.0257142857142858</v>
      </c>
      <c r="B3717">
        <v>3715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8">
        <f t="shared" si="291"/>
        <v>132.96296296296296</v>
      </c>
      <c r="Q3717" s="10" t="s">
        <v>8316</v>
      </c>
      <c r="R3717" t="s">
        <v>8317</v>
      </c>
      <c r="S3717" s="14" t="str">
        <f t="shared" si="292"/>
        <v>February</v>
      </c>
      <c r="T3717" s="15">
        <f t="shared" si="293"/>
        <v>42094.202777777777</v>
      </c>
      <c r="U3717" t="str">
        <f t="shared" si="294"/>
        <v>2015</v>
      </c>
    </row>
    <row r="3718" spans="1:21" ht="45" x14ac:dyDescent="0.2">
      <c r="A3718" s="6">
        <f t="shared" si="290"/>
        <v>1.5575000000000001</v>
      </c>
      <c r="B3718">
        <v>3716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8">
        <f t="shared" si="291"/>
        <v>51.916666666666664</v>
      </c>
      <c r="Q3718" s="10" t="s">
        <v>8316</v>
      </c>
      <c r="R3718" t="s">
        <v>8317</v>
      </c>
      <c r="S3718" s="14" t="str">
        <f t="shared" si="292"/>
        <v>December</v>
      </c>
      <c r="T3718" s="15">
        <f t="shared" si="293"/>
        <v>42390.554502314808</v>
      </c>
      <c r="U3718" t="str">
        <f t="shared" si="294"/>
        <v>2015</v>
      </c>
    </row>
    <row r="3719" spans="1:21" ht="45" x14ac:dyDescent="0.2">
      <c r="A3719" s="6">
        <f t="shared" si="290"/>
        <v>1.0075000000000001</v>
      </c>
      <c r="B3719">
        <v>3717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8">
        <f t="shared" si="291"/>
        <v>310</v>
      </c>
      <c r="Q3719" s="10" t="s">
        <v>8316</v>
      </c>
      <c r="R3719" t="s">
        <v>8317</v>
      </c>
      <c r="S3719" s="14" t="str">
        <f t="shared" si="292"/>
        <v>April</v>
      </c>
      <c r="T3719" s="15">
        <f t="shared" si="293"/>
        <v>42133.532974537033</v>
      </c>
      <c r="U3719" t="str">
        <f t="shared" si="294"/>
        <v>2015</v>
      </c>
    </row>
    <row r="3720" spans="1:21" ht="45" x14ac:dyDescent="0.2">
      <c r="A3720" s="6">
        <f t="shared" si="290"/>
        <v>2.3940000000000001</v>
      </c>
      <c r="B3720">
        <v>3718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8">
        <f t="shared" si="291"/>
        <v>26.021739130434781</v>
      </c>
      <c r="Q3720" s="10" t="s">
        <v>8316</v>
      </c>
      <c r="R3720" t="s">
        <v>8317</v>
      </c>
      <c r="S3720" s="14" t="str">
        <f t="shared" si="292"/>
        <v>January</v>
      </c>
      <c r="T3720" s="15">
        <f t="shared" si="293"/>
        <v>42062.382812499993</v>
      </c>
      <c r="U3720" t="str">
        <f t="shared" si="294"/>
        <v>2015</v>
      </c>
    </row>
    <row r="3721" spans="1:21" ht="30" x14ac:dyDescent="0.2">
      <c r="A3721" s="6">
        <f t="shared" si="290"/>
        <v>2.1</v>
      </c>
      <c r="B3721">
        <v>3719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8">
        <f t="shared" si="291"/>
        <v>105</v>
      </c>
      <c r="Q3721" s="10" t="s">
        <v>8316</v>
      </c>
      <c r="R3721" t="s">
        <v>8317</v>
      </c>
      <c r="S3721" s="14" t="str">
        <f t="shared" si="292"/>
        <v>May</v>
      </c>
      <c r="T3721" s="15">
        <f t="shared" si="293"/>
        <v>42177.396597222221</v>
      </c>
      <c r="U3721" t="str">
        <f t="shared" si="294"/>
        <v>2015</v>
      </c>
    </row>
    <row r="3722" spans="1:21" ht="30" x14ac:dyDescent="0.2">
      <c r="A3722" s="6">
        <f t="shared" si="290"/>
        <v>1.0451515151515152</v>
      </c>
      <c r="B3722">
        <v>3720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8">
        <f t="shared" si="291"/>
        <v>86.224999999999994</v>
      </c>
      <c r="Q3722" s="10" t="s">
        <v>8316</v>
      </c>
      <c r="R3722" t="s">
        <v>8317</v>
      </c>
      <c r="S3722" s="14" t="str">
        <f t="shared" si="292"/>
        <v>June</v>
      </c>
      <c r="T3722" s="15">
        <f t="shared" si="293"/>
        <v>42187.659791666665</v>
      </c>
      <c r="U3722" t="str">
        <f t="shared" si="294"/>
        <v>2015</v>
      </c>
    </row>
    <row r="3723" spans="1:21" ht="45" x14ac:dyDescent="0.2">
      <c r="A3723" s="6">
        <f t="shared" si="290"/>
        <v>1.008</v>
      </c>
      <c r="B3723">
        <v>3721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8">
        <f t="shared" si="291"/>
        <v>114.54545454545455</v>
      </c>
      <c r="Q3723" s="10" t="s">
        <v>8316</v>
      </c>
      <c r="R3723" t="s">
        <v>8317</v>
      </c>
      <c r="S3723" s="14" t="str">
        <f t="shared" si="292"/>
        <v>October</v>
      </c>
      <c r="T3723" s="15">
        <f t="shared" si="293"/>
        <v>41948.644490740735</v>
      </c>
      <c r="U3723" t="str">
        <f t="shared" si="294"/>
        <v>2014</v>
      </c>
    </row>
    <row r="3724" spans="1:21" ht="60" x14ac:dyDescent="0.2">
      <c r="A3724" s="6">
        <f t="shared" si="290"/>
        <v>1.1120000000000001</v>
      </c>
      <c r="B3724">
        <v>3722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8">
        <f t="shared" si="291"/>
        <v>47.657142857142858</v>
      </c>
      <c r="Q3724" s="10" t="s">
        <v>8316</v>
      </c>
      <c r="R3724" t="s">
        <v>8317</v>
      </c>
      <c r="S3724" s="14" t="str">
        <f t="shared" si="292"/>
        <v>January</v>
      </c>
      <c r="T3724" s="15">
        <f t="shared" si="293"/>
        <v>42411.624305555553</v>
      </c>
      <c r="U3724" t="str">
        <f t="shared" si="294"/>
        <v>2016</v>
      </c>
    </row>
    <row r="3725" spans="1:21" ht="30" x14ac:dyDescent="0.2">
      <c r="A3725" s="6">
        <f t="shared" si="290"/>
        <v>1.0204444444444445</v>
      </c>
      <c r="B3725">
        <v>3723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8">
        <f t="shared" si="291"/>
        <v>72.888888888888886</v>
      </c>
      <c r="Q3725" s="10" t="s">
        <v>8316</v>
      </c>
      <c r="R3725" t="s">
        <v>8317</v>
      </c>
      <c r="S3725" s="14" t="str">
        <f t="shared" si="292"/>
        <v>October</v>
      </c>
      <c r="T3725" s="15">
        <f t="shared" si="293"/>
        <v>41973.461365740739</v>
      </c>
      <c r="U3725" t="str">
        <f t="shared" si="294"/>
        <v>2014</v>
      </c>
    </row>
    <row r="3726" spans="1:21" ht="45" x14ac:dyDescent="0.2">
      <c r="A3726" s="6">
        <f t="shared" si="290"/>
        <v>1.0254767441860466</v>
      </c>
      <c r="B3726">
        <v>3724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8">
        <f t="shared" si="291"/>
        <v>49.545505617977533</v>
      </c>
      <c r="Q3726" s="10" t="s">
        <v>8316</v>
      </c>
      <c r="R3726" t="s">
        <v>8317</v>
      </c>
      <c r="S3726" s="14" t="str">
        <f t="shared" si="292"/>
        <v>April</v>
      </c>
      <c r="T3726" s="15">
        <f t="shared" si="293"/>
        <v>42494.624999999993</v>
      </c>
      <c r="U3726" t="str">
        <f t="shared" si="294"/>
        <v>2016</v>
      </c>
    </row>
    <row r="3727" spans="1:21" ht="45" x14ac:dyDescent="0.2">
      <c r="A3727" s="6">
        <f t="shared" si="290"/>
        <v>1.27</v>
      </c>
      <c r="B3727">
        <v>3725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8">
        <f t="shared" si="291"/>
        <v>25.4</v>
      </c>
      <c r="Q3727" s="10" t="s">
        <v>8316</v>
      </c>
      <c r="R3727" t="s">
        <v>8317</v>
      </c>
      <c r="S3727" s="14" t="str">
        <f t="shared" si="292"/>
        <v>February</v>
      </c>
      <c r="T3727" s="15">
        <f t="shared" si="293"/>
        <v>42418.562499999993</v>
      </c>
      <c r="U3727" t="str">
        <f t="shared" si="294"/>
        <v>2016</v>
      </c>
    </row>
    <row r="3728" spans="1:21" ht="45" x14ac:dyDescent="0.2">
      <c r="A3728" s="6">
        <f t="shared" si="290"/>
        <v>3.3870588235294119</v>
      </c>
      <c r="B3728">
        <v>3726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8">
        <f t="shared" si="291"/>
        <v>62.586956521739133</v>
      </c>
      <c r="Q3728" s="10" t="s">
        <v>8316</v>
      </c>
      <c r="R3728" t="s">
        <v>8317</v>
      </c>
      <c r="S3728" s="14" t="str">
        <f t="shared" si="292"/>
        <v>April</v>
      </c>
      <c r="T3728" s="15">
        <f t="shared" si="293"/>
        <v>42489.541666666664</v>
      </c>
      <c r="U3728" t="str">
        <f t="shared" si="294"/>
        <v>2016</v>
      </c>
    </row>
    <row r="3729" spans="1:21" ht="45" x14ac:dyDescent="0.2">
      <c r="A3729" s="6">
        <f t="shared" si="290"/>
        <v>1.0075000000000001</v>
      </c>
      <c r="B3729">
        <v>3727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8">
        <f t="shared" si="291"/>
        <v>61.060606060606062</v>
      </c>
      <c r="Q3729" s="10" t="s">
        <v>8316</v>
      </c>
      <c r="R3729" t="s">
        <v>8317</v>
      </c>
      <c r="S3729" s="14" t="str">
        <f t="shared" si="292"/>
        <v>September</v>
      </c>
      <c r="T3729" s="15">
        <f t="shared" si="293"/>
        <v>42662.871527777774</v>
      </c>
      <c r="U3729" t="str">
        <f t="shared" si="294"/>
        <v>2016</v>
      </c>
    </row>
    <row r="3730" spans="1:21" ht="30" x14ac:dyDescent="0.2">
      <c r="A3730" s="6">
        <f t="shared" si="290"/>
        <v>9.3100000000000002E-2</v>
      </c>
      <c r="B3730">
        <v>3728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8">
        <f t="shared" si="291"/>
        <v>60.064516129032256</v>
      </c>
      <c r="Q3730" s="10" t="s">
        <v>8316</v>
      </c>
      <c r="R3730" t="s">
        <v>8317</v>
      </c>
      <c r="S3730" s="14" t="str">
        <f t="shared" si="292"/>
        <v>July</v>
      </c>
      <c r="T3730" s="15">
        <f t="shared" si="293"/>
        <v>42234.837685185186</v>
      </c>
      <c r="U3730" t="str">
        <f t="shared" si="294"/>
        <v>2015</v>
      </c>
    </row>
    <row r="3731" spans="1:21" ht="45" x14ac:dyDescent="0.2">
      <c r="A3731" s="6">
        <f t="shared" si="290"/>
        <v>7.2400000000000006E-2</v>
      </c>
      <c r="B3731">
        <v>3729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8">
        <f t="shared" si="291"/>
        <v>72.400000000000006</v>
      </c>
      <c r="Q3731" s="10" t="s">
        <v>8316</v>
      </c>
      <c r="R3731" t="s">
        <v>8317</v>
      </c>
      <c r="S3731" s="14" t="str">
        <f t="shared" si="292"/>
        <v>February</v>
      </c>
      <c r="T3731" s="15">
        <f t="shared" si="293"/>
        <v>42085.829999999994</v>
      </c>
      <c r="U3731" t="str">
        <f t="shared" si="294"/>
        <v>2015</v>
      </c>
    </row>
    <row r="3732" spans="1:21" ht="45" x14ac:dyDescent="0.2">
      <c r="A3732" s="6">
        <f t="shared" si="290"/>
        <v>0.1</v>
      </c>
      <c r="B3732">
        <v>3730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8">
        <f t="shared" si="291"/>
        <v>100</v>
      </c>
      <c r="Q3732" s="10" t="s">
        <v>8316</v>
      </c>
      <c r="R3732" t="s">
        <v>8317</v>
      </c>
      <c r="S3732" s="14" t="str">
        <f t="shared" si="292"/>
        <v>July</v>
      </c>
      <c r="T3732" s="15">
        <f t="shared" si="293"/>
        <v>42233.34443287037</v>
      </c>
      <c r="U3732" t="str">
        <f t="shared" si="294"/>
        <v>2015</v>
      </c>
    </row>
    <row r="3733" spans="1:21" ht="45" x14ac:dyDescent="0.2">
      <c r="A3733" s="6">
        <f t="shared" si="290"/>
        <v>0.11272727272727273</v>
      </c>
      <c r="B3733">
        <v>3731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8">
        <f t="shared" si="291"/>
        <v>51.666666666666664</v>
      </c>
      <c r="Q3733" s="10" t="s">
        <v>8316</v>
      </c>
      <c r="R3733" t="s">
        <v>8317</v>
      </c>
      <c r="S3733" s="14" t="str">
        <f t="shared" si="292"/>
        <v>December</v>
      </c>
      <c r="T3733" s="15">
        <f t="shared" si="293"/>
        <v>42013.807638888888</v>
      </c>
      <c r="U3733" t="str">
        <f t="shared" si="294"/>
        <v>2014</v>
      </c>
    </row>
    <row r="3734" spans="1:21" ht="30" x14ac:dyDescent="0.2">
      <c r="A3734" s="6">
        <f t="shared" si="290"/>
        <v>0.15411764705882353</v>
      </c>
      <c r="B3734">
        <v>3732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8">
        <f t="shared" si="291"/>
        <v>32.75</v>
      </c>
      <c r="Q3734" s="10" t="s">
        <v>8316</v>
      </c>
      <c r="R3734" t="s">
        <v>8317</v>
      </c>
      <c r="S3734" s="14" t="str">
        <f t="shared" si="292"/>
        <v>November</v>
      </c>
      <c r="T3734" s="15">
        <f t="shared" si="293"/>
        <v>42028.166666666664</v>
      </c>
      <c r="U3734" t="str">
        <f t="shared" si="294"/>
        <v>2014</v>
      </c>
    </row>
    <row r="3735" spans="1:21" ht="30" x14ac:dyDescent="0.2">
      <c r="A3735" s="6">
        <f t="shared" si="290"/>
        <v>0</v>
      </c>
      <c r="B3735">
        <v>3733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8" t="e">
        <f t="shared" si="291"/>
        <v>#DIV/0!</v>
      </c>
      <c r="Q3735" s="10" t="s">
        <v>8316</v>
      </c>
      <c r="R3735" t="s">
        <v>8317</v>
      </c>
      <c r="S3735" s="14" t="str">
        <f t="shared" si="292"/>
        <v>April</v>
      </c>
      <c r="T3735" s="15">
        <f t="shared" si="293"/>
        <v>42112.604166666664</v>
      </c>
      <c r="U3735" t="str">
        <f t="shared" si="294"/>
        <v>2015</v>
      </c>
    </row>
    <row r="3736" spans="1:21" ht="45" x14ac:dyDescent="0.2">
      <c r="A3736" s="6">
        <f t="shared" si="290"/>
        <v>0.28466666666666668</v>
      </c>
      <c r="B3736">
        <v>3734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8">
        <f t="shared" si="291"/>
        <v>61</v>
      </c>
      <c r="Q3736" s="10" t="s">
        <v>8316</v>
      </c>
      <c r="R3736" t="s">
        <v>8317</v>
      </c>
      <c r="S3736" s="14" t="str">
        <f t="shared" si="292"/>
        <v>March</v>
      </c>
      <c r="T3736" s="15">
        <f t="shared" si="293"/>
        <v>42149.568240740737</v>
      </c>
      <c r="U3736" t="str">
        <f t="shared" si="294"/>
        <v>2015</v>
      </c>
    </row>
    <row r="3737" spans="1:21" ht="30" x14ac:dyDescent="0.2">
      <c r="A3737" s="6">
        <f t="shared" si="290"/>
        <v>0.13333333333333333</v>
      </c>
      <c r="B3737">
        <v>3735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8">
        <f t="shared" si="291"/>
        <v>10</v>
      </c>
      <c r="Q3737" s="10" t="s">
        <v>8316</v>
      </c>
      <c r="R3737" t="s">
        <v>8317</v>
      </c>
      <c r="S3737" s="14" t="str">
        <f t="shared" si="292"/>
        <v>April</v>
      </c>
      <c r="T3737" s="15">
        <f t="shared" si="293"/>
        <v>42152.359826388885</v>
      </c>
      <c r="U3737" t="str">
        <f t="shared" si="294"/>
        <v>2015</v>
      </c>
    </row>
    <row r="3738" spans="1:21" ht="45" x14ac:dyDescent="0.2">
      <c r="A3738" s="6">
        <f t="shared" si="290"/>
        <v>6.6666666666666671E-3</v>
      </c>
      <c r="B3738">
        <v>3736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8">
        <f t="shared" si="291"/>
        <v>10</v>
      </c>
      <c r="Q3738" s="10" t="s">
        <v>8316</v>
      </c>
      <c r="R3738" t="s">
        <v>8317</v>
      </c>
      <c r="S3738" s="14" t="str">
        <f t="shared" si="292"/>
        <v>February</v>
      </c>
      <c r="T3738" s="15">
        <f t="shared" si="293"/>
        <v>42086.416666666664</v>
      </c>
      <c r="U3738" t="str">
        <f t="shared" si="294"/>
        <v>2015</v>
      </c>
    </row>
    <row r="3739" spans="1:21" ht="30" x14ac:dyDescent="0.2">
      <c r="A3739" s="6">
        <f t="shared" si="290"/>
        <v>0.21428571428571427</v>
      </c>
      <c r="B3739">
        <v>3737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8">
        <f t="shared" si="291"/>
        <v>37.5</v>
      </c>
      <c r="Q3739" s="10" t="s">
        <v>8316</v>
      </c>
      <c r="R3739" t="s">
        <v>8317</v>
      </c>
      <c r="S3739" s="14" t="str">
        <f t="shared" si="292"/>
        <v>October</v>
      </c>
      <c r="T3739" s="15">
        <f t="shared" si="293"/>
        <v>42319.957638888889</v>
      </c>
      <c r="U3739" t="str">
        <f t="shared" si="294"/>
        <v>2015</v>
      </c>
    </row>
    <row r="3740" spans="1:21" ht="30" x14ac:dyDescent="0.2">
      <c r="A3740" s="6">
        <f t="shared" si="290"/>
        <v>0.18</v>
      </c>
      <c r="B3740">
        <v>3738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8">
        <f t="shared" si="291"/>
        <v>45</v>
      </c>
      <c r="Q3740" s="10" t="s">
        <v>8316</v>
      </c>
      <c r="R3740" t="s">
        <v>8317</v>
      </c>
      <c r="S3740" s="14" t="str">
        <f t="shared" si="292"/>
        <v>June</v>
      </c>
      <c r="T3740" s="15">
        <f t="shared" si="293"/>
        <v>41835.583333333328</v>
      </c>
      <c r="U3740" t="str">
        <f t="shared" si="294"/>
        <v>2014</v>
      </c>
    </row>
    <row r="3741" spans="1:21" ht="45" x14ac:dyDescent="0.2">
      <c r="A3741" s="6">
        <f t="shared" si="290"/>
        <v>0.20125000000000001</v>
      </c>
      <c r="B3741">
        <v>3739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8">
        <f t="shared" si="291"/>
        <v>100.625</v>
      </c>
      <c r="Q3741" s="10" t="s">
        <v>8316</v>
      </c>
      <c r="R3741" t="s">
        <v>8317</v>
      </c>
      <c r="S3741" s="14" t="str">
        <f t="shared" si="292"/>
        <v>June</v>
      </c>
      <c r="T3741" s="15">
        <f t="shared" si="293"/>
        <v>42568.116527777776</v>
      </c>
      <c r="U3741" t="str">
        <f t="shared" si="294"/>
        <v>2016</v>
      </c>
    </row>
    <row r="3742" spans="1:21" ht="45" x14ac:dyDescent="0.2">
      <c r="A3742" s="6">
        <f t="shared" si="290"/>
        <v>0.17899999999999999</v>
      </c>
      <c r="B3742">
        <v>3740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8">
        <f t="shared" si="291"/>
        <v>25.571428571428573</v>
      </c>
      <c r="Q3742" s="10" t="s">
        <v>8316</v>
      </c>
      <c r="R3742" t="s">
        <v>8317</v>
      </c>
      <c r="S3742" s="14" t="str">
        <f t="shared" si="292"/>
        <v>July</v>
      </c>
      <c r="T3742" s="15">
        <f t="shared" si="293"/>
        <v>41862.745810185181</v>
      </c>
      <c r="U3742" t="str">
        <f t="shared" si="294"/>
        <v>2014</v>
      </c>
    </row>
    <row r="3743" spans="1:21" ht="45" x14ac:dyDescent="0.2">
      <c r="A3743" s="6">
        <f t="shared" si="290"/>
        <v>0</v>
      </c>
      <c r="B3743">
        <v>3741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8" t="e">
        <f t="shared" si="291"/>
        <v>#DIV/0!</v>
      </c>
      <c r="Q3743" s="10" t="s">
        <v>8316</v>
      </c>
      <c r="R3743" t="s">
        <v>8317</v>
      </c>
      <c r="S3743" s="14" t="str">
        <f t="shared" si="292"/>
        <v>November</v>
      </c>
      <c r="T3743" s="15">
        <f t="shared" si="293"/>
        <v>42355.587384259255</v>
      </c>
      <c r="U3743" t="str">
        <f t="shared" si="294"/>
        <v>2015</v>
      </c>
    </row>
    <row r="3744" spans="1:21" ht="45" x14ac:dyDescent="0.2">
      <c r="A3744" s="6">
        <f t="shared" si="290"/>
        <v>0.02</v>
      </c>
      <c r="B3744">
        <v>3742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8">
        <f t="shared" si="291"/>
        <v>25</v>
      </c>
      <c r="Q3744" s="10" t="s">
        <v>8316</v>
      </c>
      <c r="R3744" t="s">
        <v>8317</v>
      </c>
      <c r="S3744" s="14" t="str">
        <f t="shared" si="292"/>
        <v>August</v>
      </c>
      <c r="T3744" s="15">
        <f t="shared" si="293"/>
        <v>41887.881296296291</v>
      </c>
      <c r="U3744" t="str">
        <f t="shared" si="294"/>
        <v>2014</v>
      </c>
    </row>
    <row r="3745" spans="1:21" ht="30" x14ac:dyDescent="0.2">
      <c r="A3745" s="6">
        <f t="shared" si="290"/>
        <v>0</v>
      </c>
      <c r="B3745">
        <v>3743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8" t="e">
        <f t="shared" si="291"/>
        <v>#DIV/0!</v>
      </c>
      <c r="Q3745" s="10" t="s">
        <v>8316</v>
      </c>
      <c r="R3745" t="s">
        <v>8317</v>
      </c>
      <c r="S3745" s="14" t="str">
        <f t="shared" si="292"/>
        <v>June</v>
      </c>
      <c r="T3745" s="15">
        <f t="shared" si="293"/>
        <v>41823.376898148148</v>
      </c>
      <c r="U3745" t="str">
        <f t="shared" si="294"/>
        <v>2014</v>
      </c>
    </row>
    <row r="3746" spans="1:21" ht="45" x14ac:dyDescent="0.2">
      <c r="A3746" s="6">
        <f t="shared" si="290"/>
        <v>0</v>
      </c>
      <c r="B3746">
        <v>3744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8" t="e">
        <f t="shared" si="291"/>
        <v>#DIV/0!</v>
      </c>
      <c r="Q3746" s="10" t="s">
        <v>8316</v>
      </c>
      <c r="R3746" t="s">
        <v>8317</v>
      </c>
      <c r="S3746" s="14" t="str">
        <f t="shared" si="292"/>
        <v>June</v>
      </c>
      <c r="T3746" s="15">
        <f t="shared" si="293"/>
        <v>41824.832638888889</v>
      </c>
      <c r="U3746" t="str">
        <f t="shared" si="294"/>
        <v>2014</v>
      </c>
    </row>
    <row r="3747" spans="1:21" ht="30" x14ac:dyDescent="0.2">
      <c r="A3747" s="6">
        <f t="shared" si="290"/>
        <v>0.1</v>
      </c>
      <c r="B3747">
        <v>3745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8">
        <f t="shared" si="291"/>
        <v>10</v>
      </c>
      <c r="Q3747" s="10" t="s">
        <v>8316</v>
      </c>
      <c r="R3747" t="s">
        <v>8317</v>
      </c>
      <c r="S3747" s="14" t="str">
        <f t="shared" si="292"/>
        <v>July</v>
      </c>
      <c r="T3747" s="15">
        <f t="shared" si="293"/>
        <v>41861.364606481482</v>
      </c>
      <c r="U3747" t="str">
        <f t="shared" si="294"/>
        <v>2014</v>
      </c>
    </row>
    <row r="3748" spans="1:21" x14ac:dyDescent="0.2">
      <c r="A3748" s="6">
        <f t="shared" si="290"/>
        <v>2.3764705882352941E-2</v>
      </c>
      <c r="B3748">
        <v>3746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8">
        <f t="shared" si="291"/>
        <v>202</v>
      </c>
      <c r="Q3748" s="10" t="s">
        <v>8316</v>
      </c>
      <c r="R3748" t="s">
        <v>8317</v>
      </c>
      <c r="S3748" s="14" t="str">
        <f t="shared" si="292"/>
        <v>September</v>
      </c>
      <c r="T3748" s="15">
        <f t="shared" si="293"/>
        <v>42651.05600694444</v>
      </c>
      <c r="U3748" t="str">
        <f t="shared" si="294"/>
        <v>2016</v>
      </c>
    </row>
    <row r="3749" spans="1:21" ht="30" x14ac:dyDescent="0.2">
      <c r="A3749" s="6">
        <f t="shared" si="290"/>
        <v>0.01</v>
      </c>
      <c r="B3749">
        <v>3747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8">
        <f t="shared" si="291"/>
        <v>25</v>
      </c>
      <c r="Q3749" s="10" t="s">
        <v>8316</v>
      </c>
      <c r="R3749" t="s">
        <v>8317</v>
      </c>
      <c r="S3749" s="14" t="str">
        <f t="shared" si="292"/>
        <v>June</v>
      </c>
      <c r="T3749" s="15">
        <f t="shared" si="293"/>
        <v>42190.624305555553</v>
      </c>
      <c r="U3749" t="str">
        <f t="shared" si="294"/>
        <v>2015</v>
      </c>
    </row>
    <row r="3750" spans="1:21" ht="45" x14ac:dyDescent="0.2">
      <c r="A3750" s="6">
        <f t="shared" si="290"/>
        <v>1.0351999999999999</v>
      </c>
      <c r="B3750">
        <v>3748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8">
        <f t="shared" si="291"/>
        <v>99.538461538461533</v>
      </c>
      <c r="Q3750" s="10" t="s">
        <v>8316</v>
      </c>
      <c r="R3750" t="s">
        <v>8358</v>
      </c>
      <c r="S3750" s="14" t="str">
        <f t="shared" si="292"/>
        <v>January</v>
      </c>
      <c r="T3750" s="15">
        <f t="shared" si="293"/>
        <v>42415.915972222218</v>
      </c>
      <c r="U3750" t="str">
        <f t="shared" si="294"/>
        <v>2016</v>
      </c>
    </row>
    <row r="3751" spans="1:21" ht="45" x14ac:dyDescent="0.2">
      <c r="A3751" s="6">
        <f t="shared" si="290"/>
        <v>1.05</v>
      </c>
      <c r="B3751">
        <v>3749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8">
        <f t="shared" si="291"/>
        <v>75</v>
      </c>
      <c r="Q3751" s="10" t="s">
        <v>8316</v>
      </c>
      <c r="R3751" t="s">
        <v>8358</v>
      </c>
      <c r="S3751" s="14" t="str">
        <f t="shared" si="292"/>
        <v>March</v>
      </c>
      <c r="T3751" s="15">
        <f t="shared" si="293"/>
        <v>42488.832638888889</v>
      </c>
      <c r="U3751" t="str">
        <f t="shared" si="294"/>
        <v>2016</v>
      </c>
    </row>
    <row r="3752" spans="1:21" ht="90" x14ac:dyDescent="0.2">
      <c r="A3752" s="6">
        <f t="shared" si="290"/>
        <v>1.0044999999999999</v>
      </c>
      <c r="B3752">
        <v>3750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8">
        <f t="shared" si="291"/>
        <v>215.25</v>
      </c>
      <c r="Q3752" s="10" t="s">
        <v>8316</v>
      </c>
      <c r="R3752" t="s">
        <v>8358</v>
      </c>
      <c r="S3752" s="14" t="str">
        <f t="shared" si="292"/>
        <v>January</v>
      </c>
      <c r="T3752" s="15">
        <f t="shared" si="293"/>
        <v>42044.999305555553</v>
      </c>
      <c r="U3752" t="str">
        <f t="shared" si="294"/>
        <v>2015</v>
      </c>
    </row>
    <row r="3753" spans="1:21" ht="45" x14ac:dyDescent="0.2">
      <c r="A3753" s="6">
        <f t="shared" si="290"/>
        <v>1.3260000000000001</v>
      </c>
      <c r="B3753">
        <v>3751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8">
        <f t="shared" si="291"/>
        <v>120.54545454545455</v>
      </c>
      <c r="Q3753" s="10" t="s">
        <v>8316</v>
      </c>
      <c r="R3753" t="s">
        <v>8358</v>
      </c>
      <c r="S3753" s="14" t="str">
        <f t="shared" si="292"/>
        <v>February</v>
      </c>
      <c r="T3753" s="15">
        <f t="shared" si="293"/>
        <v>42462.66056712962</v>
      </c>
      <c r="U3753" t="str">
        <f t="shared" si="294"/>
        <v>2016</v>
      </c>
    </row>
    <row r="3754" spans="1:21" ht="60" x14ac:dyDescent="0.2">
      <c r="A3754" s="6">
        <f t="shared" si="290"/>
        <v>1.1299999999999999</v>
      </c>
      <c r="B3754">
        <v>3752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8">
        <f t="shared" si="291"/>
        <v>37.666666666666664</v>
      </c>
      <c r="Q3754" s="10" t="s">
        <v>8316</v>
      </c>
      <c r="R3754" t="s">
        <v>8358</v>
      </c>
      <c r="S3754" s="14" t="str">
        <f t="shared" si="292"/>
        <v>September</v>
      </c>
      <c r="T3754" s="15">
        <f t="shared" si="293"/>
        <v>42659.541666666664</v>
      </c>
      <c r="U3754" t="str">
        <f t="shared" si="294"/>
        <v>2016</v>
      </c>
    </row>
    <row r="3755" spans="1:21" ht="45" x14ac:dyDescent="0.2">
      <c r="A3755" s="6">
        <f t="shared" si="290"/>
        <v>1.0334000000000001</v>
      </c>
      <c r="B3755">
        <v>3753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8">
        <f t="shared" si="291"/>
        <v>172.23333333333332</v>
      </c>
      <c r="Q3755" s="10" t="s">
        <v>8316</v>
      </c>
      <c r="R3755" t="s">
        <v>8358</v>
      </c>
      <c r="S3755" s="14" t="str">
        <f t="shared" si="292"/>
        <v>May</v>
      </c>
      <c r="T3755" s="15">
        <f t="shared" si="293"/>
        <v>42157.666666666664</v>
      </c>
      <c r="U3755" t="str">
        <f t="shared" si="294"/>
        <v>2015</v>
      </c>
    </row>
    <row r="3756" spans="1:21" ht="45" x14ac:dyDescent="0.2">
      <c r="A3756" s="6">
        <f t="shared" si="290"/>
        <v>1.2</v>
      </c>
      <c r="B3756">
        <v>3754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8">
        <f t="shared" si="291"/>
        <v>111.11111111111111</v>
      </c>
      <c r="Q3756" s="10" t="s">
        <v>8316</v>
      </c>
      <c r="R3756" t="s">
        <v>8358</v>
      </c>
      <c r="S3756" s="14" t="str">
        <f t="shared" si="292"/>
        <v>June</v>
      </c>
      <c r="T3756" s="15">
        <f t="shared" si="293"/>
        <v>41845.874305555553</v>
      </c>
      <c r="U3756" t="str">
        <f t="shared" si="294"/>
        <v>2014</v>
      </c>
    </row>
    <row r="3757" spans="1:21" ht="45" x14ac:dyDescent="0.2">
      <c r="A3757" s="6">
        <f t="shared" si="290"/>
        <v>1.2963636363636364</v>
      </c>
      <c r="B3757">
        <v>3755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8">
        <f t="shared" si="291"/>
        <v>25.464285714285715</v>
      </c>
      <c r="Q3757" s="10" t="s">
        <v>8316</v>
      </c>
      <c r="R3757" t="s">
        <v>8358</v>
      </c>
      <c r="S3757" s="14" t="str">
        <f t="shared" si="292"/>
        <v>March</v>
      </c>
      <c r="T3757" s="15">
        <f t="shared" si="293"/>
        <v>42475.533645833326</v>
      </c>
      <c r="U3757" t="str">
        <f t="shared" si="294"/>
        <v>2016</v>
      </c>
    </row>
    <row r="3758" spans="1:21" ht="45" x14ac:dyDescent="0.2">
      <c r="A3758" s="6">
        <f t="shared" si="290"/>
        <v>1.0111111111111111</v>
      </c>
      <c r="B3758">
        <v>3756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8">
        <f t="shared" si="291"/>
        <v>267.64705882352939</v>
      </c>
      <c r="Q3758" s="10" t="s">
        <v>8316</v>
      </c>
      <c r="R3758" t="s">
        <v>8358</v>
      </c>
      <c r="S3758" s="14" t="str">
        <f t="shared" si="292"/>
        <v>May</v>
      </c>
      <c r="T3758" s="15">
        <f t="shared" si="293"/>
        <v>41801.481458333328</v>
      </c>
      <c r="U3758" t="str">
        <f t="shared" si="294"/>
        <v>2014</v>
      </c>
    </row>
    <row r="3759" spans="1:21" ht="45" x14ac:dyDescent="0.2">
      <c r="A3759" s="6">
        <f t="shared" si="290"/>
        <v>1.0851428571428572</v>
      </c>
      <c r="B3759">
        <v>3757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8">
        <f t="shared" si="291"/>
        <v>75.959999999999994</v>
      </c>
      <c r="Q3759" s="10" t="s">
        <v>8316</v>
      </c>
      <c r="R3759" t="s">
        <v>8358</v>
      </c>
      <c r="S3759" s="14" t="str">
        <f t="shared" si="292"/>
        <v>November</v>
      </c>
      <c r="T3759" s="15">
        <f t="shared" si="293"/>
        <v>41974.517534722218</v>
      </c>
      <c r="U3759" t="str">
        <f t="shared" si="294"/>
        <v>2014</v>
      </c>
    </row>
    <row r="3760" spans="1:21" ht="30" x14ac:dyDescent="0.2">
      <c r="A3760" s="6">
        <f t="shared" si="290"/>
        <v>1.0233333333333334</v>
      </c>
      <c r="B3760">
        <v>3758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8">
        <f t="shared" si="291"/>
        <v>59.03846153846154</v>
      </c>
      <c r="Q3760" s="10" t="s">
        <v>8316</v>
      </c>
      <c r="R3760" t="s">
        <v>8358</v>
      </c>
      <c r="S3760" s="14" t="str">
        <f t="shared" si="292"/>
        <v>April</v>
      </c>
      <c r="T3760" s="15">
        <f t="shared" si="293"/>
        <v>41777.875</v>
      </c>
      <c r="U3760" t="str">
        <f t="shared" si="294"/>
        <v>2014</v>
      </c>
    </row>
    <row r="3761" spans="1:21" ht="30" x14ac:dyDescent="0.2">
      <c r="A3761" s="6">
        <f t="shared" si="290"/>
        <v>1.1024425000000002</v>
      </c>
      <c r="B3761">
        <v>3759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8">
        <f t="shared" si="291"/>
        <v>50.111022727272733</v>
      </c>
      <c r="Q3761" s="10" t="s">
        <v>8316</v>
      </c>
      <c r="R3761" t="s">
        <v>8358</v>
      </c>
      <c r="S3761" s="14" t="str">
        <f t="shared" si="292"/>
        <v>June</v>
      </c>
      <c r="T3761" s="15">
        <f t="shared" si="293"/>
        <v>42241.774918981479</v>
      </c>
      <c r="U3761" t="str">
        <f t="shared" si="294"/>
        <v>2015</v>
      </c>
    </row>
    <row r="3762" spans="1:21" ht="45" x14ac:dyDescent="0.2">
      <c r="A3762" s="6">
        <f t="shared" si="290"/>
        <v>1.010154</v>
      </c>
      <c r="B3762">
        <v>3760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8">
        <f t="shared" si="291"/>
        <v>55.502967032967035</v>
      </c>
      <c r="Q3762" s="10" t="s">
        <v>8316</v>
      </c>
      <c r="R3762" t="s">
        <v>8358</v>
      </c>
      <c r="S3762" s="14" t="str">
        <f t="shared" si="292"/>
        <v>April</v>
      </c>
      <c r="T3762" s="15">
        <f t="shared" si="293"/>
        <v>41764.191967592589</v>
      </c>
      <c r="U3762" t="str">
        <f t="shared" si="294"/>
        <v>2014</v>
      </c>
    </row>
    <row r="3763" spans="1:21" ht="45" x14ac:dyDescent="0.2">
      <c r="A3763" s="6">
        <f t="shared" si="290"/>
        <v>1</v>
      </c>
      <c r="B3763">
        <v>3761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8">
        <f t="shared" si="291"/>
        <v>166.66666666666666</v>
      </c>
      <c r="Q3763" s="10" t="s">
        <v>8316</v>
      </c>
      <c r="R3763" t="s">
        <v>8358</v>
      </c>
      <c r="S3763" s="14" t="str">
        <f t="shared" si="292"/>
        <v>June</v>
      </c>
      <c r="T3763" s="15">
        <f t="shared" si="293"/>
        <v>42226.624999999993</v>
      </c>
      <c r="U3763" t="str">
        <f t="shared" si="294"/>
        <v>2015</v>
      </c>
    </row>
    <row r="3764" spans="1:21" ht="45" x14ac:dyDescent="0.2">
      <c r="A3764" s="6">
        <f t="shared" si="290"/>
        <v>1.0624</v>
      </c>
      <c r="B3764">
        <v>3762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8">
        <f t="shared" si="291"/>
        <v>47.428571428571431</v>
      </c>
      <c r="Q3764" s="10" t="s">
        <v>8316</v>
      </c>
      <c r="R3764" t="s">
        <v>8358</v>
      </c>
      <c r="S3764" s="14" t="str">
        <f t="shared" si="292"/>
        <v>July</v>
      </c>
      <c r="T3764" s="15">
        <f t="shared" si="293"/>
        <v>42218.480196759258</v>
      </c>
      <c r="U3764" t="str">
        <f t="shared" si="294"/>
        <v>2015</v>
      </c>
    </row>
    <row r="3765" spans="1:21" ht="30" x14ac:dyDescent="0.2">
      <c r="A3765" s="6">
        <f t="shared" si="290"/>
        <v>1</v>
      </c>
      <c r="B3765">
        <v>3763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8">
        <f t="shared" si="291"/>
        <v>64.935064935064929</v>
      </c>
      <c r="Q3765" s="10" t="s">
        <v>8316</v>
      </c>
      <c r="R3765" t="s">
        <v>8358</v>
      </c>
      <c r="S3765" s="14" t="str">
        <f t="shared" si="292"/>
        <v>March</v>
      </c>
      <c r="T3765" s="15">
        <f t="shared" si="293"/>
        <v>42095.375300925924</v>
      </c>
      <c r="U3765" t="str">
        <f t="shared" si="294"/>
        <v>2015</v>
      </c>
    </row>
    <row r="3766" spans="1:21" ht="45" x14ac:dyDescent="0.2">
      <c r="A3766" s="6">
        <f t="shared" si="290"/>
        <v>1</v>
      </c>
      <c r="B3766">
        <v>3764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8">
        <f t="shared" si="291"/>
        <v>55.555555555555557</v>
      </c>
      <c r="Q3766" s="10" t="s">
        <v>8316</v>
      </c>
      <c r="R3766" t="s">
        <v>8358</v>
      </c>
      <c r="S3766" s="14" t="str">
        <f t="shared" si="292"/>
        <v>May</v>
      </c>
      <c r="T3766" s="15">
        <f t="shared" si="293"/>
        <v>42518.691666666658</v>
      </c>
      <c r="U3766" t="str">
        <f t="shared" si="294"/>
        <v>2016</v>
      </c>
    </row>
    <row r="3767" spans="1:21" ht="45" x14ac:dyDescent="0.2">
      <c r="A3767" s="6">
        <f t="shared" si="290"/>
        <v>1.1345714285714286</v>
      </c>
      <c r="B3767">
        <v>3765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8">
        <f t="shared" si="291"/>
        <v>74.224299065420567</v>
      </c>
      <c r="Q3767" s="10" t="s">
        <v>8316</v>
      </c>
      <c r="R3767" t="s">
        <v>8358</v>
      </c>
      <c r="S3767" s="14" t="str">
        <f t="shared" si="292"/>
        <v>June</v>
      </c>
      <c r="T3767" s="15">
        <f t="shared" si="293"/>
        <v>41850.443078703705</v>
      </c>
      <c r="U3767" t="str">
        <f t="shared" si="294"/>
        <v>2014</v>
      </c>
    </row>
    <row r="3768" spans="1:21" ht="30" x14ac:dyDescent="0.2">
      <c r="A3768" s="6">
        <f t="shared" si="290"/>
        <v>1.0265010000000001</v>
      </c>
      <c r="B3768">
        <v>3766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8">
        <f t="shared" si="291"/>
        <v>106.9271875</v>
      </c>
      <c r="Q3768" s="10" t="s">
        <v>8316</v>
      </c>
      <c r="R3768" t="s">
        <v>8358</v>
      </c>
      <c r="S3768" s="14" t="str">
        <f t="shared" si="292"/>
        <v>May</v>
      </c>
      <c r="T3768" s="15">
        <f t="shared" si="293"/>
        <v>41822.833854166667</v>
      </c>
      <c r="U3768" t="str">
        <f t="shared" si="294"/>
        <v>2014</v>
      </c>
    </row>
    <row r="3769" spans="1:21" ht="45" x14ac:dyDescent="0.2">
      <c r="A3769" s="6">
        <f t="shared" si="290"/>
        <v>1.1675</v>
      </c>
      <c r="B3769">
        <v>3767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8">
        <f t="shared" si="291"/>
        <v>41.696428571428569</v>
      </c>
      <c r="Q3769" s="10" t="s">
        <v>8316</v>
      </c>
      <c r="R3769" t="s">
        <v>8358</v>
      </c>
      <c r="S3769" s="14" t="str">
        <f t="shared" si="292"/>
        <v>February</v>
      </c>
      <c r="T3769" s="15">
        <f t="shared" si="293"/>
        <v>42063.874305555553</v>
      </c>
      <c r="U3769" t="str">
        <f t="shared" si="294"/>
        <v>2015</v>
      </c>
    </row>
    <row r="3770" spans="1:21" ht="45" x14ac:dyDescent="0.2">
      <c r="A3770" s="6">
        <f t="shared" si="290"/>
        <v>1.0765274999999999</v>
      </c>
      <c r="B3770">
        <v>3768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8">
        <f t="shared" si="291"/>
        <v>74.243275862068955</v>
      </c>
      <c r="Q3770" s="10" t="s">
        <v>8316</v>
      </c>
      <c r="R3770" t="s">
        <v>8358</v>
      </c>
      <c r="S3770" s="14" t="str">
        <f t="shared" si="292"/>
        <v>May</v>
      </c>
      <c r="T3770" s="15">
        <f t="shared" si="293"/>
        <v>41802.394560185181</v>
      </c>
      <c r="U3770" t="str">
        <f t="shared" si="294"/>
        <v>2014</v>
      </c>
    </row>
    <row r="3771" spans="1:21" ht="45" x14ac:dyDescent="0.2">
      <c r="A3771" s="6">
        <f t="shared" si="290"/>
        <v>1</v>
      </c>
      <c r="B3771">
        <v>3769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8">
        <f t="shared" si="291"/>
        <v>73.333333333333329</v>
      </c>
      <c r="Q3771" s="10" t="s">
        <v>8316</v>
      </c>
      <c r="R3771" t="s">
        <v>8358</v>
      </c>
      <c r="S3771" s="14" t="str">
        <f t="shared" si="292"/>
        <v>March</v>
      </c>
      <c r="T3771" s="15">
        <f t="shared" si="293"/>
        <v>42475.264803240738</v>
      </c>
      <c r="U3771" t="str">
        <f t="shared" si="294"/>
        <v>2016</v>
      </c>
    </row>
    <row r="3772" spans="1:21" ht="45" x14ac:dyDescent="0.2">
      <c r="A3772" s="6">
        <f t="shared" si="290"/>
        <v>1</v>
      </c>
      <c r="B3772">
        <v>3770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8">
        <f t="shared" si="291"/>
        <v>100</v>
      </c>
      <c r="Q3772" s="10" t="s">
        <v>8316</v>
      </c>
      <c r="R3772" t="s">
        <v>8358</v>
      </c>
      <c r="S3772" s="14" t="str">
        <f t="shared" si="292"/>
        <v>May</v>
      </c>
      <c r="T3772" s="15">
        <f t="shared" si="293"/>
        <v>42168.597337962965</v>
      </c>
      <c r="U3772" t="str">
        <f t="shared" si="294"/>
        <v>2015</v>
      </c>
    </row>
    <row r="3773" spans="1:21" ht="30" x14ac:dyDescent="0.2">
      <c r="A3773" s="6">
        <f t="shared" si="290"/>
        <v>1.46</v>
      </c>
      <c r="B3773">
        <v>3771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8">
        <f t="shared" si="291"/>
        <v>38.421052631578945</v>
      </c>
      <c r="Q3773" s="10" t="s">
        <v>8316</v>
      </c>
      <c r="R3773" t="s">
        <v>8358</v>
      </c>
      <c r="S3773" s="14" t="str">
        <f t="shared" si="292"/>
        <v>May</v>
      </c>
      <c r="T3773" s="15">
        <f t="shared" si="293"/>
        <v>42507.666666666664</v>
      </c>
      <c r="U3773" t="str">
        <f t="shared" si="294"/>
        <v>2016</v>
      </c>
    </row>
    <row r="3774" spans="1:21" ht="45" x14ac:dyDescent="0.2">
      <c r="A3774" s="6">
        <f t="shared" si="290"/>
        <v>1.1020000000000001</v>
      </c>
      <c r="B3774">
        <v>3772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8">
        <f t="shared" si="291"/>
        <v>166.96969696969697</v>
      </c>
      <c r="Q3774" s="10" t="s">
        <v>8316</v>
      </c>
      <c r="R3774" t="s">
        <v>8358</v>
      </c>
      <c r="S3774" s="14" t="str">
        <f t="shared" si="292"/>
        <v>November</v>
      </c>
      <c r="T3774" s="15">
        <f t="shared" si="293"/>
        <v>42702.916666666664</v>
      </c>
      <c r="U3774" t="str">
        <f t="shared" si="294"/>
        <v>2016</v>
      </c>
    </row>
    <row r="3775" spans="1:21" ht="30" x14ac:dyDescent="0.2">
      <c r="A3775" s="6">
        <f t="shared" si="290"/>
        <v>1.0820000000000001</v>
      </c>
      <c r="B3775">
        <v>3773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8">
        <f t="shared" si="291"/>
        <v>94.912280701754383</v>
      </c>
      <c r="Q3775" s="10" t="s">
        <v>8316</v>
      </c>
      <c r="R3775" t="s">
        <v>8358</v>
      </c>
      <c r="S3775" s="14" t="str">
        <f t="shared" si="292"/>
        <v>October</v>
      </c>
      <c r="T3775" s="15">
        <f t="shared" si="293"/>
        <v>42688.755555555552</v>
      </c>
      <c r="U3775" t="str">
        <f t="shared" si="294"/>
        <v>2016</v>
      </c>
    </row>
    <row r="3776" spans="1:21" ht="45" x14ac:dyDescent="0.2">
      <c r="A3776" s="6">
        <f t="shared" si="290"/>
        <v>1</v>
      </c>
      <c r="B3776">
        <v>3774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8">
        <f t="shared" si="291"/>
        <v>100</v>
      </c>
      <c r="Q3776" s="10" t="s">
        <v>8316</v>
      </c>
      <c r="R3776" t="s">
        <v>8358</v>
      </c>
      <c r="S3776" s="14" t="str">
        <f t="shared" si="292"/>
        <v>March</v>
      </c>
      <c r="T3776" s="15">
        <f t="shared" si="293"/>
        <v>42103.458969907406</v>
      </c>
      <c r="U3776" t="str">
        <f t="shared" si="294"/>
        <v>2015</v>
      </c>
    </row>
    <row r="3777" spans="1:21" ht="45" x14ac:dyDescent="0.2">
      <c r="A3777" s="6">
        <f t="shared" si="290"/>
        <v>1.0024999999999999</v>
      </c>
      <c r="B3777">
        <v>3775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8">
        <f t="shared" si="291"/>
        <v>143.21428571428572</v>
      </c>
      <c r="Q3777" s="10" t="s">
        <v>8316</v>
      </c>
      <c r="R3777" t="s">
        <v>8358</v>
      </c>
      <c r="S3777" s="14" t="str">
        <f t="shared" si="292"/>
        <v>March</v>
      </c>
      <c r="T3777" s="15">
        <f t="shared" si="293"/>
        <v>42102.833333333336</v>
      </c>
      <c r="U3777" t="str">
        <f t="shared" si="294"/>
        <v>2015</v>
      </c>
    </row>
    <row r="3778" spans="1:21" ht="45" x14ac:dyDescent="0.2">
      <c r="A3778" s="6">
        <f t="shared" si="290"/>
        <v>1.0671250000000001</v>
      </c>
      <c r="B3778">
        <v>3776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8">
        <f t="shared" si="291"/>
        <v>90.819148936170208</v>
      </c>
      <c r="Q3778" s="10" t="s">
        <v>8316</v>
      </c>
      <c r="R3778" t="s">
        <v>8358</v>
      </c>
      <c r="S3778" s="14" t="str">
        <f t="shared" si="292"/>
        <v>June</v>
      </c>
      <c r="T3778" s="15">
        <f t="shared" si="293"/>
        <v>41851.708333333328</v>
      </c>
      <c r="U3778" t="str">
        <f t="shared" si="294"/>
        <v>2014</v>
      </c>
    </row>
    <row r="3779" spans="1:21" ht="45" x14ac:dyDescent="0.2">
      <c r="A3779" s="6">
        <f t="shared" ref="A3779:A3842" si="295">(F3779/E3779)</f>
        <v>1.4319999999999999</v>
      </c>
      <c r="B3779">
        <v>3777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8">
        <f t="shared" ref="P3779:P3842" si="296">F3779/M3779</f>
        <v>48.542372881355931</v>
      </c>
      <c r="Q3779" s="10" t="s">
        <v>8316</v>
      </c>
      <c r="R3779" t="s">
        <v>8358</v>
      </c>
      <c r="S3779" s="14" t="str">
        <f t="shared" ref="S3779:S3842" si="297">TEXT((((K3779/60)/60)/24)+DATE(1970,1,1)+(-8/24),"MMMM")</f>
        <v>September</v>
      </c>
      <c r="T3779" s="15">
        <f t="shared" ref="T3779:T3842" si="298">(((J3779/60)/60/24)+DATE(1970,1,1)+(-8/24))</f>
        <v>41908.833333333328</v>
      </c>
      <c r="U3779" t="str">
        <f t="shared" ref="U3779:U3842" si="299">TEXT((((K3779/60)/60)/24)+DATE(1970,1,1)+(-8/24),"YYYY")</f>
        <v>2014</v>
      </c>
    </row>
    <row r="3780" spans="1:21" ht="30" x14ac:dyDescent="0.2">
      <c r="A3780" s="6">
        <f t="shared" si="295"/>
        <v>1.0504166666666668</v>
      </c>
      <c r="B3780">
        <v>3778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8">
        <f t="shared" si="296"/>
        <v>70.027777777777771</v>
      </c>
      <c r="Q3780" s="10" t="s">
        <v>8316</v>
      </c>
      <c r="R3780" t="s">
        <v>8358</v>
      </c>
      <c r="S3780" s="14" t="str">
        <f t="shared" si="297"/>
        <v>December</v>
      </c>
      <c r="T3780" s="15">
        <f t="shared" si="298"/>
        <v>42049.485879629625</v>
      </c>
      <c r="U3780" t="str">
        <f t="shared" si="299"/>
        <v>2014</v>
      </c>
    </row>
    <row r="3781" spans="1:21" ht="30" x14ac:dyDescent="0.2">
      <c r="A3781" s="6">
        <f t="shared" si="295"/>
        <v>1.0398000000000001</v>
      </c>
      <c r="B3781">
        <v>3779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8">
        <f t="shared" si="296"/>
        <v>135.62608695652173</v>
      </c>
      <c r="Q3781" s="10" t="s">
        <v>8316</v>
      </c>
      <c r="R3781" t="s">
        <v>8358</v>
      </c>
      <c r="S3781" s="14" t="str">
        <f t="shared" si="297"/>
        <v>February</v>
      </c>
      <c r="T3781" s="15">
        <f t="shared" si="298"/>
        <v>42455.36041666667</v>
      </c>
      <c r="U3781" t="str">
        <f t="shared" si="299"/>
        <v>2016</v>
      </c>
    </row>
    <row r="3782" spans="1:21" ht="45" x14ac:dyDescent="0.2">
      <c r="A3782" s="6">
        <f t="shared" si="295"/>
        <v>1.2</v>
      </c>
      <c r="B3782">
        <v>3780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8">
        <f t="shared" si="296"/>
        <v>100</v>
      </c>
      <c r="Q3782" s="10" t="s">
        <v>8316</v>
      </c>
      <c r="R3782" t="s">
        <v>8358</v>
      </c>
      <c r="S3782" s="14" t="str">
        <f t="shared" si="297"/>
        <v>June</v>
      </c>
      <c r="T3782" s="15">
        <f t="shared" si="298"/>
        <v>42198.504166666658</v>
      </c>
      <c r="U3782" t="str">
        <f t="shared" si="299"/>
        <v>2015</v>
      </c>
    </row>
    <row r="3783" spans="1:21" ht="45" x14ac:dyDescent="0.2">
      <c r="A3783" s="6">
        <f t="shared" si="295"/>
        <v>1.0966666666666667</v>
      </c>
      <c r="B3783">
        <v>3781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8">
        <f t="shared" si="296"/>
        <v>94.90384615384616</v>
      </c>
      <c r="Q3783" s="10" t="s">
        <v>8316</v>
      </c>
      <c r="R3783" t="s">
        <v>8358</v>
      </c>
      <c r="S3783" s="14" t="str">
        <f t="shared" si="297"/>
        <v>August</v>
      </c>
      <c r="T3783" s="15">
        <f t="shared" si="298"/>
        <v>41890.549594907403</v>
      </c>
      <c r="U3783" t="str">
        <f t="shared" si="299"/>
        <v>2014</v>
      </c>
    </row>
    <row r="3784" spans="1:21" ht="45" x14ac:dyDescent="0.2">
      <c r="A3784" s="6">
        <f t="shared" si="295"/>
        <v>1.0175000000000001</v>
      </c>
      <c r="B3784">
        <v>3782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8">
        <f t="shared" si="296"/>
        <v>75.370370370370367</v>
      </c>
      <c r="Q3784" s="10" t="s">
        <v>8316</v>
      </c>
      <c r="R3784" t="s">
        <v>8358</v>
      </c>
      <c r="S3784" s="14" t="str">
        <f t="shared" si="297"/>
        <v>June</v>
      </c>
      <c r="T3784" s="15">
        <f t="shared" si="298"/>
        <v>42575.624999999993</v>
      </c>
      <c r="U3784" t="str">
        <f t="shared" si="299"/>
        <v>2016</v>
      </c>
    </row>
    <row r="3785" spans="1:21" ht="45" x14ac:dyDescent="0.2">
      <c r="A3785" s="6">
        <f t="shared" si="295"/>
        <v>1.2891666666666666</v>
      </c>
      <c r="B3785">
        <v>3783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8">
        <f t="shared" si="296"/>
        <v>64.458333333333329</v>
      </c>
      <c r="Q3785" s="10" t="s">
        <v>8316</v>
      </c>
      <c r="R3785" t="s">
        <v>8358</v>
      </c>
      <c r="S3785" s="14" t="str">
        <f t="shared" si="297"/>
        <v>February</v>
      </c>
      <c r="T3785" s="15">
        <f t="shared" si="298"/>
        <v>42444.333333333336</v>
      </c>
      <c r="U3785" t="str">
        <f t="shared" si="299"/>
        <v>2016</v>
      </c>
    </row>
    <row r="3786" spans="1:21" ht="45" x14ac:dyDescent="0.2">
      <c r="A3786" s="6">
        <f t="shared" si="295"/>
        <v>1.1499999999999999</v>
      </c>
      <c r="B3786">
        <v>3784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8">
        <f t="shared" si="296"/>
        <v>115</v>
      </c>
      <c r="Q3786" s="10" t="s">
        <v>8316</v>
      </c>
      <c r="R3786" t="s">
        <v>8358</v>
      </c>
      <c r="S3786" s="14" t="str">
        <f t="shared" si="297"/>
        <v>June</v>
      </c>
      <c r="T3786" s="15">
        <f t="shared" si="298"/>
        <v>42561.647361111107</v>
      </c>
      <c r="U3786" t="str">
        <f t="shared" si="299"/>
        <v>2016</v>
      </c>
    </row>
    <row r="3787" spans="1:21" ht="45" x14ac:dyDescent="0.2">
      <c r="A3787" s="6">
        <f t="shared" si="295"/>
        <v>1.5075000000000001</v>
      </c>
      <c r="B3787">
        <v>3785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8">
        <f t="shared" si="296"/>
        <v>100.5</v>
      </c>
      <c r="Q3787" s="10" t="s">
        <v>8316</v>
      </c>
      <c r="R3787" t="s">
        <v>8358</v>
      </c>
      <c r="S3787" s="14" t="str">
        <f t="shared" si="297"/>
        <v>June</v>
      </c>
      <c r="T3787" s="15">
        <f t="shared" si="298"/>
        <v>42584.085416666661</v>
      </c>
      <c r="U3787" t="str">
        <f t="shared" si="299"/>
        <v>2016</v>
      </c>
    </row>
    <row r="3788" spans="1:21" ht="45" x14ac:dyDescent="0.2">
      <c r="A3788" s="6">
        <f t="shared" si="295"/>
        <v>1.1096666666666666</v>
      </c>
      <c r="B3788">
        <v>3786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8">
        <f t="shared" si="296"/>
        <v>93.774647887323937</v>
      </c>
      <c r="Q3788" s="10" t="s">
        <v>8316</v>
      </c>
      <c r="R3788" t="s">
        <v>8358</v>
      </c>
      <c r="S3788" s="14" t="str">
        <f t="shared" si="297"/>
        <v>April</v>
      </c>
      <c r="T3788" s="15">
        <f t="shared" si="298"/>
        <v>42516.704571759255</v>
      </c>
      <c r="U3788" t="str">
        <f t="shared" si="299"/>
        <v>2016</v>
      </c>
    </row>
    <row r="3789" spans="1:21" ht="45" x14ac:dyDescent="0.2">
      <c r="A3789" s="6">
        <f t="shared" si="295"/>
        <v>1.0028571428571429</v>
      </c>
      <c r="B3789">
        <v>3787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8">
        <f t="shared" si="296"/>
        <v>35.1</v>
      </c>
      <c r="Q3789" s="10" t="s">
        <v>8316</v>
      </c>
      <c r="R3789" t="s">
        <v>8358</v>
      </c>
      <c r="S3789" s="14" t="str">
        <f t="shared" si="297"/>
        <v>June</v>
      </c>
      <c r="T3789" s="15">
        <f t="shared" si="298"/>
        <v>42195.832638888889</v>
      </c>
      <c r="U3789" t="str">
        <f t="shared" si="299"/>
        <v>2015</v>
      </c>
    </row>
    <row r="3790" spans="1:21" ht="75" x14ac:dyDescent="0.2">
      <c r="A3790" s="6">
        <f t="shared" si="295"/>
        <v>6.6666666666666671E-3</v>
      </c>
      <c r="B3790">
        <v>3788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8">
        <f t="shared" si="296"/>
        <v>500</v>
      </c>
      <c r="Q3790" s="10" t="s">
        <v>8316</v>
      </c>
      <c r="R3790" t="s">
        <v>8358</v>
      </c>
      <c r="S3790" s="14" t="str">
        <f t="shared" si="297"/>
        <v>November</v>
      </c>
      <c r="T3790" s="15">
        <f t="shared" si="298"/>
        <v>42361.345833333333</v>
      </c>
      <c r="U3790" t="str">
        <f t="shared" si="299"/>
        <v>2015</v>
      </c>
    </row>
    <row r="3791" spans="1:21" ht="45" x14ac:dyDescent="0.2">
      <c r="A3791" s="6">
        <f t="shared" si="295"/>
        <v>3.267605633802817E-2</v>
      </c>
      <c r="B3791">
        <v>3789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8">
        <f t="shared" si="296"/>
        <v>29</v>
      </c>
      <c r="Q3791" s="10" t="s">
        <v>8316</v>
      </c>
      <c r="R3791" t="s">
        <v>8358</v>
      </c>
      <c r="S3791" s="14" t="str">
        <f t="shared" si="297"/>
        <v>May</v>
      </c>
      <c r="T3791" s="15">
        <f t="shared" si="298"/>
        <v>42170.465486111112</v>
      </c>
      <c r="U3791" t="str">
        <f t="shared" si="299"/>
        <v>2015</v>
      </c>
    </row>
    <row r="3792" spans="1:21" ht="45" x14ac:dyDescent="0.2">
      <c r="A3792" s="6">
        <f t="shared" si="295"/>
        <v>0</v>
      </c>
      <c r="B3792">
        <v>3790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8" t="e">
        <f t="shared" si="296"/>
        <v>#DIV/0!</v>
      </c>
      <c r="Q3792" s="10" t="s">
        <v>8316</v>
      </c>
      <c r="R3792" t="s">
        <v>8358</v>
      </c>
      <c r="S3792" s="14" t="str">
        <f t="shared" si="297"/>
        <v>October</v>
      </c>
      <c r="T3792" s="15">
        <f t="shared" si="298"/>
        <v>42696.3752662037</v>
      </c>
      <c r="U3792" t="str">
        <f t="shared" si="299"/>
        <v>2016</v>
      </c>
    </row>
    <row r="3793" spans="1:21" ht="30" x14ac:dyDescent="0.2">
      <c r="A3793" s="6">
        <f t="shared" si="295"/>
        <v>0</v>
      </c>
      <c r="B3793">
        <v>3791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8" t="e">
        <f t="shared" si="296"/>
        <v>#DIV/0!</v>
      </c>
      <c r="Q3793" s="10" t="s">
        <v>8316</v>
      </c>
      <c r="R3793" t="s">
        <v>8358</v>
      </c>
      <c r="S3793" s="14" t="str">
        <f t="shared" si="297"/>
        <v>May</v>
      </c>
      <c r="T3793" s="15">
        <f t="shared" si="298"/>
        <v>41826.3587037037</v>
      </c>
      <c r="U3793" t="str">
        <f t="shared" si="299"/>
        <v>2014</v>
      </c>
    </row>
    <row r="3794" spans="1:21" ht="30" x14ac:dyDescent="0.2">
      <c r="A3794" s="6">
        <f t="shared" si="295"/>
        <v>2.8E-3</v>
      </c>
      <c r="B3794">
        <v>3792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8">
        <f t="shared" si="296"/>
        <v>17.5</v>
      </c>
      <c r="Q3794" s="10" t="s">
        <v>8316</v>
      </c>
      <c r="R3794" t="s">
        <v>8358</v>
      </c>
      <c r="S3794" s="14" t="str">
        <f t="shared" si="297"/>
        <v>June</v>
      </c>
      <c r="T3794" s="15">
        <f t="shared" si="298"/>
        <v>42200.113680555551</v>
      </c>
      <c r="U3794" t="str">
        <f t="shared" si="299"/>
        <v>2015</v>
      </c>
    </row>
    <row r="3795" spans="1:21" ht="45" x14ac:dyDescent="0.2">
      <c r="A3795" s="6">
        <f t="shared" si="295"/>
        <v>0.59657142857142853</v>
      </c>
      <c r="B3795">
        <v>3793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8">
        <f t="shared" si="296"/>
        <v>174</v>
      </c>
      <c r="Q3795" s="10" t="s">
        <v>8316</v>
      </c>
      <c r="R3795" t="s">
        <v>8358</v>
      </c>
      <c r="S3795" s="14" t="str">
        <f t="shared" si="297"/>
        <v>November</v>
      </c>
      <c r="T3795" s="15">
        <f t="shared" si="298"/>
        <v>41989.60565972222</v>
      </c>
      <c r="U3795" t="str">
        <f t="shared" si="299"/>
        <v>2014</v>
      </c>
    </row>
    <row r="3796" spans="1:21" ht="45" x14ac:dyDescent="0.2">
      <c r="A3796" s="6">
        <f t="shared" si="295"/>
        <v>0.01</v>
      </c>
      <c r="B3796">
        <v>3794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8">
        <f t="shared" si="296"/>
        <v>50</v>
      </c>
      <c r="Q3796" s="10" t="s">
        <v>8316</v>
      </c>
      <c r="R3796" t="s">
        <v>8358</v>
      </c>
      <c r="S3796" s="14" t="str">
        <f t="shared" si="297"/>
        <v>May</v>
      </c>
      <c r="T3796" s="15">
        <f t="shared" si="298"/>
        <v>42162.247152777774</v>
      </c>
      <c r="U3796" t="str">
        <f t="shared" si="299"/>
        <v>2015</v>
      </c>
    </row>
    <row r="3797" spans="1:21" ht="45" x14ac:dyDescent="0.2">
      <c r="A3797" s="6">
        <f t="shared" si="295"/>
        <v>1.6666666666666666E-2</v>
      </c>
      <c r="B3797">
        <v>3795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8">
        <f t="shared" si="296"/>
        <v>5</v>
      </c>
      <c r="Q3797" s="10" t="s">
        <v>8316</v>
      </c>
      <c r="R3797" t="s">
        <v>8358</v>
      </c>
      <c r="S3797" s="14" t="str">
        <f t="shared" si="297"/>
        <v>July</v>
      </c>
      <c r="T3797" s="15">
        <f t="shared" si="298"/>
        <v>42244.604166666664</v>
      </c>
      <c r="U3797" t="str">
        <f t="shared" si="299"/>
        <v>2015</v>
      </c>
    </row>
    <row r="3798" spans="1:21" ht="45" x14ac:dyDescent="0.2">
      <c r="A3798" s="6">
        <f t="shared" si="295"/>
        <v>4.4444444444444447E-5</v>
      </c>
      <c r="B3798">
        <v>3796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8">
        <f t="shared" si="296"/>
        <v>1</v>
      </c>
      <c r="Q3798" s="10" t="s">
        <v>8316</v>
      </c>
      <c r="R3798" t="s">
        <v>8358</v>
      </c>
      <c r="S3798" s="14" t="str">
        <f t="shared" si="297"/>
        <v>November</v>
      </c>
      <c r="T3798" s="15">
        <f t="shared" si="298"/>
        <v>42748.696250000001</v>
      </c>
      <c r="U3798" t="str">
        <f t="shared" si="299"/>
        <v>2016</v>
      </c>
    </row>
    <row r="3799" spans="1:21" ht="45" x14ac:dyDescent="0.2">
      <c r="A3799" s="6">
        <f t="shared" si="295"/>
        <v>0.89666666666666661</v>
      </c>
      <c r="B3799">
        <v>3797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8">
        <f t="shared" si="296"/>
        <v>145.40540540540542</v>
      </c>
      <c r="Q3799" s="10" t="s">
        <v>8316</v>
      </c>
      <c r="R3799" t="s">
        <v>8358</v>
      </c>
      <c r="S3799" s="14" t="str">
        <f t="shared" si="297"/>
        <v>March</v>
      </c>
      <c r="T3799" s="15">
        <f t="shared" si="298"/>
        <v>42114.548206018517</v>
      </c>
      <c r="U3799" t="str">
        <f t="shared" si="299"/>
        <v>2015</v>
      </c>
    </row>
    <row r="3800" spans="1:21" ht="45" x14ac:dyDescent="0.2">
      <c r="A3800" s="6">
        <f t="shared" si="295"/>
        <v>1.4642857142857143E-2</v>
      </c>
      <c r="B3800">
        <v>3798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8">
        <f t="shared" si="296"/>
        <v>205</v>
      </c>
      <c r="Q3800" s="10" t="s">
        <v>8316</v>
      </c>
      <c r="R3800" t="s">
        <v>8358</v>
      </c>
      <c r="S3800" s="14" t="str">
        <f t="shared" si="297"/>
        <v>July</v>
      </c>
      <c r="T3800" s="15">
        <f t="shared" si="298"/>
        <v>41861.389444444445</v>
      </c>
      <c r="U3800" t="str">
        <f t="shared" si="299"/>
        <v>2014</v>
      </c>
    </row>
    <row r="3801" spans="1:21" ht="30" x14ac:dyDescent="0.2">
      <c r="A3801" s="6">
        <f t="shared" si="295"/>
        <v>4.02E-2</v>
      </c>
      <c r="B3801">
        <v>3799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8">
        <f t="shared" si="296"/>
        <v>100.5</v>
      </c>
      <c r="Q3801" s="10" t="s">
        <v>8316</v>
      </c>
      <c r="R3801" t="s">
        <v>8358</v>
      </c>
      <c r="S3801" s="14" t="str">
        <f t="shared" si="297"/>
        <v>February</v>
      </c>
      <c r="T3801" s="15">
        <f t="shared" si="298"/>
        <v>42440.597719907404</v>
      </c>
      <c r="U3801" t="str">
        <f t="shared" si="299"/>
        <v>2016</v>
      </c>
    </row>
    <row r="3802" spans="1:21" ht="45" x14ac:dyDescent="0.2">
      <c r="A3802" s="6">
        <f t="shared" si="295"/>
        <v>4.0045454545454544E-2</v>
      </c>
      <c r="B3802">
        <v>3800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8">
        <f t="shared" si="296"/>
        <v>55.0625</v>
      </c>
      <c r="Q3802" s="10" t="s">
        <v>8316</v>
      </c>
      <c r="R3802" t="s">
        <v>8358</v>
      </c>
      <c r="S3802" s="14" t="str">
        <f t="shared" si="297"/>
        <v>December</v>
      </c>
      <c r="T3802" s="15">
        <f t="shared" si="298"/>
        <v>42014.874305555553</v>
      </c>
      <c r="U3802" t="str">
        <f t="shared" si="299"/>
        <v>2014</v>
      </c>
    </row>
    <row r="3803" spans="1:21" ht="45" x14ac:dyDescent="0.2">
      <c r="A3803" s="6">
        <f t="shared" si="295"/>
        <v>8.5199999999999998E-2</v>
      </c>
      <c r="B3803">
        <v>3801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8">
        <f t="shared" si="296"/>
        <v>47.333333333333336</v>
      </c>
      <c r="Q3803" s="10" t="s">
        <v>8316</v>
      </c>
      <c r="R3803" t="s">
        <v>8358</v>
      </c>
      <c r="S3803" s="14" t="str">
        <f t="shared" si="297"/>
        <v>December</v>
      </c>
      <c r="T3803" s="15">
        <f t="shared" si="298"/>
        <v>42006.342777777776</v>
      </c>
      <c r="U3803" t="str">
        <f t="shared" si="299"/>
        <v>2014</v>
      </c>
    </row>
    <row r="3804" spans="1:21" ht="45" x14ac:dyDescent="0.2">
      <c r="A3804" s="6">
        <f t="shared" si="295"/>
        <v>0</v>
      </c>
      <c r="B3804">
        <v>3802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8" t="e">
        <f t="shared" si="296"/>
        <v>#DIV/0!</v>
      </c>
      <c r="Q3804" s="10" t="s">
        <v>8316</v>
      </c>
      <c r="R3804" t="s">
        <v>8358</v>
      </c>
      <c r="S3804" s="14" t="str">
        <f t="shared" si="297"/>
        <v>September</v>
      </c>
      <c r="T3804" s="15">
        <f t="shared" si="298"/>
        <v>42298.792893518512</v>
      </c>
      <c r="U3804" t="str">
        <f t="shared" si="299"/>
        <v>2015</v>
      </c>
    </row>
    <row r="3805" spans="1:21" ht="30" x14ac:dyDescent="0.2">
      <c r="A3805" s="6">
        <f t="shared" si="295"/>
        <v>0.19650000000000001</v>
      </c>
      <c r="B3805">
        <v>3803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8">
        <f t="shared" si="296"/>
        <v>58.95</v>
      </c>
      <c r="Q3805" s="10" t="s">
        <v>8316</v>
      </c>
      <c r="R3805" t="s">
        <v>8358</v>
      </c>
      <c r="S3805" s="14" t="str">
        <f t="shared" si="297"/>
        <v>February</v>
      </c>
      <c r="T3805" s="15">
        <f t="shared" si="298"/>
        <v>42433.638518518514</v>
      </c>
      <c r="U3805" t="str">
        <f t="shared" si="299"/>
        <v>2016</v>
      </c>
    </row>
    <row r="3806" spans="1:21" ht="45" x14ac:dyDescent="0.2">
      <c r="A3806" s="6">
        <f t="shared" si="295"/>
        <v>0</v>
      </c>
      <c r="B3806">
        <v>3804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8" t="e">
        <f t="shared" si="296"/>
        <v>#DIV/0!</v>
      </c>
      <c r="Q3806" s="10" t="s">
        <v>8316</v>
      </c>
      <c r="R3806" t="s">
        <v>8358</v>
      </c>
      <c r="S3806" s="14" t="str">
        <f t="shared" si="297"/>
        <v>June</v>
      </c>
      <c r="T3806" s="15">
        <f t="shared" si="298"/>
        <v>42581.958333333336</v>
      </c>
      <c r="U3806" t="str">
        <f t="shared" si="299"/>
        <v>2016</v>
      </c>
    </row>
    <row r="3807" spans="1:21" ht="45" x14ac:dyDescent="0.2">
      <c r="A3807" s="6">
        <f t="shared" si="295"/>
        <v>2.0000000000000002E-5</v>
      </c>
      <c r="B3807">
        <v>3805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8">
        <f t="shared" si="296"/>
        <v>1.5</v>
      </c>
      <c r="Q3807" s="10" t="s">
        <v>8316</v>
      </c>
      <c r="R3807" t="s">
        <v>8358</v>
      </c>
      <c r="S3807" s="14" t="str">
        <f t="shared" si="297"/>
        <v>July</v>
      </c>
      <c r="T3807" s="15">
        <f t="shared" si="298"/>
        <v>41909.553703703699</v>
      </c>
      <c r="U3807" t="str">
        <f t="shared" si="299"/>
        <v>2014</v>
      </c>
    </row>
    <row r="3808" spans="1:21" ht="45" x14ac:dyDescent="0.2">
      <c r="A3808" s="6">
        <f t="shared" si="295"/>
        <v>6.6666666666666664E-4</v>
      </c>
      <c r="B3808">
        <v>3806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8">
        <f t="shared" si="296"/>
        <v>5</v>
      </c>
      <c r="Q3808" s="10" t="s">
        <v>8316</v>
      </c>
      <c r="R3808" t="s">
        <v>8358</v>
      </c>
      <c r="S3808" s="14" t="str">
        <f t="shared" si="297"/>
        <v>June</v>
      </c>
      <c r="T3808" s="15">
        <f t="shared" si="298"/>
        <v>41818.925706018512</v>
      </c>
      <c r="U3808" t="str">
        <f t="shared" si="299"/>
        <v>2014</v>
      </c>
    </row>
    <row r="3809" spans="1:21" ht="45" x14ac:dyDescent="0.2">
      <c r="A3809" s="6">
        <f t="shared" si="295"/>
        <v>0.30333333333333334</v>
      </c>
      <c r="B3809">
        <v>3807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8">
        <f t="shared" si="296"/>
        <v>50.555555555555557</v>
      </c>
      <c r="Q3809" s="10" t="s">
        <v>8316</v>
      </c>
      <c r="R3809" t="s">
        <v>8358</v>
      </c>
      <c r="S3809" s="14" t="str">
        <f t="shared" si="297"/>
        <v>March</v>
      </c>
      <c r="T3809" s="15">
        <f t="shared" si="298"/>
        <v>42097.575682870367</v>
      </c>
      <c r="U3809" t="str">
        <f t="shared" si="299"/>
        <v>2015</v>
      </c>
    </row>
    <row r="3810" spans="1:21" ht="45" x14ac:dyDescent="0.2">
      <c r="A3810" s="6">
        <f t="shared" si="295"/>
        <v>1</v>
      </c>
      <c r="B3810">
        <v>3808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8">
        <f t="shared" si="296"/>
        <v>41.666666666666664</v>
      </c>
      <c r="Q3810" s="10" t="s">
        <v>8316</v>
      </c>
      <c r="R3810" t="s">
        <v>8317</v>
      </c>
      <c r="S3810" s="14" t="str">
        <f t="shared" si="297"/>
        <v>February</v>
      </c>
      <c r="T3810" s="15">
        <f t="shared" si="298"/>
        <v>42119.078923611109</v>
      </c>
      <c r="U3810" t="str">
        <f t="shared" si="299"/>
        <v>2015</v>
      </c>
    </row>
    <row r="3811" spans="1:21" ht="45" x14ac:dyDescent="0.2">
      <c r="A3811" s="6">
        <f t="shared" si="295"/>
        <v>1.0125</v>
      </c>
      <c r="B3811">
        <v>3809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8">
        <f t="shared" si="296"/>
        <v>53.289473684210527</v>
      </c>
      <c r="Q3811" s="10" t="s">
        <v>8316</v>
      </c>
      <c r="R3811" t="s">
        <v>8317</v>
      </c>
      <c r="S3811" s="14" t="str">
        <f t="shared" si="297"/>
        <v>June</v>
      </c>
      <c r="T3811" s="15">
        <f t="shared" si="298"/>
        <v>41850.625</v>
      </c>
      <c r="U3811" t="str">
        <f t="shared" si="299"/>
        <v>2014</v>
      </c>
    </row>
    <row r="3812" spans="1:21" ht="45" x14ac:dyDescent="0.2">
      <c r="A3812" s="6">
        <f t="shared" si="295"/>
        <v>1.2173333333333334</v>
      </c>
      <c r="B3812">
        <v>3810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8">
        <f t="shared" si="296"/>
        <v>70.230769230769226</v>
      </c>
      <c r="Q3812" s="10" t="s">
        <v>8316</v>
      </c>
      <c r="R3812" t="s">
        <v>8317</v>
      </c>
      <c r="S3812" s="14" t="str">
        <f t="shared" si="297"/>
        <v>February</v>
      </c>
      <c r="T3812" s="15">
        <f t="shared" si="298"/>
        <v>42084.474050925921</v>
      </c>
      <c r="U3812" t="str">
        <f t="shared" si="299"/>
        <v>2015</v>
      </c>
    </row>
    <row r="3813" spans="1:21" ht="45" x14ac:dyDescent="0.2">
      <c r="A3813" s="6">
        <f t="shared" si="295"/>
        <v>3.3</v>
      </c>
      <c r="B3813">
        <v>3811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8">
        <f t="shared" si="296"/>
        <v>43.421052631578945</v>
      </c>
      <c r="Q3813" s="10" t="s">
        <v>8316</v>
      </c>
      <c r="R3813" t="s">
        <v>8317</v>
      </c>
      <c r="S3813" s="14" t="str">
        <f t="shared" si="297"/>
        <v>April</v>
      </c>
      <c r="T3813" s="15">
        <f t="shared" si="298"/>
        <v>42521.124999999993</v>
      </c>
      <c r="U3813" t="str">
        <f t="shared" si="299"/>
        <v>2016</v>
      </c>
    </row>
    <row r="3814" spans="1:21" ht="45" x14ac:dyDescent="0.2">
      <c r="A3814" s="6">
        <f t="shared" si="295"/>
        <v>1.0954999999999999</v>
      </c>
      <c r="B3814">
        <v>3812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8">
        <f t="shared" si="296"/>
        <v>199.18181818181819</v>
      </c>
      <c r="Q3814" s="10" t="s">
        <v>8316</v>
      </c>
      <c r="R3814" t="s">
        <v>8317</v>
      </c>
      <c r="S3814" s="14" t="str">
        <f t="shared" si="297"/>
        <v>April</v>
      </c>
      <c r="T3814" s="15">
        <f t="shared" si="298"/>
        <v>42155.832638888889</v>
      </c>
      <c r="U3814" t="str">
        <f t="shared" si="299"/>
        <v>2015</v>
      </c>
    </row>
    <row r="3815" spans="1:21" ht="45" x14ac:dyDescent="0.2">
      <c r="A3815" s="6">
        <f t="shared" si="295"/>
        <v>1.0095190476190474</v>
      </c>
      <c r="B3815">
        <v>3813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8">
        <f t="shared" si="296"/>
        <v>78.518148148148143</v>
      </c>
      <c r="Q3815" s="10" t="s">
        <v>8316</v>
      </c>
      <c r="R3815" t="s">
        <v>8317</v>
      </c>
      <c r="S3815" s="14" t="str">
        <f t="shared" si="297"/>
        <v>May</v>
      </c>
      <c r="T3815" s="15">
        <f t="shared" si="298"/>
        <v>42535.571527777771</v>
      </c>
      <c r="U3815" t="str">
        <f t="shared" si="299"/>
        <v>2016</v>
      </c>
    </row>
    <row r="3816" spans="1:21" ht="45" x14ac:dyDescent="0.2">
      <c r="A3816" s="6">
        <f t="shared" si="295"/>
        <v>1.4013333333333333</v>
      </c>
      <c r="B3816">
        <v>3814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8">
        <f t="shared" si="296"/>
        <v>61.823529411764703</v>
      </c>
      <c r="Q3816" s="10" t="s">
        <v>8316</v>
      </c>
      <c r="R3816" t="s">
        <v>8317</v>
      </c>
      <c r="S3816" s="14" t="str">
        <f t="shared" si="297"/>
        <v>February</v>
      </c>
      <c r="T3816" s="15">
        <f t="shared" si="298"/>
        <v>42094.832638888889</v>
      </c>
      <c r="U3816" t="str">
        <f t="shared" si="299"/>
        <v>2015</v>
      </c>
    </row>
    <row r="3817" spans="1:21" ht="30" x14ac:dyDescent="0.2">
      <c r="A3817" s="6">
        <f t="shared" si="295"/>
        <v>1.0000100000000001</v>
      </c>
      <c r="B3817">
        <v>3815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8">
        <f t="shared" si="296"/>
        <v>50.000500000000002</v>
      </c>
      <c r="Q3817" s="10" t="s">
        <v>8316</v>
      </c>
      <c r="R3817" t="s">
        <v>8317</v>
      </c>
      <c r="S3817" s="14" t="str">
        <f t="shared" si="297"/>
        <v>July</v>
      </c>
      <c r="T3817" s="15">
        <f t="shared" si="298"/>
        <v>42236.624999999993</v>
      </c>
      <c r="U3817" t="str">
        <f t="shared" si="299"/>
        <v>2015</v>
      </c>
    </row>
    <row r="3818" spans="1:21" ht="60" x14ac:dyDescent="0.2">
      <c r="A3818" s="6">
        <f t="shared" si="295"/>
        <v>1.19238</v>
      </c>
      <c r="B3818">
        <v>3816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8">
        <f t="shared" si="296"/>
        <v>48.339729729729726</v>
      </c>
      <c r="Q3818" s="10" t="s">
        <v>8316</v>
      </c>
      <c r="R3818" t="s">
        <v>8317</v>
      </c>
      <c r="S3818" s="14" t="str">
        <f t="shared" si="297"/>
        <v>June</v>
      </c>
      <c r="T3818" s="15">
        <f t="shared" si="298"/>
        <v>41837.356747685182</v>
      </c>
      <c r="U3818" t="str">
        <f t="shared" si="299"/>
        <v>2014</v>
      </c>
    </row>
    <row r="3819" spans="1:21" ht="45" x14ac:dyDescent="0.2">
      <c r="A3819" s="6">
        <f t="shared" si="295"/>
        <v>1.0725</v>
      </c>
      <c r="B3819">
        <v>3817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8">
        <f t="shared" si="296"/>
        <v>107.25</v>
      </c>
      <c r="Q3819" s="10" t="s">
        <v>8316</v>
      </c>
      <c r="R3819" t="s">
        <v>8317</v>
      </c>
      <c r="S3819" s="14" t="str">
        <f t="shared" si="297"/>
        <v>October</v>
      </c>
      <c r="T3819" s="15">
        <f t="shared" si="298"/>
        <v>42300.832638888889</v>
      </c>
      <c r="U3819" t="str">
        <f t="shared" si="299"/>
        <v>2015</v>
      </c>
    </row>
    <row r="3820" spans="1:21" ht="45" x14ac:dyDescent="0.2">
      <c r="A3820" s="6">
        <f t="shared" si="295"/>
        <v>2.2799999999999998</v>
      </c>
      <c r="B3820">
        <v>3818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8">
        <f t="shared" si="296"/>
        <v>57</v>
      </c>
      <c r="Q3820" s="10" t="s">
        <v>8316</v>
      </c>
      <c r="R3820" t="s">
        <v>8317</v>
      </c>
      <c r="S3820" s="14" t="str">
        <f t="shared" si="297"/>
        <v>February</v>
      </c>
      <c r="T3820" s="15">
        <f t="shared" si="298"/>
        <v>42075.467384259253</v>
      </c>
      <c r="U3820" t="str">
        <f t="shared" si="299"/>
        <v>2015</v>
      </c>
    </row>
    <row r="3821" spans="1:21" ht="30" x14ac:dyDescent="0.2">
      <c r="A3821" s="6">
        <f t="shared" si="295"/>
        <v>1.0640000000000001</v>
      </c>
      <c r="B3821">
        <v>3819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8">
        <f t="shared" si="296"/>
        <v>40.92307692307692</v>
      </c>
      <c r="Q3821" s="10" t="s">
        <v>8316</v>
      </c>
      <c r="R3821" t="s">
        <v>8317</v>
      </c>
      <c r="S3821" s="14" t="str">
        <f t="shared" si="297"/>
        <v>June</v>
      </c>
      <c r="T3821" s="15">
        <f t="shared" si="298"/>
        <v>42202.543055555558</v>
      </c>
      <c r="U3821" t="str">
        <f t="shared" si="299"/>
        <v>2015</v>
      </c>
    </row>
    <row r="3822" spans="1:21" ht="45" x14ac:dyDescent="0.2">
      <c r="A3822" s="6">
        <f t="shared" si="295"/>
        <v>1.4333333333333333</v>
      </c>
      <c r="B3822">
        <v>3820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8">
        <f t="shared" si="296"/>
        <v>21.5</v>
      </c>
      <c r="Q3822" s="10" t="s">
        <v>8316</v>
      </c>
      <c r="R3822" t="s">
        <v>8317</v>
      </c>
      <c r="S3822" s="14" t="str">
        <f t="shared" si="297"/>
        <v>June</v>
      </c>
      <c r="T3822" s="15">
        <f t="shared" si="298"/>
        <v>42190.318483796298</v>
      </c>
      <c r="U3822" t="str">
        <f t="shared" si="299"/>
        <v>2015</v>
      </c>
    </row>
    <row r="3823" spans="1:21" ht="45" x14ac:dyDescent="0.2">
      <c r="A3823" s="6">
        <f t="shared" si="295"/>
        <v>1.0454285714285714</v>
      </c>
      <c r="B3823">
        <v>3821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8">
        <f t="shared" si="296"/>
        <v>79.543478260869563</v>
      </c>
      <c r="Q3823" s="10" t="s">
        <v>8316</v>
      </c>
      <c r="R3823" t="s">
        <v>8317</v>
      </c>
      <c r="S3823" s="14" t="str">
        <f t="shared" si="297"/>
        <v>December</v>
      </c>
      <c r="T3823" s="15">
        <f t="shared" si="298"/>
        <v>42372.847303240742</v>
      </c>
      <c r="U3823" t="str">
        <f t="shared" si="299"/>
        <v>2015</v>
      </c>
    </row>
    <row r="3824" spans="1:21" ht="45" x14ac:dyDescent="0.2">
      <c r="A3824" s="6">
        <f t="shared" si="295"/>
        <v>1.1002000000000001</v>
      </c>
      <c r="B3824">
        <v>3822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8">
        <f t="shared" si="296"/>
        <v>72.381578947368425</v>
      </c>
      <c r="Q3824" s="10" t="s">
        <v>8316</v>
      </c>
      <c r="R3824" t="s">
        <v>8317</v>
      </c>
      <c r="S3824" s="14" t="str">
        <f t="shared" si="297"/>
        <v>November</v>
      </c>
      <c r="T3824" s="15">
        <f t="shared" si="298"/>
        <v>42388.624305555553</v>
      </c>
      <c r="U3824" t="str">
        <f t="shared" si="299"/>
        <v>2015</v>
      </c>
    </row>
    <row r="3825" spans="1:21" ht="45" x14ac:dyDescent="0.2">
      <c r="A3825" s="6">
        <f t="shared" si="295"/>
        <v>1.06</v>
      </c>
      <c r="B3825">
        <v>3823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8">
        <f t="shared" si="296"/>
        <v>64.634146341463421</v>
      </c>
      <c r="Q3825" s="10" t="s">
        <v>8316</v>
      </c>
      <c r="R3825" t="s">
        <v>8317</v>
      </c>
      <c r="S3825" s="14" t="str">
        <f t="shared" si="297"/>
        <v>June</v>
      </c>
      <c r="T3825" s="15">
        <f t="shared" si="298"/>
        <v>42204.832638888889</v>
      </c>
      <c r="U3825" t="str">
        <f t="shared" si="299"/>
        <v>2015</v>
      </c>
    </row>
    <row r="3826" spans="1:21" ht="45" x14ac:dyDescent="0.2">
      <c r="A3826" s="6">
        <f t="shared" si="295"/>
        <v>1.08</v>
      </c>
      <c r="B3826">
        <v>3824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8">
        <f t="shared" si="296"/>
        <v>38.571428571428569</v>
      </c>
      <c r="Q3826" s="10" t="s">
        <v>8316</v>
      </c>
      <c r="R3826" t="s">
        <v>8317</v>
      </c>
      <c r="S3826" s="14" t="str">
        <f t="shared" si="297"/>
        <v>July</v>
      </c>
      <c r="T3826" s="15">
        <f t="shared" si="298"/>
        <v>42583.236805555549</v>
      </c>
      <c r="U3826" t="str">
        <f t="shared" si="299"/>
        <v>2016</v>
      </c>
    </row>
    <row r="3827" spans="1:21" ht="45" x14ac:dyDescent="0.2">
      <c r="A3827" s="6">
        <f t="shared" si="295"/>
        <v>1.0542</v>
      </c>
      <c r="B3827">
        <v>3825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8">
        <f t="shared" si="296"/>
        <v>107.57142857142857</v>
      </c>
      <c r="Q3827" s="10" t="s">
        <v>8316</v>
      </c>
      <c r="R3827" t="s">
        <v>8317</v>
      </c>
      <c r="S3827" s="14" t="str">
        <f t="shared" si="297"/>
        <v>May</v>
      </c>
      <c r="T3827" s="15">
        <f t="shared" si="298"/>
        <v>42171.736273148148</v>
      </c>
      <c r="U3827" t="str">
        <f t="shared" si="299"/>
        <v>2015</v>
      </c>
    </row>
    <row r="3828" spans="1:21" ht="30" x14ac:dyDescent="0.2">
      <c r="A3828" s="6">
        <f t="shared" si="295"/>
        <v>1.1916666666666667</v>
      </c>
      <c r="B3828">
        <v>3826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8">
        <f t="shared" si="296"/>
        <v>27.5</v>
      </c>
      <c r="Q3828" s="10" t="s">
        <v>8316</v>
      </c>
      <c r="R3828" t="s">
        <v>8317</v>
      </c>
      <c r="S3828" s="14" t="str">
        <f t="shared" si="297"/>
        <v>April</v>
      </c>
      <c r="T3828" s="15">
        <f t="shared" si="298"/>
        <v>42131.090208333328</v>
      </c>
      <c r="U3828" t="str">
        <f t="shared" si="299"/>
        <v>2015</v>
      </c>
    </row>
    <row r="3829" spans="1:21" ht="60" x14ac:dyDescent="0.2">
      <c r="A3829" s="6">
        <f t="shared" si="295"/>
        <v>1.5266666666666666</v>
      </c>
      <c r="B3829">
        <v>3827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8">
        <f t="shared" si="296"/>
        <v>70.461538461538467</v>
      </c>
      <c r="Q3829" s="10" t="s">
        <v>8316</v>
      </c>
      <c r="R3829" t="s">
        <v>8317</v>
      </c>
      <c r="S3829" s="14" t="str">
        <f t="shared" si="297"/>
        <v>January</v>
      </c>
      <c r="T3829" s="15">
        <f t="shared" si="298"/>
        <v>42089.666666666664</v>
      </c>
      <c r="U3829" t="str">
        <f t="shared" si="299"/>
        <v>2015</v>
      </c>
    </row>
    <row r="3830" spans="1:21" ht="45" x14ac:dyDescent="0.2">
      <c r="A3830" s="6">
        <f t="shared" si="295"/>
        <v>1</v>
      </c>
      <c r="B3830">
        <v>3828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8">
        <f t="shared" si="296"/>
        <v>178.57142857142858</v>
      </c>
      <c r="Q3830" s="10" t="s">
        <v>8316</v>
      </c>
      <c r="R3830" t="s">
        <v>8317</v>
      </c>
      <c r="S3830" s="14" t="str">
        <f t="shared" si="297"/>
        <v>November</v>
      </c>
      <c r="T3830" s="15">
        <f t="shared" si="298"/>
        <v>42004.235960648148</v>
      </c>
      <c r="U3830" t="str">
        <f t="shared" si="299"/>
        <v>2014</v>
      </c>
    </row>
    <row r="3831" spans="1:21" ht="45" x14ac:dyDescent="0.2">
      <c r="A3831" s="6">
        <f t="shared" si="295"/>
        <v>1.002</v>
      </c>
      <c r="B3831">
        <v>3829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8">
        <f t="shared" si="296"/>
        <v>62.625</v>
      </c>
      <c r="Q3831" s="10" t="s">
        <v>8316</v>
      </c>
      <c r="R3831" t="s">
        <v>8317</v>
      </c>
      <c r="S3831" s="14" t="str">
        <f t="shared" si="297"/>
        <v>August</v>
      </c>
      <c r="T3831" s="15">
        <f t="shared" si="298"/>
        <v>42613.532071759262</v>
      </c>
      <c r="U3831" t="str">
        <f t="shared" si="299"/>
        <v>2016</v>
      </c>
    </row>
    <row r="3832" spans="1:21" ht="45" x14ac:dyDescent="0.2">
      <c r="A3832" s="6">
        <f t="shared" si="295"/>
        <v>2.25</v>
      </c>
      <c r="B3832">
        <v>3830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8">
        <f t="shared" si="296"/>
        <v>75</v>
      </c>
      <c r="Q3832" s="10" t="s">
        <v>8316</v>
      </c>
      <c r="R3832" t="s">
        <v>8317</v>
      </c>
      <c r="S3832" s="14" t="str">
        <f t="shared" si="297"/>
        <v>May</v>
      </c>
      <c r="T3832" s="15">
        <f t="shared" si="298"/>
        <v>42517.407534722217</v>
      </c>
      <c r="U3832" t="str">
        <f t="shared" si="299"/>
        <v>2016</v>
      </c>
    </row>
    <row r="3833" spans="1:21" ht="45" x14ac:dyDescent="0.2">
      <c r="A3833" s="6">
        <f t="shared" si="295"/>
        <v>1.0602199999999999</v>
      </c>
      <c r="B3833">
        <v>3831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8">
        <f t="shared" si="296"/>
        <v>58.901111111111113</v>
      </c>
      <c r="Q3833" s="10" t="s">
        <v>8316</v>
      </c>
      <c r="R3833" t="s">
        <v>8317</v>
      </c>
      <c r="S3833" s="14" t="str">
        <f t="shared" si="297"/>
        <v>October</v>
      </c>
      <c r="T3833" s="15">
        <f t="shared" si="298"/>
        <v>41948.557233796295</v>
      </c>
      <c r="U3833" t="str">
        <f t="shared" si="299"/>
        <v>2014</v>
      </c>
    </row>
    <row r="3834" spans="1:21" ht="45" x14ac:dyDescent="0.2">
      <c r="A3834" s="6">
        <f t="shared" si="295"/>
        <v>1.0466666666666666</v>
      </c>
      <c r="B3834">
        <v>3832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8">
        <f t="shared" si="296"/>
        <v>139.55555555555554</v>
      </c>
      <c r="Q3834" s="10" t="s">
        <v>8316</v>
      </c>
      <c r="R3834" t="s">
        <v>8317</v>
      </c>
      <c r="S3834" s="14" t="str">
        <f t="shared" si="297"/>
        <v>January</v>
      </c>
      <c r="T3834" s="15">
        <f t="shared" si="298"/>
        <v>42419.781655092585</v>
      </c>
      <c r="U3834" t="str">
        <f t="shared" si="299"/>
        <v>2016</v>
      </c>
    </row>
    <row r="3835" spans="1:21" ht="45" x14ac:dyDescent="0.2">
      <c r="A3835" s="6">
        <f t="shared" si="295"/>
        <v>1.1666666666666667</v>
      </c>
      <c r="B3835">
        <v>3833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8">
        <f t="shared" si="296"/>
        <v>70</v>
      </c>
      <c r="Q3835" s="10" t="s">
        <v>8316</v>
      </c>
      <c r="R3835" t="s">
        <v>8317</v>
      </c>
      <c r="S3835" s="14" t="str">
        <f t="shared" si="297"/>
        <v>November</v>
      </c>
      <c r="T3835" s="15">
        <f t="shared" si="298"/>
        <v>41974.464583333327</v>
      </c>
      <c r="U3835" t="str">
        <f t="shared" si="299"/>
        <v>2014</v>
      </c>
    </row>
    <row r="3836" spans="1:21" ht="45" x14ac:dyDescent="0.2">
      <c r="A3836" s="6">
        <f t="shared" si="295"/>
        <v>1.0903333333333334</v>
      </c>
      <c r="B3836">
        <v>3834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8">
        <f t="shared" si="296"/>
        <v>57.385964912280699</v>
      </c>
      <c r="Q3836" s="10" t="s">
        <v>8316</v>
      </c>
      <c r="R3836" t="s">
        <v>8317</v>
      </c>
      <c r="S3836" s="14" t="str">
        <f t="shared" si="297"/>
        <v>May</v>
      </c>
      <c r="T3836" s="15">
        <f t="shared" si="298"/>
        <v>42173.111886574072</v>
      </c>
      <c r="U3836" t="str">
        <f t="shared" si="299"/>
        <v>2015</v>
      </c>
    </row>
    <row r="3837" spans="1:21" ht="45" x14ac:dyDescent="0.2">
      <c r="A3837" s="6">
        <f t="shared" si="295"/>
        <v>1.6</v>
      </c>
      <c r="B3837">
        <v>3835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8">
        <f t="shared" si="296"/>
        <v>40</v>
      </c>
      <c r="Q3837" s="10" t="s">
        <v>8316</v>
      </c>
      <c r="R3837" t="s">
        <v>8317</v>
      </c>
      <c r="S3837" s="14" t="str">
        <f t="shared" si="297"/>
        <v>March</v>
      </c>
      <c r="T3837" s="15">
        <f t="shared" si="298"/>
        <v>42481.608888888884</v>
      </c>
      <c r="U3837" t="str">
        <f t="shared" si="299"/>
        <v>2016</v>
      </c>
    </row>
    <row r="3838" spans="1:21" ht="30" x14ac:dyDescent="0.2">
      <c r="A3838" s="6">
        <f t="shared" si="295"/>
        <v>1.125</v>
      </c>
      <c r="B3838">
        <v>3836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8">
        <f t="shared" si="296"/>
        <v>64.285714285714292</v>
      </c>
      <c r="Q3838" s="10" t="s">
        <v>8316</v>
      </c>
      <c r="R3838" t="s">
        <v>8317</v>
      </c>
      <c r="S3838" s="14" t="str">
        <f t="shared" si="297"/>
        <v>July</v>
      </c>
      <c r="T3838" s="15">
        <f t="shared" si="298"/>
        <v>42584.839583333327</v>
      </c>
      <c r="U3838" t="str">
        <f t="shared" si="299"/>
        <v>2016</v>
      </c>
    </row>
    <row r="3839" spans="1:21" ht="30" x14ac:dyDescent="0.2">
      <c r="A3839" s="6">
        <f t="shared" si="295"/>
        <v>1.0209999999999999</v>
      </c>
      <c r="B3839">
        <v>3837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8">
        <f t="shared" si="296"/>
        <v>120.11764705882354</v>
      </c>
      <c r="Q3839" s="10" t="s">
        <v>8316</v>
      </c>
      <c r="R3839" t="s">
        <v>8317</v>
      </c>
      <c r="S3839" s="14" t="str">
        <f t="shared" si="297"/>
        <v>May</v>
      </c>
      <c r="T3839" s="15">
        <f t="shared" si="298"/>
        <v>42188.432384259257</v>
      </c>
      <c r="U3839" t="str">
        <f t="shared" si="299"/>
        <v>2015</v>
      </c>
    </row>
    <row r="3840" spans="1:21" ht="45" x14ac:dyDescent="0.2">
      <c r="A3840" s="6">
        <f t="shared" si="295"/>
        <v>1.00824</v>
      </c>
      <c r="B3840">
        <v>3838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8">
        <f t="shared" si="296"/>
        <v>1008.24</v>
      </c>
      <c r="Q3840" s="10" t="s">
        <v>8316</v>
      </c>
      <c r="R3840" t="s">
        <v>8317</v>
      </c>
      <c r="S3840" s="14" t="str">
        <f t="shared" si="297"/>
        <v>April</v>
      </c>
      <c r="T3840" s="15">
        <f t="shared" si="298"/>
        <v>42146.377418981479</v>
      </c>
      <c r="U3840" t="str">
        <f t="shared" si="299"/>
        <v>2015</v>
      </c>
    </row>
    <row r="3841" spans="1:21" ht="45" x14ac:dyDescent="0.2">
      <c r="A3841" s="6">
        <f t="shared" si="295"/>
        <v>1.0125</v>
      </c>
      <c r="B3841">
        <v>3839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8">
        <f t="shared" si="296"/>
        <v>63.28125</v>
      </c>
      <c r="Q3841" s="10" t="s">
        <v>8316</v>
      </c>
      <c r="R3841" t="s">
        <v>8317</v>
      </c>
      <c r="S3841" s="14" t="str">
        <f t="shared" si="297"/>
        <v>May</v>
      </c>
      <c r="T3841" s="15">
        <f t="shared" si="298"/>
        <v>42214.809305555551</v>
      </c>
      <c r="U3841" t="str">
        <f t="shared" si="299"/>
        <v>2015</v>
      </c>
    </row>
    <row r="3842" spans="1:21" ht="45" x14ac:dyDescent="0.2">
      <c r="A3842" s="6">
        <f t="shared" si="295"/>
        <v>65</v>
      </c>
      <c r="B3842">
        <v>3840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8">
        <f t="shared" si="296"/>
        <v>21.666666666666668</v>
      </c>
      <c r="Q3842" s="10" t="s">
        <v>8316</v>
      </c>
      <c r="R3842" t="s">
        <v>8317</v>
      </c>
      <c r="S3842" s="14" t="str">
        <f t="shared" si="297"/>
        <v>March</v>
      </c>
      <c r="T3842" s="15">
        <f t="shared" si="298"/>
        <v>42457.32672453703</v>
      </c>
      <c r="U3842" t="str">
        <f t="shared" si="299"/>
        <v>2016</v>
      </c>
    </row>
    <row r="3843" spans="1:21" ht="45" x14ac:dyDescent="0.2">
      <c r="A3843" s="6">
        <f t="shared" ref="A3843:A3906" si="300">(F3843/E3843)</f>
        <v>8.72E-2</v>
      </c>
      <c r="B3843">
        <v>3841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8">
        <f t="shared" ref="P3843:P3906" si="301">F3843/M3843</f>
        <v>25.647058823529413</v>
      </c>
      <c r="Q3843" s="10" t="s">
        <v>8316</v>
      </c>
      <c r="R3843" t="s">
        <v>8317</v>
      </c>
      <c r="S3843" s="14" t="str">
        <f t="shared" ref="S3843:S3906" si="302">TEXT((((K3843/60)/60)/24)+DATE(1970,1,1)+(-8/24),"MMMM")</f>
        <v>May</v>
      </c>
      <c r="T3843" s="15">
        <f t="shared" ref="T3843:T3906" si="303">(((J3843/60)/60/24)+DATE(1970,1,1)+(-8/24))</f>
        <v>41840.45239583333</v>
      </c>
      <c r="U3843" t="str">
        <f t="shared" ref="U3843:U3906" si="304">TEXT((((K3843/60)/60)/24)+DATE(1970,1,1)+(-8/24),"YYYY")</f>
        <v>2014</v>
      </c>
    </row>
    <row r="3844" spans="1:21" ht="45" x14ac:dyDescent="0.2">
      <c r="A3844" s="6">
        <f t="shared" si="300"/>
        <v>0.21940000000000001</v>
      </c>
      <c r="B3844">
        <v>3842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8">
        <f t="shared" si="301"/>
        <v>47.695652173913047</v>
      </c>
      <c r="Q3844" s="10" t="s">
        <v>8316</v>
      </c>
      <c r="R3844" t="s">
        <v>8317</v>
      </c>
      <c r="S3844" s="14" t="str">
        <f t="shared" si="302"/>
        <v>April</v>
      </c>
      <c r="T3844" s="15">
        <f t="shared" si="303"/>
        <v>41770.160324074073</v>
      </c>
      <c r="U3844" t="str">
        <f t="shared" si="304"/>
        <v>2014</v>
      </c>
    </row>
    <row r="3845" spans="1:21" ht="45" x14ac:dyDescent="0.2">
      <c r="A3845" s="6">
        <f t="shared" si="300"/>
        <v>0.21299999999999999</v>
      </c>
      <c r="B3845">
        <v>3843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8">
        <f t="shared" si="301"/>
        <v>56.05263157894737</v>
      </c>
      <c r="Q3845" s="10" t="s">
        <v>8316</v>
      </c>
      <c r="R3845" t="s">
        <v>8317</v>
      </c>
      <c r="S3845" s="14" t="str">
        <f t="shared" si="302"/>
        <v>May</v>
      </c>
      <c r="T3845" s="15">
        <f t="shared" si="303"/>
        <v>41790.739166666666</v>
      </c>
      <c r="U3845" t="str">
        <f t="shared" si="304"/>
        <v>2014</v>
      </c>
    </row>
    <row r="3846" spans="1:21" ht="45" x14ac:dyDescent="0.2">
      <c r="A3846" s="6">
        <f t="shared" si="300"/>
        <v>0.41489795918367345</v>
      </c>
      <c r="B3846">
        <v>3844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8">
        <f t="shared" si="301"/>
        <v>81.319999999999993</v>
      </c>
      <c r="Q3846" s="10" t="s">
        <v>8316</v>
      </c>
      <c r="R3846" t="s">
        <v>8317</v>
      </c>
      <c r="S3846" s="14" t="str">
        <f t="shared" si="302"/>
        <v>May</v>
      </c>
      <c r="T3846" s="15">
        <f t="shared" si="303"/>
        <v>41792.957638888889</v>
      </c>
      <c r="U3846" t="str">
        <f t="shared" si="304"/>
        <v>2014</v>
      </c>
    </row>
    <row r="3847" spans="1:21" ht="60" x14ac:dyDescent="0.2">
      <c r="A3847" s="6">
        <f t="shared" si="300"/>
        <v>2.1049999999999999E-2</v>
      </c>
      <c r="B3847">
        <v>3845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8">
        <f t="shared" si="301"/>
        <v>70.166666666666671</v>
      </c>
      <c r="Q3847" s="10" t="s">
        <v>8316</v>
      </c>
      <c r="R3847" t="s">
        <v>8317</v>
      </c>
      <c r="S3847" s="14" t="str">
        <f t="shared" si="302"/>
        <v>September</v>
      </c>
      <c r="T3847" s="15">
        <f t="shared" si="303"/>
        <v>42278.293680555551</v>
      </c>
      <c r="U3847" t="str">
        <f t="shared" si="304"/>
        <v>2015</v>
      </c>
    </row>
    <row r="3848" spans="1:21" ht="45" x14ac:dyDescent="0.2">
      <c r="A3848" s="6">
        <f t="shared" si="300"/>
        <v>2.7E-2</v>
      </c>
      <c r="B3848">
        <v>3846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8">
        <f t="shared" si="301"/>
        <v>23.625</v>
      </c>
      <c r="Q3848" s="10" t="s">
        <v>8316</v>
      </c>
      <c r="R3848" t="s">
        <v>8317</v>
      </c>
      <c r="S3848" s="14" t="str">
        <f t="shared" si="302"/>
        <v>September</v>
      </c>
      <c r="T3848" s="15">
        <f t="shared" si="303"/>
        <v>41915.957638888889</v>
      </c>
      <c r="U3848" t="str">
        <f t="shared" si="304"/>
        <v>2014</v>
      </c>
    </row>
    <row r="3849" spans="1:21" ht="45" x14ac:dyDescent="0.2">
      <c r="A3849" s="6">
        <f t="shared" si="300"/>
        <v>0.16161904761904761</v>
      </c>
      <c r="B3849">
        <v>3847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8">
        <f t="shared" si="301"/>
        <v>188.55555555555554</v>
      </c>
      <c r="Q3849" s="10" t="s">
        <v>8316</v>
      </c>
      <c r="R3849" t="s">
        <v>8317</v>
      </c>
      <c r="S3849" s="14" t="str">
        <f t="shared" si="302"/>
        <v>June</v>
      </c>
      <c r="T3849" s="15">
        <f t="shared" si="303"/>
        <v>42203.891099537032</v>
      </c>
      <c r="U3849" t="str">
        <f t="shared" si="304"/>
        <v>2015</v>
      </c>
    </row>
    <row r="3850" spans="1:21" ht="45" x14ac:dyDescent="0.2">
      <c r="A3850" s="6">
        <f t="shared" si="300"/>
        <v>0.16376923076923078</v>
      </c>
      <c r="B3850">
        <v>3848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8">
        <f t="shared" si="301"/>
        <v>49.511627906976742</v>
      </c>
      <c r="Q3850" s="10" t="s">
        <v>8316</v>
      </c>
      <c r="R3850" t="s">
        <v>8317</v>
      </c>
      <c r="S3850" s="14" t="str">
        <f t="shared" si="302"/>
        <v>September</v>
      </c>
      <c r="T3850" s="15">
        <f t="shared" si="303"/>
        <v>42295.483668981477</v>
      </c>
      <c r="U3850" t="str">
        <f t="shared" si="304"/>
        <v>2015</v>
      </c>
    </row>
    <row r="3851" spans="1:21" ht="45" x14ac:dyDescent="0.2">
      <c r="A3851" s="6">
        <f t="shared" si="300"/>
        <v>7.0433333333333334E-2</v>
      </c>
      <c r="B3851">
        <v>3849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8">
        <f t="shared" si="301"/>
        <v>75.464285714285708</v>
      </c>
      <c r="Q3851" s="10" t="s">
        <v>8316</v>
      </c>
      <c r="R3851" t="s">
        <v>8317</v>
      </c>
      <c r="S3851" s="14" t="str">
        <f t="shared" si="302"/>
        <v>May</v>
      </c>
      <c r="T3851" s="15">
        <f t="shared" si="303"/>
        <v>42166.433842592589</v>
      </c>
      <c r="U3851" t="str">
        <f t="shared" si="304"/>
        <v>2015</v>
      </c>
    </row>
    <row r="3852" spans="1:21" ht="30" x14ac:dyDescent="0.2">
      <c r="A3852" s="6">
        <f t="shared" si="300"/>
        <v>3.7999999999999999E-2</v>
      </c>
      <c r="B3852">
        <v>3850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8">
        <f t="shared" si="301"/>
        <v>9.5</v>
      </c>
      <c r="Q3852" s="10" t="s">
        <v>8316</v>
      </c>
      <c r="R3852" t="s">
        <v>8317</v>
      </c>
      <c r="S3852" s="14" t="str">
        <f t="shared" si="302"/>
        <v>December</v>
      </c>
      <c r="T3852" s="15">
        <f t="shared" si="303"/>
        <v>42004.791006944441</v>
      </c>
      <c r="U3852" t="str">
        <f t="shared" si="304"/>
        <v>2014</v>
      </c>
    </row>
    <row r="3853" spans="1:21" ht="45" x14ac:dyDescent="0.2">
      <c r="A3853" s="6">
        <f t="shared" si="300"/>
        <v>0.34079999999999999</v>
      </c>
      <c r="B3853">
        <v>3851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8">
        <f t="shared" si="301"/>
        <v>35.5</v>
      </c>
      <c r="Q3853" s="10" t="s">
        <v>8316</v>
      </c>
      <c r="R3853" t="s">
        <v>8317</v>
      </c>
      <c r="S3853" s="14" t="str">
        <f t="shared" si="302"/>
        <v>June</v>
      </c>
      <c r="T3853" s="15">
        <f t="shared" si="303"/>
        <v>42202.10623842592</v>
      </c>
      <c r="U3853" t="str">
        <f t="shared" si="304"/>
        <v>2015</v>
      </c>
    </row>
    <row r="3854" spans="1:21" ht="45" x14ac:dyDescent="0.2">
      <c r="A3854" s="6">
        <f t="shared" si="300"/>
        <v>2E-3</v>
      </c>
      <c r="B3854">
        <v>3852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8">
        <f t="shared" si="301"/>
        <v>10</v>
      </c>
      <c r="Q3854" s="10" t="s">
        <v>8316</v>
      </c>
      <c r="R3854" t="s">
        <v>8317</v>
      </c>
      <c r="S3854" s="14" t="str">
        <f t="shared" si="302"/>
        <v>March</v>
      </c>
      <c r="T3854" s="15">
        <f t="shared" si="303"/>
        <v>42089.815694444442</v>
      </c>
      <c r="U3854" t="str">
        <f t="shared" si="304"/>
        <v>2015</v>
      </c>
    </row>
    <row r="3855" spans="1:21" ht="30" x14ac:dyDescent="0.2">
      <c r="A3855" s="6">
        <f t="shared" si="300"/>
        <v>2.5999999999999998E-4</v>
      </c>
      <c r="B3855">
        <v>3853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8">
        <f t="shared" si="301"/>
        <v>13</v>
      </c>
      <c r="Q3855" s="10" t="s">
        <v>8316</v>
      </c>
      <c r="R3855" t="s">
        <v>8317</v>
      </c>
      <c r="S3855" s="14" t="str">
        <f t="shared" si="302"/>
        <v>July</v>
      </c>
      <c r="T3855" s="15">
        <f t="shared" si="303"/>
        <v>41883.506689814814</v>
      </c>
      <c r="U3855" t="str">
        <f t="shared" si="304"/>
        <v>2014</v>
      </c>
    </row>
    <row r="3856" spans="1:21" ht="30" x14ac:dyDescent="0.2">
      <c r="A3856" s="6">
        <f t="shared" si="300"/>
        <v>0.16254545454545455</v>
      </c>
      <c r="B3856">
        <v>3854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8">
        <f t="shared" si="301"/>
        <v>89.4</v>
      </c>
      <c r="Q3856" s="10" t="s">
        <v>8316</v>
      </c>
      <c r="R3856" t="s">
        <v>8317</v>
      </c>
      <c r="S3856" s="14" t="str">
        <f t="shared" si="302"/>
        <v>April</v>
      </c>
      <c r="T3856" s="15">
        <f t="shared" si="303"/>
        <v>42133.55159722222</v>
      </c>
      <c r="U3856" t="str">
        <f t="shared" si="304"/>
        <v>2015</v>
      </c>
    </row>
    <row r="3857" spans="1:21" ht="45" x14ac:dyDescent="0.2">
      <c r="A3857" s="6">
        <f t="shared" si="300"/>
        <v>2.5000000000000001E-2</v>
      </c>
      <c r="B3857">
        <v>3855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8">
        <f t="shared" si="301"/>
        <v>25</v>
      </c>
      <c r="Q3857" s="10" t="s">
        <v>8316</v>
      </c>
      <c r="R3857" t="s">
        <v>8317</v>
      </c>
      <c r="S3857" s="14" t="str">
        <f t="shared" si="302"/>
        <v>February</v>
      </c>
      <c r="T3857" s="15">
        <f t="shared" si="303"/>
        <v>42089.595729166664</v>
      </c>
      <c r="U3857" t="str">
        <f t="shared" si="304"/>
        <v>2015</v>
      </c>
    </row>
    <row r="3858" spans="1:21" ht="45" x14ac:dyDescent="0.2">
      <c r="A3858" s="6">
        <f t="shared" si="300"/>
        <v>2.0000000000000001E-4</v>
      </c>
      <c r="B3858">
        <v>3856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8">
        <f t="shared" si="301"/>
        <v>1</v>
      </c>
      <c r="Q3858" s="10" t="s">
        <v>8316</v>
      </c>
      <c r="R3858" t="s">
        <v>8317</v>
      </c>
      <c r="S3858" s="14" t="str">
        <f t="shared" si="302"/>
        <v>February</v>
      </c>
      <c r="T3858" s="15">
        <f t="shared" si="303"/>
        <v>42071.368090277778</v>
      </c>
      <c r="U3858" t="str">
        <f t="shared" si="304"/>
        <v>2015</v>
      </c>
    </row>
    <row r="3859" spans="1:21" ht="45" x14ac:dyDescent="0.2">
      <c r="A3859" s="6">
        <f t="shared" si="300"/>
        <v>5.1999999999999998E-2</v>
      </c>
      <c r="B3859">
        <v>3857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8">
        <f t="shared" si="301"/>
        <v>65</v>
      </c>
      <c r="Q3859" s="10" t="s">
        <v>8316</v>
      </c>
      <c r="R3859" t="s">
        <v>8317</v>
      </c>
      <c r="S3859" s="14" t="str">
        <f t="shared" si="302"/>
        <v>July</v>
      </c>
      <c r="T3859" s="15">
        <f t="shared" si="303"/>
        <v>41852.383333333331</v>
      </c>
      <c r="U3859" t="str">
        <f t="shared" si="304"/>
        <v>2014</v>
      </c>
    </row>
    <row r="3860" spans="1:21" ht="45" x14ac:dyDescent="0.2">
      <c r="A3860" s="6">
        <f t="shared" si="300"/>
        <v>0.02</v>
      </c>
      <c r="B3860">
        <v>3858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8">
        <f t="shared" si="301"/>
        <v>10</v>
      </c>
      <c r="Q3860" s="10" t="s">
        <v>8316</v>
      </c>
      <c r="R3860" t="s">
        <v>8317</v>
      </c>
      <c r="S3860" s="14" t="str">
        <f t="shared" si="302"/>
        <v>May</v>
      </c>
      <c r="T3860" s="15">
        <f t="shared" si="303"/>
        <v>42146.541666666664</v>
      </c>
      <c r="U3860" t="str">
        <f t="shared" si="304"/>
        <v>2015</v>
      </c>
    </row>
    <row r="3861" spans="1:21" ht="45" x14ac:dyDescent="0.2">
      <c r="A3861" s="6">
        <f t="shared" si="300"/>
        <v>4.0000000000000002E-4</v>
      </c>
      <c r="B3861">
        <v>3859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8">
        <f t="shared" si="301"/>
        <v>1</v>
      </c>
      <c r="Q3861" s="10" t="s">
        <v>8316</v>
      </c>
      <c r="R3861" t="s">
        <v>8317</v>
      </c>
      <c r="S3861" s="14" t="str">
        <f t="shared" si="302"/>
        <v>May</v>
      </c>
      <c r="T3861" s="15">
        <f t="shared" si="303"/>
        <v>41815.541666666664</v>
      </c>
      <c r="U3861" t="str">
        <f t="shared" si="304"/>
        <v>2014</v>
      </c>
    </row>
    <row r="3862" spans="1:21" ht="45" x14ac:dyDescent="0.2">
      <c r="A3862" s="6">
        <f t="shared" si="300"/>
        <v>0.17666666666666667</v>
      </c>
      <c r="B3862">
        <v>3860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8">
        <f t="shared" si="301"/>
        <v>81.538461538461533</v>
      </c>
      <c r="Q3862" s="10" t="s">
        <v>8316</v>
      </c>
      <c r="R3862" t="s">
        <v>8317</v>
      </c>
      <c r="S3862" s="14" t="str">
        <f t="shared" si="302"/>
        <v>July</v>
      </c>
      <c r="T3862" s="15">
        <f t="shared" si="303"/>
        <v>41863.327662037031</v>
      </c>
      <c r="U3862" t="str">
        <f t="shared" si="304"/>
        <v>2014</v>
      </c>
    </row>
    <row r="3863" spans="1:21" x14ac:dyDescent="0.2">
      <c r="A3863" s="6">
        <f t="shared" si="300"/>
        <v>0.05</v>
      </c>
      <c r="B3863">
        <v>3861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8">
        <f t="shared" si="301"/>
        <v>100</v>
      </c>
      <c r="Q3863" s="10" t="s">
        <v>8316</v>
      </c>
      <c r="R3863" t="s">
        <v>8317</v>
      </c>
      <c r="S3863" s="14" t="str">
        <f t="shared" si="302"/>
        <v>October</v>
      </c>
      <c r="T3863" s="15">
        <f t="shared" si="303"/>
        <v>41955.574305555558</v>
      </c>
      <c r="U3863" t="str">
        <f t="shared" si="304"/>
        <v>2014</v>
      </c>
    </row>
    <row r="3864" spans="1:21" ht="30" x14ac:dyDescent="0.2">
      <c r="A3864" s="6">
        <f t="shared" si="300"/>
        <v>1.3333333333333334E-4</v>
      </c>
      <c r="B3864">
        <v>3862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8">
        <f t="shared" si="301"/>
        <v>1</v>
      </c>
      <c r="Q3864" s="10" t="s">
        <v>8316</v>
      </c>
      <c r="R3864" t="s">
        <v>8317</v>
      </c>
      <c r="S3864" s="14" t="str">
        <f t="shared" si="302"/>
        <v>August</v>
      </c>
      <c r="T3864" s="15">
        <f t="shared" si="303"/>
        <v>42625.374305555553</v>
      </c>
      <c r="U3864" t="str">
        <f t="shared" si="304"/>
        <v>2016</v>
      </c>
    </row>
    <row r="3865" spans="1:21" ht="45" x14ac:dyDescent="0.2">
      <c r="A3865" s="6">
        <f t="shared" si="300"/>
        <v>0</v>
      </c>
      <c r="B3865">
        <v>3863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8" t="e">
        <f t="shared" si="301"/>
        <v>#DIV/0!</v>
      </c>
      <c r="Q3865" s="10" t="s">
        <v>8316</v>
      </c>
      <c r="R3865" t="s">
        <v>8317</v>
      </c>
      <c r="S3865" s="14" t="str">
        <f t="shared" si="302"/>
        <v>September</v>
      </c>
      <c r="T3865" s="15">
        <f t="shared" si="303"/>
        <v>42313.341493055552</v>
      </c>
      <c r="U3865" t="str">
        <f t="shared" si="304"/>
        <v>2015</v>
      </c>
    </row>
    <row r="3866" spans="1:21" ht="45" x14ac:dyDescent="0.2">
      <c r="A3866" s="6">
        <f t="shared" si="300"/>
        <v>1.2E-2</v>
      </c>
      <c r="B3866">
        <v>3864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8">
        <f t="shared" si="301"/>
        <v>20</v>
      </c>
      <c r="Q3866" s="10" t="s">
        <v>8316</v>
      </c>
      <c r="R3866" t="s">
        <v>8317</v>
      </c>
      <c r="S3866" s="14" t="str">
        <f t="shared" si="302"/>
        <v>October</v>
      </c>
      <c r="T3866" s="15">
        <f t="shared" si="303"/>
        <v>42325.60016203703</v>
      </c>
      <c r="U3866" t="str">
        <f t="shared" si="304"/>
        <v>2015</v>
      </c>
    </row>
    <row r="3867" spans="1:21" ht="45" x14ac:dyDescent="0.2">
      <c r="A3867" s="6">
        <f t="shared" si="300"/>
        <v>0.26937422295897223</v>
      </c>
      <c r="B3867">
        <v>3865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8">
        <f t="shared" si="301"/>
        <v>46.428571428571431</v>
      </c>
      <c r="Q3867" s="10" t="s">
        <v>8316</v>
      </c>
      <c r="R3867" t="s">
        <v>8317</v>
      </c>
      <c r="S3867" s="14" t="str">
        <f t="shared" si="302"/>
        <v>July</v>
      </c>
      <c r="T3867" s="15">
        <f t="shared" si="303"/>
        <v>41880.895833333328</v>
      </c>
      <c r="U3867" t="str">
        <f t="shared" si="304"/>
        <v>2014</v>
      </c>
    </row>
    <row r="3868" spans="1:21" ht="30" x14ac:dyDescent="0.2">
      <c r="A3868" s="6">
        <f t="shared" si="300"/>
        <v>5.4999999999999997E-3</v>
      </c>
      <c r="B3868">
        <v>3866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8">
        <f t="shared" si="301"/>
        <v>5.5</v>
      </c>
      <c r="Q3868" s="10" t="s">
        <v>8316</v>
      </c>
      <c r="R3868" t="s">
        <v>8317</v>
      </c>
      <c r="S3868" s="14" t="str">
        <f t="shared" si="302"/>
        <v>February</v>
      </c>
      <c r="T3868" s="15">
        <f t="shared" si="303"/>
        <v>42451.811805555553</v>
      </c>
      <c r="U3868" t="str">
        <f t="shared" si="304"/>
        <v>2016</v>
      </c>
    </row>
    <row r="3869" spans="1:21" ht="45" x14ac:dyDescent="0.2">
      <c r="A3869" s="6">
        <f t="shared" si="300"/>
        <v>0.1255</v>
      </c>
      <c r="B3869">
        <v>3867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8">
        <f t="shared" si="301"/>
        <v>50.2</v>
      </c>
      <c r="Q3869" s="10" t="s">
        <v>8316</v>
      </c>
      <c r="R3869" t="s">
        <v>8317</v>
      </c>
      <c r="S3869" s="14" t="str">
        <f t="shared" si="302"/>
        <v>May</v>
      </c>
      <c r="T3869" s="15">
        <f t="shared" si="303"/>
        <v>42539.480775462966</v>
      </c>
      <c r="U3869" t="str">
        <f t="shared" si="304"/>
        <v>2016</v>
      </c>
    </row>
    <row r="3870" spans="1:21" x14ac:dyDescent="0.2">
      <c r="A3870" s="6">
        <f t="shared" si="300"/>
        <v>2E-3</v>
      </c>
      <c r="B3870">
        <v>3868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8">
        <f t="shared" si="301"/>
        <v>10</v>
      </c>
      <c r="Q3870" s="10" t="s">
        <v>8316</v>
      </c>
      <c r="R3870" t="s">
        <v>8358</v>
      </c>
      <c r="S3870" s="14" t="str">
        <f t="shared" si="302"/>
        <v>August</v>
      </c>
      <c r="T3870" s="15">
        <f t="shared" si="303"/>
        <v>41890.326446759253</v>
      </c>
      <c r="U3870" t="str">
        <f t="shared" si="304"/>
        <v>2014</v>
      </c>
    </row>
    <row r="3871" spans="1:21" ht="30" x14ac:dyDescent="0.2">
      <c r="A3871" s="6">
        <f t="shared" si="300"/>
        <v>3.44748684310884E-2</v>
      </c>
      <c r="B3871">
        <v>3869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8">
        <f t="shared" si="301"/>
        <v>30.133333333333333</v>
      </c>
      <c r="Q3871" s="10" t="s">
        <v>8316</v>
      </c>
      <c r="R3871" t="s">
        <v>8358</v>
      </c>
      <c r="S3871" s="14" t="str">
        <f t="shared" si="302"/>
        <v>February</v>
      </c>
      <c r="T3871" s="15">
        <f t="shared" si="303"/>
        <v>42076.799305555549</v>
      </c>
      <c r="U3871" t="str">
        <f t="shared" si="304"/>
        <v>2015</v>
      </c>
    </row>
    <row r="3872" spans="1:21" ht="45" x14ac:dyDescent="0.2">
      <c r="A3872" s="6">
        <f t="shared" si="300"/>
        <v>0.15</v>
      </c>
      <c r="B3872">
        <v>3870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8">
        <f t="shared" si="301"/>
        <v>150</v>
      </c>
      <c r="Q3872" s="10" t="s">
        <v>8316</v>
      </c>
      <c r="R3872" t="s">
        <v>8358</v>
      </c>
      <c r="S3872" s="14" t="str">
        <f t="shared" si="302"/>
        <v>June</v>
      </c>
      <c r="T3872" s="15">
        <f t="shared" si="303"/>
        <v>41822.838865740734</v>
      </c>
      <c r="U3872" t="str">
        <f t="shared" si="304"/>
        <v>2014</v>
      </c>
    </row>
    <row r="3873" spans="1:21" ht="30" x14ac:dyDescent="0.2">
      <c r="A3873" s="6">
        <f t="shared" si="300"/>
        <v>2.6666666666666668E-2</v>
      </c>
      <c r="B3873">
        <v>3871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8">
        <f t="shared" si="301"/>
        <v>13.333333333333334</v>
      </c>
      <c r="Q3873" s="10" t="s">
        <v>8316</v>
      </c>
      <c r="R3873" t="s">
        <v>8358</v>
      </c>
      <c r="S3873" s="14" t="str">
        <f t="shared" si="302"/>
        <v>January</v>
      </c>
      <c r="T3873" s="15">
        <f t="shared" si="303"/>
        <v>42823.405671296299</v>
      </c>
      <c r="U3873" t="str">
        <f t="shared" si="304"/>
        <v>2017</v>
      </c>
    </row>
    <row r="3874" spans="1:21" ht="45" x14ac:dyDescent="0.2">
      <c r="A3874" s="6">
        <f t="shared" si="300"/>
        <v>0</v>
      </c>
      <c r="B3874">
        <v>3872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8" t="e">
        <f t="shared" si="301"/>
        <v>#DIV/0!</v>
      </c>
      <c r="Q3874" s="10" t="s">
        <v>8316</v>
      </c>
      <c r="R3874" t="s">
        <v>8358</v>
      </c>
      <c r="S3874" s="14" t="str">
        <f t="shared" si="302"/>
        <v>June</v>
      </c>
      <c r="T3874" s="15">
        <f t="shared" si="303"/>
        <v>42229.8124537037</v>
      </c>
      <c r="U3874" t="str">
        <f t="shared" si="304"/>
        <v>2015</v>
      </c>
    </row>
    <row r="3875" spans="1:21" ht="45" x14ac:dyDescent="0.2">
      <c r="A3875" s="6">
        <f t="shared" si="300"/>
        <v>0</v>
      </c>
      <c r="B3875">
        <v>3873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8" t="e">
        <f t="shared" si="301"/>
        <v>#DIV/0!</v>
      </c>
      <c r="Q3875" s="10" t="s">
        <v>8316</v>
      </c>
      <c r="R3875" t="s">
        <v>8358</v>
      </c>
      <c r="S3875" s="14" t="str">
        <f t="shared" si="302"/>
        <v>September</v>
      </c>
      <c r="T3875" s="15">
        <f t="shared" si="303"/>
        <v>42285.362673611111</v>
      </c>
      <c r="U3875" t="str">
        <f t="shared" si="304"/>
        <v>2015</v>
      </c>
    </row>
    <row r="3876" spans="1:21" ht="45" x14ac:dyDescent="0.2">
      <c r="A3876" s="6">
        <f t="shared" si="300"/>
        <v>0</v>
      </c>
      <c r="B3876">
        <v>3874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8" t="e">
        <f t="shared" si="301"/>
        <v>#DIV/0!</v>
      </c>
      <c r="Q3876" s="10" t="s">
        <v>8316</v>
      </c>
      <c r="R3876" t="s">
        <v>8358</v>
      </c>
      <c r="S3876" s="14" t="str">
        <f t="shared" si="302"/>
        <v>January</v>
      </c>
      <c r="T3876" s="15">
        <f t="shared" si="303"/>
        <v>42027.708333333336</v>
      </c>
      <c r="U3876" t="str">
        <f t="shared" si="304"/>
        <v>2015</v>
      </c>
    </row>
    <row r="3877" spans="1:21" ht="45" x14ac:dyDescent="0.2">
      <c r="A3877" s="6">
        <f t="shared" si="300"/>
        <v>0</v>
      </c>
      <c r="B3877">
        <v>3875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8" t="e">
        <f t="shared" si="301"/>
        <v>#DIV/0!</v>
      </c>
      <c r="Q3877" s="10" t="s">
        <v>8316</v>
      </c>
      <c r="R3877" t="s">
        <v>8358</v>
      </c>
      <c r="S3877" s="14" t="str">
        <f t="shared" si="302"/>
        <v>September</v>
      </c>
      <c r="T3877" s="15">
        <f t="shared" si="303"/>
        <v>42616.083333333336</v>
      </c>
      <c r="U3877" t="str">
        <f t="shared" si="304"/>
        <v>2016</v>
      </c>
    </row>
    <row r="3878" spans="1:21" ht="45" x14ac:dyDescent="0.2">
      <c r="A3878" s="6">
        <f t="shared" si="300"/>
        <v>0.52794871794871789</v>
      </c>
      <c r="B3878">
        <v>3876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8">
        <f t="shared" si="301"/>
        <v>44.760869565217391</v>
      </c>
      <c r="Q3878" s="10" t="s">
        <v>8316</v>
      </c>
      <c r="R3878" t="s">
        <v>8358</v>
      </c>
      <c r="S3878" s="14" t="str">
        <f t="shared" si="302"/>
        <v>January</v>
      </c>
      <c r="T3878" s="15">
        <f t="shared" si="303"/>
        <v>42402.290833333333</v>
      </c>
      <c r="U3878" t="str">
        <f t="shared" si="304"/>
        <v>2016</v>
      </c>
    </row>
    <row r="3879" spans="1:21" ht="45" x14ac:dyDescent="0.2">
      <c r="A3879" s="6">
        <f t="shared" si="300"/>
        <v>4.9639999999999997E-2</v>
      </c>
      <c r="B3879">
        <v>3877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8">
        <f t="shared" si="301"/>
        <v>88.642857142857139</v>
      </c>
      <c r="Q3879" s="10" t="s">
        <v>8316</v>
      </c>
      <c r="R3879" t="s">
        <v>8358</v>
      </c>
      <c r="S3879" s="14" t="str">
        <f t="shared" si="302"/>
        <v>November</v>
      </c>
      <c r="T3879" s="15">
        <f t="shared" si="303"/>
        <v>42712.344351851854</v>
      </c>
      <c r="U3879" t="str">
        <f t="shared" si="304"/>
        <v>2016</v>
      </c>
    </row>
    <row r="3880" spans="1:21" ht="45" x14ac:dyDescent="0.2">
      <c r="A3880" s="6">
        <f t="shared" si="300"/>
        <v>5.5555555555555556E-4</v>
      </c>
      <c r="B3880">
        <v>3878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8">
        <f t="shared" si="301"/>
        <v>10</v>
      </c>
      <c r="Q3880" s="10" t="s">
        <v>8316</v>
      </c>
      <c r="R3880" t="s">
        <v>8358</v>
      </c>
      <c r="S3880" s="14" t="str">
        <f t="shared" si="302"/>
        <v>May</v>
      </c>
      <c r="T3880" s="15">
        <f t="shared" si="303"/>
        <v>42184.832638888889</v>
      </c>
      <c r="U3880" t="str">
        <f t="shared" si="304"/>
        <v>2015</v>
      </c>
    </row>
    <row r="3881" spans="1:21" ht="45" x14ac:dyDescent="0.2">
      <c r="A3881" s="6">
        <f t="shared" si="300"/>
        <v>0</v>
      </c>
      <c r="B3881">
        <v>3879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8" t="e">
        <f t="shared" si="301"/>
        <v>#DIV/0!</v>
      </c>
      <c r="Q3881" s="10" t="s">
        <v>8316</v>
      </c>
      <c r="R3881" t="s">
        <v>8358</v>
      </c>
      <c r="S3881" s="14" t="str">
        <f t="shared" si="302"/>
        <v>December</v>
      </c>
      <c r="T3881" s="15">
        <f t="shared" si="303"/>
        <v>42029.527731481481</v>
      </c>
      <c r="U3881" t="str">
        <f t="shared" si="304"/>
        <v>2014</v>
      </c>
    </row>
    <row r="3882" spans="1:21" ht="45" x14ac:dyDescent="0.2">
      <c r="A3882" s="6">
        <f t="shared" si="300"/>
        <v>0.13066666666666665</v>
      </c>
      <c r="B3882">
        <v>3880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8">
        <f t="shared" si="301"/>
        <v>57.647058823529413</v>
      </c>
      <c r="Q3882" s="10" t="s">
        <v>8316</v>
      </c>
      <c r="R3882" t="s">
        <v>8358</v>
      </c>
      <c r="S3882" s="14" t="str">
        <f t="shared" si="302"/>
        <v>June</v>
      </c>
      <c r="T3882" s="15">
        <f t="shared" si="303"/>
        <v>41850.625</v>
      </c>
      <c r="U3882" t="str">
        <f t="shared" si="304"/>
        <v>2014</v>
      </c>
    </row>
    <row r="3883" spans="1:21" ht="30" x14ac:dyDescent="0.2">
      <c r="A3883" s="6">
        <f t="shared" si="300"/>
        <v>0.05</v>
      </c>
      <c r="B3883">
        <v>3881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8">
        <f t="shared" si="301"/>
        <v>25</v>
      </c>
      <c r="Q3883" s="10" t="s">
        <v>8316</v>
      </c>
      <c r="R3883" t="s">
        <v>8358</v>
      </c>
      <c r="S3883" s="14" t="str">
        <f t="shared" si="302"/>
        <v>January</v>
      </c>
      <c r="T3883" s="15">
        <f t="shared" si="303"/>
        <v>42785.685173611106</v>
      </c>
      <c r="U3883" t="str">
        <f t="shared" si="304"/>
        <v>2017</v>
      </c>
    </row>
    <row r="3884" spans="1:21" ht="45" x14ac:dyDescent="0.2">
      <c r="A3884" s="6">
        <f t="shared" si="300"/>
        <v>0</v>
      </c>
      <c r="B3884">
        <v>3882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8" t="e">
        <f t="shared" si="301"/>
        <v>#DIV/0!</v>
      </c>
      <c r="Q3884" s="10" t="s">
        <v>8316</v>
      </c>
      <c r="R3884" t="s">
        <v>8358</v>
      </c>
      <c r="S3884" s="14" t="str">
        <f t="shared" si="302"/>
        <v>January</v>
      </c>
      <c r="T3884" s="15">
        <f t="shared" si="303"/>
        <v>42400.627083333333</v>
      </c>
      <c r="U3884" t="str">
        <f t="shared" si="304"/>
        <v>2016</v>
      </c>
    </row>
    <row r="3885" spans="1:21" ht="45" x14ac:dyDescent="0.2">
      <c r="A3885" s="6">
        <f t="shared" si="300"/>
        <v>0</v>
      </c>
      <c r="B3885">
        <v>3883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8" t="e">
        <f t="shared" si="301"/>
        <v>#DIV/0!</v>
      </c>
      <c r="Q3885" s="10" t="s">
        <v>8316</v>
      </c>
      <c r="R3885" t="s">
        <v>8358</v>
      </c>
      <c r="S3885" s="14" t="str">
        <f t="shared" si="302"/>
        <v>August</v>
      </c>
      <c r="T3885" s="15">
        <f t="shared" si="303"/>
        <v>41884.269317129627</v>
      </c>
      <c r="U3885" t="str">
        <f t="shared" si="304"/>
        <v>2014</v>
      </c>
    </row>
    <row r="3886" spans="1:21" ht="30" x14ac:dyDescent="0.2">
      <c r="A3886" s="6">
        <f t="shared" si="300"/>
        <v>0</v>
      </c>
      <c r="B3886">
        <v>3884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8" t="e">
        <f t="shared" si="301"/>
        <v>#DIV/0!</v>
      </c>
      <c r="Q3886" s="10" t="s">
        <v>8316</v>
      </c>
      <c r="R3886" t="s">
        <v>8358</v>
      </c>
      <c r="S3886" s="14" t="str">
        <f t="shared" si="302"/>
        <v>March</v>
      </c>
      <c r="T3886" s="15">
        <f t="shared" si="303"/>
        <v>42090.416574074072</v>
      </c>
      <c r="U3886" t="str">
        <f t="shared" si="304"/>
        <v>2015</v>
      </c>
    </row>
    <row r="3887" spans="1:21" ht="45" x14ac:dyDescent="0.2">
      <c r="A3887" s="6">
        <f t="shared" si="300"/>
        <v>0</v>
      </c>
      <c r="B3887">
        <v>3885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8" t="e">
        <f t="shared" si="301"/>
        <v>#DIV/0!</v>
      </c>
      <c r="Q3887" s="10" t="s">
        <v>8316</v>
      </c>
      <c r="R3887" t="s">
        <v>8358</v>
      </c>
      <c r="S3887" s="14" t="str">
        <f t="shared" si="302"/>
        <v>April</v>
      </c>
      <c r="T3887" s="15">
        <f t="shared" si="303"/>
        <v>42499.617951388886</v>
      </c>
      <c r="U3887" t="str">
        <f t="shared" si="304"/>
        <v>2016</v>
      </c>
    </row>
    <row r="3888" spans="1:21" x14ac:dyDescent="0.2">
      <c r="A3888" s="6">
        <f t="shared" si="300"/>
        <v>0</v>
      </c>
      <c r="B3888">
        <v>3886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8" t="e">
        <f t="shared" si="301"/>
        <v>#DIV/0!</v>
      </c>
      <c r="Q3888" s="10" t="s">
        <v>8316</v>
      </c>
      <c r="R3888" t="s">
        <v>8358</v>
      </c>
      <c r="S3888" s="14" t="str">
        <f t="shared" si="302"/>
        <v>November</v>
      </c>
      <c r="T3888" s="15">
        <f t="shared" si="303"/>
        <v>41983.894699074073</v>
      </c>
      <c r="U3888" t="str">
        <f t="shared" si="304"/>
        <v>2014</v>
      </c>
    </row>
    <row r="3889" spans="1:21" ht="45" x14ac:dyDescent="0.2">
      <c r="A3889" s="6">
        <f t="shared" si="300"/>
        <v>1.7500000000000002E-2</v>
      </c>
      <c r="B3889">
        <v>3887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8">
        <f t="shared" si="301"/>
        <v>17.5</v>
      </c>
      <c r="Q3889" s="10" t="s">
        <v>8316</v>
      </c>
      <c r="R3889" t="s">
        <v>8358</v>
      </c>
      <c r="S3889" s="14" t="str">
        <f t="shared" si="302"/>
        <v>March</v>
      </c>
      <c r="T3889" s="15">
        <f t="shared" si="303"/>
        <v>42125.583333333336</v>
      </c>
      <c r="U3889" t="str">
        <f t="shared" si="304"/>
        <v>2015</v>
      </c>
    </row>
    <row r="3890" spans="1:21" ht="45" x14ac:dyDescent="0.2">
      <c r="A3890" s="6">
        <f t="shared" si="300"/>
        <v>0.27100000000000002</v>
      </c>
      <c r="B3890">
        <v>3888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8">
        <f t="shared" si="301"/>
        <v>38.714285714285715</v>
      </c>
      <c r="Q3890" s="10" t="s">
        <v>8316</v>
      </c>
      <c r="R3890" t="s">
        <v>8317</v>
      </c>
      <c r="S3890" s="14" t="str">
        <f t="shared" si="302"/>
        <v>January</v>
      </c>
      <c r="T3890" s="15">
        <f t="shared" si="303"/>
        <v>42792.212476851848</v>
      </c>
      <c r="U3890" t="str">
        <f t="shared" si="304"/>
        <v>2017</v>
      </c>
    </row>
    <row r="3891" spans="1:21" ht="45" x14ac:dyDescent="0.2">
      <c r="A3891" s="6">
        <f t="shared" si="300"/>
        <v>1.4749999999999999E-2</v>
      </c>
      <c r="B3891">
        <v>3889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8">
        <f t="shared" si="301"/>
        <v>13.111111111111111</v>
      </c>
      <c r="Q3891" s="10" t="s">
        <v>8316</v>
      </c>
      <c r="R3891" t="s">
        <v>8317</v>
      </c>
      <c r="S3891" s="14" t="str">
        <f t="shared" si="302"/>
        <v>December</v>
      </c>
      <c r="T3891" s="15">
        <f t="shared" si="303"/>
        <v>42008.643055555549</v>
      </c>
      <c r="U3891" t="str">
        <f t="shared" si="304"/>
        <v>2014</v>
      </c>
    </row>
    <row r="3892" spans="1:21" ht="45" x14ac:dyDescent="0.2">
      <c r="A3892" s="6">
        <f t="shared" si="300"/>
        <v>0.16826666666666668</v>
      </c>
      <c r="B3892">
        <v>3890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8">
        <f t="shared" si="301"/>
        <v>315.5</v>
      </c>
      <c r="Q3892" s="10" t="s">
        <v>8316</v>
      </c>
      <c r="R3892" t="s">
        <v>8317</v>
      </c>
      <c r="S3892" s="14" t="str">
        <f t="shared" si="302"/>
        <v>June</v>
      </c>
      <c r="T3892" s="15">
        <f t="shared" si="303"/>
        <v>42231.42527777778</v>
      </c>
      <c r="U3892" t="str">
        <f t="shared" si="304"/>
        <v>2015</v>
      </c>
    </row>
    <row r="3893" spans="1:21" ht="30" x14ac:dyDescent="0.2">
      <c r="A3893" s="6">
        <f t="shared" si="300"/>
        <v>0.32500000000000001</v>
      </c>
      <c r="B3893">
        <v>3891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8">
        <f t="shared" si="301"/>
        <v>37.142857142857146</v>
      </c>
      <c r="Q3893" s="10" t="s">
        <v>8316</v>
      </c>
      <c r="R3893" t="s">
        <v>8317</v>
      </c>
      <c r="S3893" s="14" t="str">
        <f t="shared" si="302"/>
        <v>February</v>
      </c>
      <c r="T3893" s="15">
        <f t="shared" si="303"/>
        <v>42085.874305555553</v>
      </c>
      <c r="U3893" t="str">
        <f t="shared" si="304"/>
        <v>2015</v>
      </c>
    </row>
    <row r="3894" spans="1:21" ht="45" x14ac:dyDescent="0.2">
      <c r="A3894" s="6">
        <f t="shared" si="300"/>
        <v>0</v>
      </c>
      <c r="B3894">
        <v>3892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8" t="e">
        <f t="shared" si="301"/>
        <v>#DIV/0!</v>
      </c>
      <c r="Q3894" s="10" t="s">
        <v>8316</v>
      </c>
      <c r="R3894" t="s">
        <v>8317</v>
      </c>
      <c r="S3894" s="14" t="str">
        <f t="shared" si="302"/>
        <v>August</v>
      </c>
      <c r="T3894" s="15">
        <f t="shared" si="303"/>
        <v>41874.958333333328</v>
      </c>
      <c r="U3894" t="str">
        <f t="shared" si="304"/>
        <v>2014</v>
      </c>
    </row>
    <row r="3895" spans="1:21" ht="45" x14ac:dyDescent="0.2">
      <c r="A3895" s="6">
        <f t="shared" si="300"/>
        <v>0.2155</v>
      </c>
      <c r="B3895">
        <v>3893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8">
        <f t="shared" si="301"/>
        <v>128.27380952380952</v>
      </c>
      <c r="Q3895" s="10" t="s">
        <v>8316</v>
      </c>
      <c r="R3895" t="s">
        <v>8317</v>
      </c>
      <c r="S3895" s="14" t="str">
        <f t="shared" si="302"/>
        <v>May</v>
      </c>
      <c r="T3895" s="15">
        <f t="shared" si="303"/>
        <v>41820.916666666664</v>
      </c>
      <c r="U3895" t="str">
        <f t="shared" si="304"/>
        <v>2014</v>
      </c>
    </row>
    <row r="3896" spans="1:21" ht="45" x14ac:dyDescent="0.2">
      <c r="A3896" s="6">
        <f t="shared" si="300"/>
        <v>3.4666666666666665E-2</v>
      </c>
      <c r="B3896">
        <v>3894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8">
        <f t="shared" si="301"/>
        <v>47.272727272727273</v>
      </c>
      <c r="Q3896" s="10" t="s">
        <v>8316</v>
      </c>
      <c r="R3896" t="s">
        <v>8317</v>
      </c>
      <c r="S3896" s="14" t="str">
        <f t="shared" si="302"/>
        <v>November</v>
      </c>
      <c r="T3896" s="15">
        <f t="shared" si="303"/>
        <v>42709.874305555553</v>
      </c>
      <c r="U3896" t="str">
        <f t="shared" si="304"/>
        <v>2016</v>
      </c>
    </row>
    <row r="3897" spans="1:21" ht="45" x14ac:dyDescent="0.2">
      <c r="A3897" s="6">
        <f t="shared" si="300"/>
        <v>0.05</v>
      </c>
      <c r="B3897">
        <v>3895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8">
        <f t="shared" si="301"/>
        <v>50</v>
      </c>
      <c r="Q3897" s="10" t="s">
        <v>8316</v>
      </c>
      <c r="R3897" t="s">
        <v>8317</v>
      </c>
      <c r="S3897" s="14" t="str">
        <f t="shared" si="302"/>
        <v>January</v>
      </c>
      <c r="T3897" s="15">
        <f t="shared" si="303"/>
        <v>42062.916875000003</v>
      </c>
      <c r="U3897" t="str">
        <f t="shared" si="304"/>
        <v>2015</v>
      </c>
    </row>
    <row r="3898" spans="1:21" ht="45" x14ac:dyDescent="0.2">
      <c r="A3898" s="6">
        <f t="shared" si="300"/>
        <v>0.10625</v>
      </c>
      <c r="B3898">
        <v>3896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8">
        <f t="shared" si="301"/>
        <v>42.5</v>
      </c>
      <c r="Q3898" s="10" t="s">
        <v>8316</v>
      </c>
      <c r="R3898" t="s">
        <v>8317</v>
      </c>
      <c r="S3898" s="14" t="str">
        <f t="shared" si="302"/>
        <v>June</v>
      </c>
      <c r="T3898" s="15">
        <f t="shared" si="303"/>
        <v>41806.858541666668</v>
      </c>
      <c r="U3898" t="str">
        <f t="shared" si="304"/>
        <v>2014</v>
      </c>
    </row>
    <row r="3899" spans="1:21" ht="45" x14ac:dyDescent="0.2">
      <c r="A3899" s="6">
        <f t="shared" si="300"/>
        <v>0.17599999999999999</v>
      </c>
      <c r="B3899">
        <v>3897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8">
        <f t="shared" si="301"/>
        <v>44</v>
      </c>
      <c r="Q3899" s="10" t="s">
        <v>8316</v>
      </c>
      <c r="R3899" t="s">
        <v>8317</v>
      </c>
      <c r="S3899" s="14" t="str">
        <f t="shared" si="302"/>
        <v>December</v>
      </c>
      <c r="T3899" s="15">
        <f t="shared" si="303"/>
        <v>42012.540312499994</v>
      </c>
      <c r="U3899" t="str">
        <f t="shared" si="304"/>
        <v>2014</v>
      </c>
    </row>
    <row r="3900" spans="1:21" ht="60" x14ac:dyDescent="0.2">
      <c r="A3900" s="6">
        <f t="shared" si="300"/>
        <v>0.3256</v>
      </c>
      <c r="B3900">
        <v>3898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8">
        <f t="shared" si="301"/>
        <v>50.875</v>
      </c>
      <c r="Q3900" s="10" t="s">
        <v>8316</v>
      </c>
      <c r="R3900" t="s">
        <v>8317</v>
      </c>
      <c r="S3900" s="14" t="str">
        <f t="shared" si="302"/>
        <v>July</v>
      </c>
      <c r="T3900" s="15">
        <f t="shared" si="303"/>
        <v>42233.333333333336</v>
      </c>
      <c r="U3900" t="str">
        <f t="shared" si="304"/>
        <v>2015</v>
      </c>
    </row>
    <row r="3901" spans="1:21" ht="30" x14ac:dyDescent="0.2">
      <c r="A3901" s="6">
        <f t="shared" si="300"/>
        <v>1.2500000000000001E-2</v>
      </c>
      <c r="B3901">
        <v>3899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8">
        <f t="shared" si="301"/>
        <v>62.5</v>
      </c>
      <c r="Q3901" s="10" t="s">
        <v>8316</v>
      </c>
      <c r="R3901" t="s">
        <v>8317</v>
      </c>
      <c r="S3901" s="14" t="str">
        <f t="shared" si="302"/>
        <v>July</v>
      </c>
      <c r="T3901" s="15">
        <f t="shared" si="303"/>
        <v>41863.441678240735</v>
      </c>
      <c r="U3901" t="str">
        <f t="shared" si="304"/>
        <v>2014</v>
      </c>
    </row>
    <row r="3902" spans="1:21" ht="30" x14ac:dyDescent="0.2">
      <c r="A3902" s="6">
        <f t="shared" si="300"/>
        <v>5.3999999999999999E-2</v>
      </c>
      <c r="B3902">
        <v>3900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8">
        <f t="shared" si="301"/>
        <v>27</v>
      </c>
      <c r="Q3902" s="10" t="s">
        <v>8316</v>
      </c>
      <c r="R3902" t="s">
        <v>8317</v>
      </c>
      <c r="S3902" s="14" t="str">
        <f t="shared" si="302"/>
        <v>May</v>
      </c>
      <c r="T3902" s="15">
        <f t="shared" si="303"/>
        <v>42165.759155092594</v>
      </c>
      <c r="U3902" t="str">
        <f t="shared" si="304"/>
        <v>2015</v>
      </c>
    </row>
    <row r="3903" spans="1:21" ht="45" x14ac:dyDescent="0.2">
      <c r="A3903" s="6">
        <f t="shared" si="300"/>
        <v>8.3333333333333332E-3</v>
      </c>
      <c r="B3903">
        <v>3901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8">
        <f t="shared" si="301"/>
        <v>25</v>
      </c>
      <c r="Q3903" s="10" t="s">
        <v>8316</v>
      </c>
      <c r="R3903" t="s">
        <v>8317</v>
      </c>
      <c r="S3903" s="14" t="str">
        <f t="shared" si="302"/>
        <v>November</v>
      </c>
      <c r="T3903" s="15">
        <f t="shared" si="303"/>
        <v>42357.493043981485</v>
      </c>
      <c r="U3903" t="str">
        <f t="shared" si="304"/>
        <v>2015</v>
      </c>
    </row>
    <row r="3904" spans="1:21" ht="45" x14ac:dyDescent="0.2">
      <c r="A3904" s="6">
        <f t="shared" si="300"/>
        <v>0.48833333333333334</v>
      </c>
      <c r="B3904">
        <v>3902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8">
        <f t="shared" si="301"/>
        <v>47.258064516129032</v>
      </c>
      <c r="Q3904" s="10" t="s">
        <v>8316</v>
      </c>
      <c r="R3904" t="s">
        <v>8317</v>
      </c>
      <c r="S3904" s="14" t="str">
        <f t="shared" si="302"/>
        <v>October</v>
      </c>
      <c r="T3904" s="15">
        <f t="shared" si="303"/>
        <v>42688.176412037035</v>
      </c>
      <c r="U3904" t="str">
        <f t="shared" si="304"/>
        <v>2016</v>
      </c>
    </row>
    <row r="3905" spans="1:21" ht="45" x14ac:dyDescent="0.2">
      <c r="A3905" s="6">
        <f t="shared" si="300"/>
        <v>0</v>
      </c>
      <c r="B3905">
        <v>3903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8" t="e">
        <f t="shared" si="301"/>
        <v>#DIV/0!</v>
      </c>
      <c r="Q3905" s="10" t="s">
        <v>8316</v>
      </c>
      <c r="R3905" t="s">
        <v>8317</v>
      </c>
      <c r="S3905" s="14" t="str">
        <f t="shared" si="302"/>
        <v>June</v>
      </c>
      <c r="T3905" s="15">
        <f t="shared" si="303"/>
        <v>42230.484722222223</v>
      </c>
      <c r="U3905" t="str">
        <f t="shared" si="304"/>
        <v>2015</v>
      </c>
    </row>
    <row r="3906" spans="1:21" x14ac:dyDescent="0.2">
      <c r="A3906" s="6">
        <f t="shared" si="300"/>
        <v>2.9999999999999997E-4</v>
      </c>
      <c r="B3906">
        <v>3904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8">
        <f t="shared" si="301"/>
        <v>1.5</v>
      </c>
      <c r="Q3906" s="10" t="s">
        <v>8316</v>
      </c>
      <c r="R3906" t="s">
        <v>8317</v>
      </c>
      <c r="S3906" s="14" t="str">
        <f t="shared" si="302"/>
        <v>March</v>
      </c>
      <c r="T3906" s="15">
        <f t="shared" si="303"/>
        <v>42108.87777777778</v>
      </c>
      <c r="U3906" t="str">
        <f t="shared" si="304"/>
        <v>2015</v>
      </c>
    </row>
    <row r="3907" spans="1:21" ht="45" x14ac:dyDescent="0.2">
      <c r="A3907" s="6">
        <f t="shared" ref="A3907:A3970" si="305">(F3907/E3907)</f>
        <v>0.11533333333333333</v>
      </c>
      <c r="B3907">
        <v>3905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8">
        <f t="shared" ref="P3907:P3970" si="306">F3907/M3907</f>
        <v>24.714285714285715</v>
      </c>
      <c r="Q3907" s="10" t="s">
        <v>8316</v>
      </c>
      <c r="R3907" t="s">
        <v>8317</v>
      </c>
      <c r="S3907" s="14" t="str">
        <f t="shared" ref="S3907:S3970" si="307">TEXT((((K3907/60)/60)/24)+DATE(1970,1,1)+(-8/24),"MMMM")</f>
        <v>April</v>
      </c>
      <c r="T3907" s="15">
        <f t="shared" ref="T3907:T3970" si="308">(((J3907/60)/60/24)+DATE(1970,1,1)+(-8/24))</f>
        <v>42166.624999999993</v>
      </c>
      <c r="U3907" t="str">
        <f t="shared" ref="U3907:U3970" si="309">TEXT((((K3907/60)/60)/24)+DATE(1970,1,1)+(-8/24),"YYYY")</f>
        <v>2015</v>
      </c>
    </row>
    <row r="3908" spans="1:21" ht="45" x14ac:dyDescent="0.2">
      <c r="A3908" s="6">
        <f t="shared" si="305"/>
        <v>0.67333333333333334</v>
      </c>
      <c r="B3908">
        <v>3906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8">
        <f t="shared" si="306"/>
        <v>63.125</v>
      </c>
      <c r="Q3908" s="10" t="s">
        <v>8316</v>
      </c>
      <c r="R3908" t="s">
        <v>8317</v>
      </c>
      <c r="S3908" s="14" t="str">
        <f t="shared" si="307"/>
        <v>May</v>
      </c>
      <c r="T3908" s="15">
        <f t="shared" si="308"/>
        <v>42181.225694444445</v>
      </c>
      <c r="U3908" t="str">
        <f t="shared" si="309"/>
        <v>2015</v>
      </c>
    </row>
    <row r="3909" spans="1:21" ht="30" x14ac:dyDescent="0.2">
      <c r="A3909" s="6">
        <f t="shared" si="305"/>
        <v>0.153</v>
      </c>
      <c r="B3909">
        <v>3907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8">
        <f t="shared" si="306"/>
        <v>38.25</v>
      </c>
      <c r="Q3909" s="10" t="s">
        <v>8316</v>
      </c>
      <c r="R3909" t="s">
        <v>8317</v>
      </c>
      <c r="S3909" s="14" t="str">
        <f t="shared" si="307"/>
        <v>September</v>
      </c>
      <c r="T3909" s="15">
        <f t="shared" si="308"/>
        <v>41938.505555555552</v>
      </c>
      <c r="U3909" t="str">
        <f t="shared" si="309"/>
        <v>2014</v>
      </c>
    </row>
    <row r="3910" spans="1:21" ht="45" x14ac:dyDescent="0.2">
      <c r="A3910" s="6">
        <f t="shared" si="305"/>
        <v>8.666666666666667E-2</v>
      </c>
      <c r="B3910">
        <v>3908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8">
        <f t="shared" si="306"/>
        <v>16.25</v>
      </c>
      <c r="Q3910" s="10" t="s">
        <v>8316</v>
      </c>
      <c r="R3910" t="s">
        <v>8317</v>
      </c>
      <c r="S3910" s="14" t="str">
        <f t="shared" si="307"/>
        <v>July</v>
      </c>
      <c r="T3910" s="15">
        <f t="shared" si="308"/>
        <v>41848.802037037036</v>
      </c>
      <c r="U3910" t="str">
        <f t="shared" si="309"/>
        <v>2014</v>
      </c>
    </row>
    <row r="3911" spans="1:21" ht="45" x14ac:dyDescent="0.2">
      <c r="A3911" s="6">
        <f t="shared" si="305"/>
        <v>2.2499999999999998E-3</v>
      </c>
      <c r="B3911">
        <v>3909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8">
        <f t="shared" si="306"/>
        <v>33.75</v>
      </c>
      <c r="Q3911" s="10" t="s">
        <v>8316</v>
      </c>
      <c r="R3911" t="s">
        <v>8317</v>
      </c>
      <c r="S3911" s="14" t="str">
        <f t="shared" si="307"/>
        <v>August</v>
      </c>
      <c r="T3911" s="15">
        <f t="shared" si="308"/>
        <v>41893.025949074072</v>
      </c>
      <c r="U3911" t="str">
        <f t="shared" si="309"/>
        <v>2014</v>
      </c>
    </row>
    <row r="3912" spans="1:21" ht="45" x14ac:dyDescent="0.2">
      <c r="A3912" s="6">
        <f t="shared" si="305"/>
        <v>3.0833333333333334E-2</v>
      </c>
      <c r="B3912">
        <v>3910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8">
        <f t="shared" si="306"/>
        <v>61.666666666666664</v>
      </c>
      <c r="Q3912" s="10" t="s">
        <v>8316</v>
      </c>
      <c r="R3912" t="s">
        <v>8317</v>
      </c>
      <c r="S3912" s="14" t="str">
        <f t="shared" si="307"/>
        <v>August</v>
      </c>
      <c r="T3912" s="15">
        <f t="shared" si="308"/>
        <v>42254.423576388886</v>
      </c>
      <c r="U3912" t="str">
        <f t="shared" si="309"/>
        <v>2015</v>
      </c>
    </row>
    <row r="3913" spans="1:21" ht="45" x14ac:dyDescent="0.2">
      <c r="A3913" s="6">
        <f t="shared" si="305"/>
        <v>0.37412499999999999</v>
      </c>
      <c r="B3913">
        <v>3911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8">
        <f t="shared" si="306"/>
        <v>83.138888888888886</v>
      </c>
      <c r="Q3913" s="10" t="s">
        <v>8316</v>
      </c>
      <c r="R3913" t="s">
        <v>8317</v>
      </c>
      <c r="S3913" s="14" t="str">
        <f t="shared" si="307"/>
        <v>October</v>
      </c>
      <c r="T3913" s="15">
        <f t="shared" si="308"/>
        <v>41969.520567129628</v>
      </c>
      <c r="U3913" t="str">
        <f t="shared" si="309"/>
        <v>2014</v>
      </c>
    </row>
    <row r="3914" spans="1:21" ht="45" x14ac:dyDescent="0.2">
      <c r="A3914" s="6">
        <f t="shared" si="305"/>
        <v>6.666666666666667E-5</v>
      </c>
      <c r="B3914">
        <v>3912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8">
        <f t="shared" si="306"/>
        <v>1</v>
      </c>
      <c r="Q3914" s="10" t="s">
        <v>8316</v>
      </c>
      <c r="R3914" t="s">
        <v>8317</v>
      </c>
      <c r="S3914" s="14" t="str">
        <f t="shared" si="307"/>
        <v>February</v>
      </c>
      <c r="T3914" s="15">
        <f t="shared" si="308"/>
        <v>42118.857638888883</v>
      </c>
      <c r="U3914" t="str">
        <f t="shared" si="309"/>
        <v>2015</v>
      </c>
    </row>
    <row r="3915" spans="1:21" ht="45" x14ac:dyDescent="0.2">
      <c r="A3915" s="6">
        <f t="shared" si="305"/>
        <v>0.1</v>
      </c>
      <c r="B3915">
        <v>3913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8">
        <f t="shared" si="306"/>
        <v>142.85714285714286</v>
      </c>
      <c r="Q3915" s="10" t="s">
        <v>8316</v>
      </c>
      <c r="R3915" t="s">
        <v>8317</v>
      </c>
      <c r="S3915" s="14" t="str">
        <f t="shared" si="307"/>
        <v>October</v>
      </c>
      <c r="T3915" s="15">
        <f t="shared" si="308"/>
        <v>42337.919548611106</v>
      </c>
      <c r="U3915" t="str">
        <f t="shared" si="309"/>
        <v>2015</v>
      </c>
    </row>
    <row r="3916" spans="1:21" ht="45" x14ac:dyDescent="0.2">
      <c r="A3916" s="6">
        <f t="shared" si="305"/>
        <v>0.36359999999999998</v>
      </c>
      <c r="B3916">
        <v>3914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8">
        <f t="shared" si="306"/>
        <v>33.666666666666664</v>
      </c>
      <c r="Q3916" s="10" t="s">
        <v>8316</v>
      </c>
      <c r="R3916" t="s">
        <v>8317</v>
      </c>
      <c r="S3916" s="14" t="str">
        <f t="shared" si="307"/>
        <v>April</v>
      </c>
      <c r="T3916" s="15">
        <f t="shared" si="308"/>
        <v>42134.624305555553</v>
      </c>
      <c r="U3916" t="str">
        <f t="shared" si="309"/>
        <v>2015</v>
      </c>
    </row>
    <row r="3917" spans="1:21" ht="45" x14ac:dyDescent="0.2">
      <c r="A3917" s="6">
        <f t="shared" si="305"/>
        <v>3.3333333333333335E-3</v>
      </c>
      <c r="B3917">
        <v>3915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8">
        <f t="shared" si="306"/>
        <v>5</v>
      </c>
      <c r="Q3917" s="10" t="s">
        <v>8316</v>
      </c>
      <c r="R3917" t="s">
        <v>8317</v>
      </c>
      <c r="S3917" s="14" t="str">
        <f t="shared" si="307"/>
        <v>May</v>
      </c>
      <c r="T3917" s="15">
        <f t="shared" si="308"/>
        <v>42522.651724537034</v>
      </c>
      <c r="U3917" t="str">
        <f t="shared" si="309"/>
        <v>2016</v>
      </c>
    </row>
    <row r="3918" spans="1:21" ht="45" x14ac:dyDescent="0.2">
      <c r="A3918" s="6">
        <f t="shared" si="305"/>
        <v>0</v>
      </c>
      <c r="B3918">
        <v>3916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8" t="e">
        <f t="shared" si="306"/>
        <v>#DIV/0!</v>
      </c>
      <c r="Q3918" s="10" t="s">
        <v>8316</v>
      </c>
      <c r="R3918" t="s">
        <v>8317</v>
      </c>
      <c r="S3918" s="14" t="str">
        <f t="shared" si="307"/>
        <v>May</v>
      </c>
      <c r="T3918" s="15">
        <f t="shared" si="308"/>
        <v>42524.138333333329</v>
      </c>
      <c r="U3918" t="str">
        <f t="shared" si="309"/>
        <v>2016</v>
      </c>
    </row>
    <row r="3919" spans="1:21" ht="45" x14ac:dyDescent="0.2">
      <c r="A3919" s="6">
        <f t="shared" si="305"/>
        <v>2.8571428571428571E-3</v>
      </c>
      <c r="B3919">
        <v>3917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8">
        <f t="shared" si="306"/>
        <v>10</v>
      </c>
      <c r="Q3919" s="10" t="s">
        <v>8316</v>
      </c>
      <c r="R3919" t="s">
        <v>8317</v>
      </c>
      <c r="S3919" s="14" t="str">
        <f t="shared" si="307"/>
        <v>August</v>
      </c>
      <c r="T3919" s="15">
        <f t="shared" si="308"/>
        <v>41893.193993055553</v>
      </c>
      <c r="U3919" t="str">
        <f t="shared" si="309"/>
        <v>2014</v>
      </c>
    </row>
    <row r="3920" spans="1:21" ht="45" x14ac:dyDescent="0.2">
      <c r="A3920" s="6">
        <f t="shared" si="305"/>
        <v>2E-3</v>
      </c>
      <c r="B3920">
        <v>3918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8">
        <f t="shared" si="306"/>
        <v>40</v>
      </c>
      <c r="Q3920" s="10" t="s">
        <v>8316</v>
      </c>
      <c r="R3920" t="s">
        <v>8317</v>
      </c>
      <c r="S3920" s="14" t="str">
        <f t="shared" si="307"/>
        <v>July</v>
      </c>
      <c r="T3920" s="15">
        <f t="shared" si="308"/>
        <v>41855.333333333328</v>
      </c>
      <c r="U3920" t="str">
        <f t="shared" si="309"/>
        <v>2014</v>
      </c>
    </row>
    <row r="3921" spans="1:21" ht="45" x14ac:dyDescent="0.2">
      <c r="A3921" s="6">
        <f t="shared" si="305"/>
        <v>1.7999999999999999E-2</v>
      </c>
      <c r="B3921">
        <v>3919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8">
        <f t="shared" si="306"/>
        <v>30</v>
      </c>
      <c r="Q3921" s="10" t="s">
        <v>8316</v>
      </c>
      <c r="R3921" t="s">
        <v>8317</v>
      </c>
      <c r="S3921" s="14" t="str">
        <f t="shared" si="307"/>
        <v>December</v>
      </c>
      <c r="T3921" s="15">
        <f t="shared" si="308"/>
        <v>42386.666666666664</v>
      </c>
      <c r="U3921" t="str">
        <f t="shared" si="309"/>
        <v>2015</v>
      </c>
    </row>
    <row r="3922" spans="1:21" ht="45" x14ac:dyDescent="0.2">
      <c r="A3922" s="6">
        <f t="shared" si="305"/>
        <v>5.3999999999999999E-2</v>
      </c>
      <c r="B3922">
        <v>3920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8">
        <f t="shared" si="306"/>
        <v>45</v>
      </c>
      <c r="Q3922" s="10" t="s">
        <v>8316</v>
      </c>
      <c r="R3922" t="s">
        <v>8317</v>
      </c>
      <c r="S3922" s="14" t="str">
        <f t="shared" si="307"/>
        <v>October</v>
      </c>
      <c r="T3922" s="15">
        <f t="shared" si="308"/>
        <v>42687.095601851855</v>
      </c>
      <c r="U3922" t="str">
        <f t="shared" si="309"/>
        <v>2016</v>
      </c>
    </row>
    <row r="3923" spans="1:21" ht="45" x14ac:dyDescent="0.2">
      <c r="A3923" s="6">
        <f t="shared" si="305"/>
        <v>0</v>
      </c>
      <c r="B3923">
        <v>3921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8" t="e">
        <f t="shared" si="306"/>
        <v>#DIV/0!</v>
      </c>
      <c r="Q3923" s="10" t="s">
        <v>8316</v>
      </c>
      <c r="R3923" t="s">
        <v>8317</v>
      </c>
      <c r="S3923" s="14" t="str">
        <f t="shared" si="307"/>
        <v>October</v>
      </c>
      <c r="T3923" s="15">
        <f t="shared" si="308"/>
        <v>41938.416666666664</v>
      </c>
      <c r="U3923" t="str">
        <f t="shared" si="309"/>
        <v>2014</v>
      </c>
    </row>
    <row r="3924" spans="1:21" ht="45" x14ac:dyDescent="0.2">
      <c r="A3924" s="6">
        <f t="shared" si="305"/>
        <v>8.1333333333333327E-2</v>
      </c>
      <c r="B3924">
        <v>3922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8">
        <f t="shared" si="306"/>
        <v>10.166666666666666</v>
      </c>
      <c r="Q3924" s="10" t="s">
        <v>8316</v>
      </c>
      <c r="R3924" t="s">
        <v>8317</v>
      </c>
      <c r="S3924" s="14" t="str">
        <f t="shared" si="307"/>
        <v>January</v>
      </c>
      <c r="T3924" s="15">
        <f t="shared" si="308"/>
        <v>42065.624999999993</v>
      </c>
      <c r="U3924" t="str">
        <f t="shared" si="309"/>
        <v>2015</v>
      </c>
    </row>
    <row r="3925" spans="1:21" ht="45" x14ac:dyDescent="0.2">
      <c r="A3925" s="6">
        <f t="shared" si="305"/>
        <v>0.12034782608695652</v>
      </c>
      <c r="B3925">
        <v>3923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8">
        <f t="shared" si="306"/>
        <v>81.411764705882348</v>
      </c>
      <c r="Q3925" s="10" t="s">
        <v>8316</v>
      </c>
      <c r="R3925" t="s">
        <v>8317</v>
      </c>
      <c r="S3925" s="14" t="str">
        <f t="shared" si="307"/>
        <v>March</v>
      </c>
      <c r="T3925" s="15">
        <f t="shared" si="308"/>
        <v>42103.646655092591</v>
      </c>
      <c r="U3925" t="str">
        <f t="shared" si="309"/>
        <v>2015</v>
      </c>
    </row>
    <row r="3926" spans="1:21" ht="45" x14ac:dyDescent="0.2">
      <c r="A3926" s="6">
        <f t="shared" si="305"/>
        <v>0.15266666666666667</v>
      </c>
      <c r="B3926">
        <v>3924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8">
        <f t="shared" si="306"/>
        <v>57.25</v>
      </c>
      <c r="Q3926" s="10" t="s">
        <v>8316</v>
      </c>
      <c r="R3926" t="s">
        <v>8317</v>
      </c>
      <c r="S3926" s="14" t="str">
        <f t="shared" si="307"/>
        <v>May</v>
      </c>
      <c r="T3926" s="15">
        <f t="shared" si="308"/>
        <v>41816.626412037032</v>
      </c>
      <c r="U3926" t="str">
        <f t="shared" si="309"/>
        <v>2014</v>
      </c>
    </row>
    <row r="3927" spans="1:21" ht="45" x14ac:dyDescent="0.2">
      <c r="A3927" s="6">
        <f t="shared" si="305"/>
        <v>0.1</v>
      </c>
      <c r="B3927">
        <v>3925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8">
        <f t="shared" si="306"/>
        <v>5</v>
      </c>
      <c r="Q3927" s="10" t="s">
        <v>8316</v>
      </c>
      <c r="R3927" t="s">
        <v>8317</v>
      </c>
      <c r="S3927" s="14" t="str">
        <f t="shared" si="307"/>
        <v>June</v>
      </c>
      <c r="T3927" s="15">
        <f t="shared" si="308"/>
        <v>41850.537488425922</v>
      </c>
      <c r="U3927" t="str">
        <f t="shared" si="309"/>
        <v>2014</v>
      </c>
    </row>
    <row r="3928" spans="1:21" ht="30" x14ac:dyDescent="0.2">
      <c r="A3928" s="6">
        <f t="shared" si="305"/>
        <v>3.0000000000000001E-3</v>
      </c>
      <c r="B3928">
        <v>3926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8">
        <f t="shared" si="306"/>
        <v>15</v>
      </c>
      <c r="Q3928" s="10" t="s">
        <v>8316</v>
      </c>
      <c r="R3928" t="s">
        <v>8317</v>
      </c>
      <c r="S3928" s="14" t="str">
        <f t="shared" si="307"/>
        <v>November</v>
      </c>
      <c r="T3928" s="15">
        <f t="shared" si="308"/>
        <v>41999.751712962963</v>
      </c>
      <c r="U3928" t="str">
        <f t="shared" si="309"/>
        <v>2014</v>
      </c>
    </row>
    <row r="3929" spans="1:21" ht="45" x14ac:dyDescent="0.2">
      <c r="A3929" s="6">
        <f t="shared" si="305"/>
        <v>0.01</v>
      </c>
      <c r="B3929">
        <v>3927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8">
        <f t="shared" si="306"/>
        <v>12.5</v>
      </c>
      <c r="Q3929" s="10" t="s">
        <v>8316</v>
      </c>
      <c r="R3929" t="s">
        <v>8317</v>
      </c>
      <c r="S3929" s="14" t="str">
        <f t="shared" si="307"/>
        <v>July</v>
      </c>
      <c r="T3929" s="15">
        <f t="shared" si="308"/>
        <v>41859.934074074074</v>
      </c>
      <c r="U3929" t="str">
        <f t="shared" si="309"/>
        <v>2014</v>
      </c>
    </row>
    <row r="3930" spans="1:21" ht="45" x14ac:dyDescent="0.2">
      <c r="A3930" s="6">
        <f t="shared" si="305"/>
        <v>0.13020000000000001</v>
      </c>
      <c r="B3930">
        <v>3928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8">
        <f t="shared" si="306"/>
        <v>93</v>
      </c>
      <c r="Q3930" s="10" t="s">
        <v>8316</v>
      </c>
      <c r="R3930" t="s">
        <v>8317</v>
      </c>
      <c r="S3930" s="14" t="str">
        <f t="shared" si="307"/>
        <v>September</v>
      </c>
      <c r="T3930" s="15">
        <f t="shared" si="308"/>
        <v>42292.874305555553</v>
      </c>
      <c r="U3930" t="str">
        <f t="shared" si="309"/>
        <v>2015</v>
      </c>
    </row>
    <row r="3931" spans="1:21" ht="45" x14ac:dyDescent="0.2">
      <c r="A3931" s="6">
        <f t="shared" si="305"/>
        <v>2.265E-2</v>
      </c>
      <c r="B3931">
        <v>3929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8">
        <f t="shared" si="306"/>
        <v>32.357142857142854</v>
      </c>
      <c r="Q3931" s="10" t="s">
        <v>8316</v>
      </c>
      <c r="R3931" t="s">
        <v>8317</v>
      </c>
      <c r="S3931" s="14" t="str">
        <f t="shared" si="307"/>
        <v>August</v>
      </c>
      <c r="T3931" s="15">
        <f t="shared" si="308"/>
        <v>42631.493807870364</v>
      </c>
      <c r="U3931" t="str">
        <f t="shared" si="309"/>
        <v>2016</v>
      </c>
    </row>
    <row r="3932" spans="1:21" ht="45" x14ac:dyDescent="0.2">
      <c r="A3932" s="6">
        <f t="shared" si="305"/>
        <v>0</v>
      </c>
      <c r="B3932">
        <v>3930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8" t="e">
        <f t="shared" si="306"/>
        <v>#DIV/0!</v>
      </c>
      <c r="Q3932" s="10" t="s">
        <v>8316</v>
      </c>
      <c r="R3932" t="s">
        <v>8317</v>
      </c>
      <c r="S3932" s="14" t="str">
        <f t="shared" si="307"/>
        <v>March</v>
      </c>
      <c r="T3932" s="15">
        <f t="shared" si="308"/>
        <v>42460.916666666664</v>
      </c>
      <c r="U3932" t="str">
        <f t="shared" si="309"/>
        <v>2016</v>
      </c>
    </row>
    <row r="3933" spans="1:21" ht="45" x14ac:dyDescent="0.2">
      <c r="A3933" s="6">
        <f t="shared" si="305"/>
        <v>0</v>
      </c>
      <c r="B3933">
        <v>3931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8" t="e">
        <f t="shared" si="306"/>
        <v>#DIV/0!</v>
      </c>
      <c r="Q3933" s="10" t="s">
        <v>8316</v>
      </c>
      <c r="R3933" t="s">
        <v>8317</v>
      </c>
      <c r="S3933" s="14" t="str">
        <f t="shared" si="307"/>
        <v>August</v>
      </c>
      <c r="T3933" s="15">
        <f t="shared" si="308"/>
        <v>42252.818368055552</v>
      </c>
      <c r="U3933" t="str">
        <f t="shared" si="309"/>
        <v>2015</v>
      </c>
    </row>
    <row r="3934" spans="1:21" ht="45" x14ac:dyDescent="0.2">
      <c r="A3934" s="6">
        <f t="shared" si="305"/>
        <v>8.3333333333333331E-5</v>
      </c>
      <c r="B3934">
        <v>3932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8">
        <f t="shared" si="306"/>
        <v>1</v>
      </c>
      <c r="Q3934" s="10" t="s">
        <v>8316</v>
      </c>
      <c r="R3934" t="s">
        <v>8317</v>
      </c>
      <c r="S3934" s="14" t="str">
        <f t="shared" si="307"/>
        <v>February</v>
      </c>
      <c r="T3934" s="15">
        <f t="shared" si="308"/>
        <v>42444.793564814812</v>
      </c>
      <c r="U3934" t="str">
        <f t="shared" si="309"/>
        <v>2016</v>
      </c>
    </row>
    <row r="3935" spans="1:21" ht="45" x14ac:dyDescent="0.2">
      <c r="A3935" s="6">
        <f t="shared" si="305"/>
        <v>0.15742857142857142</v>
      </c>
      <c r="B3935">
        <v>3933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8">
        <f t="shared" si="306"/>
        <v>91.833333333333329</v>
      </c>
      <c r="Q3935" s="10" t="s">
        <v>8316</v>
      </c>
      <c r="R3935" t="s">
        <v>8317</v>
      </c>
      <c r="S3935" s="14" t="str">
        <f t="shared" si="307"/>
        <v>June</v>
      </c>
      <c r="T3935" s="15">
        <f t="shared" si="308"/>
        <v>42567.696527777771</v>
      </c>
      <c r="U3935" t="str">
        <f t="shared" si="309"/>
        <v>2016</v>
      </c>
    </row>
    <row r="3936" spans="1:21" ht="45" x14ac:dyDescent="0.2">
      <c r="A3936" s="6">
        <f t="shared" si="305"/>
        <v>0.11</v>
      </c>
      <c r="B3936">
        <v>3934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8">
        <f t="shared" si="306"/>
        <v>45.833333333333336</v>
      </c>
      <c r="Q3936" s="10" t="s">
        <v>8316</v>
      </c>
      <c r="R3936" t="s">
        <v>8317</v>
      </c>
      <c r="S3936" s="14" t="str">
        <f t="shared" si="307"/>
        <v>August</v>
      </c>
      <c r="T3936" s="15">
        <f t="shared" si="308"/>
        <v>42278.208333333336</v>
      </c>
      <c r="U3936" t="str">
        <f t="shared" si="309"/>
        <v>2015</v>
      </c>
    </row>
    <row r="3937" spans="1:21" ht="60" x14ac:dyDescent="0.2">
      <c r="A3937" s="6">
        <f t="shared" si="305"/>
        <v>0.43833333333333335</v>
      </c>
      <c r="B3937">
        <v>3935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8">
        <f t="shared" si="306"/>
        <v>57.173913043478258</v>
      </c>
      <c r="Q3937" s="10" t="s">
        <v>8316</v>
      </c>
      <c r="R3937" t="s">
        <v>8317</v>
      </c>
      <c r="S3937" s="14" t="str">
        <f t="shared" si="307"/>
        <v>August</v>
      </c>
      <c r="T3937" s="15">
        <f t="shared" si="308"/>
        <v>42281.323449074065</v>
      </c>
      <c r="U3937" t="str">
        <f t="shared" si="309"/>
        <v>2015</v>
      </c>
    </row>
    <row r="3938" spans="1:21" ht="45" x14ac:dyDescent="0.2">
      <c r="A3938" s="6">
        <f t="shared" si="305"/>
        <v>0</v>
      </c>
      <c r="B3938">
        <v>3936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8" t="e">
        <f t="shared" si="306"/>
        <v>#DIV/0!</v>
      </c>
      <c r="Q3938" s="10" t="s">
        <v>8316</v>
      </c>
      <c r="R3938" t="s">
        <v>8317</v>
      </c>
      <c r="S3938" s="14" t="str">
        <f t="shared" si="307"/>
        <v>October</v>
      </c>
      <c r="T3938" s="15">
        <f t="shared" si="308"/>
        <v>42704.971296296295</v>
      </c>
      <c r="U3938" t="str">
        <f t="shared" si="309"/>
        <v>2016</v>
      </c>
    </row>
    <row r="3939" spans="1:21" ht="45" x14ac:dyDescent="0.2">
      <c r="A3939" s="6">
        <f t="shared" si="305"/>
        <v>0.86135181975736563</v>
      </c>
      <c r="B3939">
        <v>3937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8">
        <f t="shared" si="306"/>
        <v>248.5</v>
      </c>
      <c r="Q3939" s="10" t="s">
        <v>8316</v>
      </c>
      <c r="R3939" t="s">
        <v>8317</v>
      </c>
      <c r="S3939" s="14" t="str">
        <f t="shared" si="307"/>
        <v>June</v>
      </c>
      <c r="T3939" s="15">
        <f t="shared" si="308"/>
        <v>42562.298148148147</v>
      </c>
      <c r="U3939" t="str">
        <f t="shared" si="309"/>
        <v>2016</v>
      </c>
    </row>
    <row r="3940" spans="1:21" ht="45" x14ac:dyDescent="0.2">
      <c r="A3940" s="6">
        <f t="shared" si="305"/>
        <v>0.12196620583717357</v>
      </c>
      <c r="B3940">
        <v>3938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8">
        <f t="shared" si="306"/>
        <v>79.400000000000006</v>
      </c>
      <c r="Q3940" s="10" t="s">
        <v>8316</v>
      </c>
      <c r="R3940" t="s">
        <v>8317</v>
      </c>
      <c r="S3940" s="14" t="str">
        <f t="shared" si="307"/>
        <v>May</v>
      </c>
      <c r="T3940" s="15">
        <f t="shared" si="308"/>
        <v>42182.572384259263</v>
      </c>
      <c r="U3940" t="str">
        <f t="shared" si="309"/>
        <v>2015</v>
      </c>
    </row>
    <row r="3941" spans="1:21" ht="45" x14ac:dyDescent="0.2">
      <c r="A3941" s="6">
        <f t="shared" si="305"/>
        <v>1E-3</v>
      </c>
      <c r="B3941">
        <v>3939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8">
        <f t="shared" si="306"/>
        <v>5</v>
      </c>
      <c r="Q3941" s="10" t="s">
        <v>8316</v>
      </c>
      <c r="R3941" t="s">
        <v>8317</v>
      </c>
      <c r="S3941" s="14" t="str">
        <f t="shared" si="307"/>
        <v>October</v>
      </c>
      <c r="T3941" s="15">
        <f t="shared" si="308"/>
        <v>41918.854166666664</v>
      </c>
      <c r="U3941" t="str">
        <f t="shared" si="309"/>
        <v>2014</v>
      </c>
    </row>
    <row r="3942" spans="1:21" ht="45" x14ac:dyDescent="0.2">
      <c r="A3942" s="6">
        <f t="shared" si="305"/>
        <v>2.2000000000000001E-3</v>
      </c>
      <c r="B3942">
        <v>3940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8">
        <f t="shared" si="306"/>
        <v>5.5</v>
      </c>
      <c r="Q3942" s="10" t="s">
        <v>8316</v>
      </c>
      <c r="R3942" t="s">
        <v>8317</v>
      </c>
      <c r="S3942" s="14" t="str">
        <f t="shared" si="307"/>
        <v>November</v>
      </c>
      <c r="T3942" s="15">
        <f t="shared" si="308"/>
        <v>42006.159155092588</v>
      </c>
      <c r="U3942" t="str">
        <f t="shared" si="309"/>
        <v>2014</v>
      </c>
    </row>
    <row r="3943" spans="1:21" ht="45" x14ac:dyDescent="0.2">
      <c r="A3943" s="6">
        <f t="shared" si="305"/>
        <v>9.0909090909090905E-3</v>
      </c>
      <c r="B3943">
        <v>3941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8">
        <f t="shared" si="306"/>
        <v>25</v>
      </c>
      <c r="Q3943" s="10" t="s">
        <v>8316</v>
      </c>
      <c r="R3943" t="s">
        <v>8317</v>
      </c>
      <c r="S3943" s="14" t="str">
        <f t="shared" si="307"/>
        <v>October</v>
      </c>
      <c r="T3943" s="15">
        <f t="shared" si="308"/>
        <v>41967.708333333336</v>
      </c>
      <c r="U3943" t="str">
        <f t="shared" si="309"/>
        <v>2014</v>
      </c>
    </row>
    <row r="3944" spans="1:21" ht="45" x14ac:dyDescent="0.2">
      <c r="A3944" s="6">
        <f t="shared" si="305"/>
        <v>0</v>
      </c>
      <c r="B3944">
        <v>3942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8" t="e">
        <f t="shared" si="306"/>
        <v>#DIV/0!</v>
      </c>
      <c r="Q3944" s="10" t="s">
        <v>8316</v>
      </c>
      <c r="R3944" t="s">
        <v>8317</v>
      </c>
      <c r="S3944" s="14" t="str">
        <f t="shared" si="307"/>
        <v>April</v>
      </c>
      <c r="T3944" s="15">
        <f t="shared" si="308"/>
        <v>42171.570763888885</v>
      </c>
      <c r="U3944" t="str">
        <f t="shared" si="309"/>
        <v>2015</v>
      </c>
    </row>
    <row r="3945" spans="1:21" ht="45" x14ac:dyDescent="0.2">
      <c r="A3945" s="6">
        <f t="shared" si="305"/>
        <v>0.35639999999999999</v>
      </c>
      <c r="B3945">
        <v>3943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8">
        <f t="shared" si="306"/>
        <v>137.07692307692307</v>
      </c>
      <c r="Q3945" s="10" t="s">
        <v>8316</v>
      </c>
      <c r="R3945" t="s">
        <v>8317</v>
      </c>
      <c r="S3945" s="14" t="str">
        <f t="shared" si="307"/>
        <v>October</v>
      </c>
      <c r="T3945" s="15">
        <f t="shared" si="308"/>
        <v>42310.368055555555</v>
      </c>
      <c r="U3945" t="str">
        <f t="shared" si="309"/>
        <v>2015</v>
      </c>
    </row>
    <row r="3946" spans="1:21" ht="45" x14ac:dyDescent="0.2">
      <c r="A3946" s="6">
        <f t="shared" si="305"/>
        <v>0</v>
      </c>
      <c r="B3946">
        <v>3944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8" t="e">
        <f t="shared" si="306"/>
        <v>#DIV/0!</v>
      </c>
      <c r="Q3946" s="10" t="s">
        <v>8316</v>
      </c>
      <c r="R3946" t="s">
        <v>8317</v>
      </c>
      <c r="S3946" s="14" t="str">
        <f t="shared" si="307"/>
        <v>July</v>
      </c>
      <c r="T3946" s="15">
        <f t="shared" si="308"/>
        <v>42243.329571759255</v>
      </c>
      <c r="U3946" t="str">
        <f t="shared" si="309"/>
        <v>2015</v>
      </c>
    </row>
    <row r="3947" spans="1:21" ht="45" x14ac:dyDescent="0.2">
      <c r="A3947" s="6">
        <f t="shared" si="305"/>
        <v>2.5000000000000001E-3</v>
      </c>
      <c r="B3947">
        <v>3945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8">
        <f t="shared" si="306"/>
        <v>5</v>
      </c>
      <c r="Q3947" s="10" t="s">
        <v>8316</v>
      </c>
      <c r="R3947" t="s">
        <v>8317</v>
      </c>
      <c r="S3947" s="14" t="str">
        <f t="shared" si="307"/>
        <v>April</v>
      </c>
      <c r="T3947" s="15">
        <f t="shared" si="308"/>
        <v>42139.468379629623</v>
      </c>
      <c r="U3947" t="str">
        <f t="shared" si="309"/>
        <v>2015</v>
      </c>
    </row>
    <row r="3948" spans="1:21" ht="30" x14ac:dyDescent="0.2">
      <c r="A3948" s="6">
        <f t="shared" si="305"/>
        <v>3.2500000000000001E-2</v>
      </c>
      <c r="B3948">
        <v>3946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8">
        <f t="shared" si="306"/>
        <v>39</v>
      </c>
      <c r="Q3948" s="10" t="s">
        <v>8316</v>
      </c>
      <c r="R3948" t="s">
        <v>8317</v>
      </c>
      <c r="S3948" s="14" t="str">
        <f t="shared" si="307"/>
        <v>January</v>
      </c>
      <c r="T3948" s="15">
        <f t="shared" si="308"/>
        <v>42062.999999999993</v>
      </c>
      <c r="U3948" t="str">
        <f t="shared" si="309"/>
        <v>2015</v>
      </c>
    </row>
    <row r="3949" spans="1:21" ht="45" x14ac:dyDescent="0.2">
      <c r="A3949" s="6">
        <f t="shared" si="305"/>
        <v>3.3666666666666664E-2</v>
      </c>
      <c r="B3949">
        <v>3947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8">
        <f t="shared" si="306"/>
        <v>50.5</v>
      </c>
      <c r="Q3949" s="10" t="s">
        <v>8316</v>
      </c>
      <c r="R3949" t="s">
        <v>8317</v>
      </c>
      <c r="S3949" s="14" t="str">
        <f t="shared" si="307"/>
        <v>September</v>
      </c>
      <c r="T3949" s="15">
        <f t="shared" si="308"/>
        <v>42644.809537037036</v>
      </c>
      <c r="U3949" t="str">
        <f t="shared" si="309"/>
        <v>2016</v>
      </c>
    </row>
    <row r="3950" spans="1:21" ht="45" x14ac:dyDescent="0.2">
      <c r="A3950" s="6">
        <f t="shared" si="305"/>
        <v>0</v>
      </c>
      <c r="B3950">
        <v>3948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8" t="e">
        <f t="shared" si="306"/>
        <v>#DIV/0!</v>
      </c>
      <c r="Q3950" s="10" t="s">
        <v>8316</v>
      </c>
      <c r="R3950" t="s">
        <v>8317</v>
      </c>
      <c r="S3950" s="14" t="str">
        <f t="shared" si="307"/>
        <v>July</v>
      </c>
      <c r="T3950" s="15">
        <f t="shared" si="308"/>
        <v>41888.992164351846</v>
      </c>
      <c r="U3950" t="str">
        <f t="shared" si="309"/>
        <v>2014</v>
      </c>
    </row>
    <row r="3951" spans="1:21" ht="45" x14ac:dyDescent="0.2">
      <c r="A3951" s="6">
        <f t="shared" si="305"/>
        <v>0.15770000000000001</v>
      </c>
      <c r="B3951">
        <v>3949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8">
        <f t="shared" si="306"/>
        <v>49.28125</v>
      </c>
      <c r="Q3951" s="10" t="s">
        <v>8316</v>
      </c>
      <c r="R3951" t="s">
        <v>8317</v>
      </c>
      <c r="S3951" s="14" t="str">
        <f t="shared" si="307"/>
        <v>January</v>
      </c>
      <c r="T3951" s="15">
        <f t="shared" si="308"/>
        <v>42045.787280092591</v>
      </c>
      <c r="U3951" t="str">
        <f t="shared" si="309"/>
        <v>2015</v>
      </c>
    </row>
    <row r="3952" spans="1:21" ht="45" x14ac:dyDescent="0.2">
      <c r="A3952" s="6">
        <f t="shared" si="305"/>
        <v>6.2500000000000003E-3</v>
      </c>
      <c r="B3952">
        <v>3950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8">
        <f t="shared" si="306"/>
        <v>25</v>
      </c>
      <c r="Q3952" s="10" t="s">
        <v>8316</v>
      </c>
      <c r="R3952" t="s">
        <v>8317</v>
      </c>
      <c r="S3952" s="14" t="str">
        <f t="shared" si="307"/>
        <v>March</v>
      </c>
      <c r="T3952" s="15">
        <f t="shared" si="308"/>
        <v>42468.440972222219</v>
      </c>
      <c r="U3952" t="str">
        <f t="shared" si="309"/>
        <v>2016</v>
      </c>
    </row>
    <row r="3953" spans="1:21" ht="45" x14ac:dyDescent="0.2">
      <c r="A3953" s="6">
        <f t="shared" si="305"/>
        <v>5.0000000000000004E-6</v>
      </c>
      <c r="B3953">
        <v>3951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8">
        <f t="shared" si="306"/>
        <v>1</v>
      </c>
      <c r="Q3953" s="10" t="s">
        <v>8316</v>
      </c>
      <c r="R3953" t="s">
        <v>8317</v>
      </c>
      <c r="S3953" s="14" t="str">
        <f t="shared" si="307"/>
        <v>March</v>
      </c>
      <c r="T3953" s="15">
        <f t="shared" si="308"/>
        <v>42493.45071759259</v>
      </c>
      <c r="U3953" t="str">
        <f t="shared" si="309"/>
        <v>2016</v>
      </c>
    </row>
    <row r="3954" spans="1:21" ht="45" x14ac:dyDescent="0.2">
      <c r="A3954" s="6">
        <f t="shared" si="305"/>
        <v>9.6153846153846159E-4</v>
      </c>
      <c r="B3954">
        <v>3952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8">
        <f t="shared" si="306"/>
        <v>25</v>
      </c>
      <c r="Q3954" s="10" t="s">
        <v>8316</v>
      </c>
      <c r="R3954" t="s">
        <v>8317</v>
      </c>
      <c r="S3954" s="14" t="str">
        <f t="shared" si="307"/>
        <v>August</v>
      </c>
      <c r="T3954" s="15">
        <f t="shared" si="308"/>
        <v>42303.457060185181</v>
      </c>
      <c r="U3954" t="str">
        <f t="shared" si="309"/>
        <v>2015</v>
      </c>
    </row>
    <row r="3955" spans="1:21" ht="45" x14ac:dyDescent="0.2">
      <c r="A3955" s="6">
        <f t="shared" si="305"/>
        <v>0</v>
      </c>
      <c r="B3955">
        <v>3953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8" t="e">
        <f t="shared" si="306"/>
        <v>#DIV/0!</v>
      </c>
      <c r="Q3955" s="10" t="s">
        <v>8316</v>
      </c>
      <c r="R3955" t="s">
        <v>8317</v>
      </c>
      <c r="S3955" s="14" t="str">
        <f t="shared" si="307"/>
        <v>June</v>
      </c>
      <c r="T3955" s="15">
        <f t="shared" si="308"/>
        <v>42580.645138888889</v>
      </c>
      <c r="U3955" t="str">
        <f t="shared" si="309"/>
        <v>2016</v>
      </c>
    </row>
    <row r="3956" spans="1:21" ht="45" x14ac:dyDescent="0.2">
      <c r="A3956" s="6">
        <f t="shared" si="305"/>
        <v>0</v>
      </c>
      <c r="B3956">
        <v>3954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8" t="e">
        <f t="shared" si="306"/>
        <v>#DIV/0!</v>
      </c>
      <c r="Q3956" s="10" t="s">
        <v>8316</v>
      </c>
      <c r="R3956" t="s">
        <v>8317</v>
      </c>
      <c r="S3956" s="14" t="str">
        <f t="shared" si="307"/>
        <v>May</v>
      </c>
      <c r="T3956" s="15">
        <f t="shared" si="308"/>
        <v>41834.317870370367</v>
      </c>
      <c r="U3956" t="str">
        <f t="shared" si="309"/>
        <v>2014</v>
      </c>
    </row>
    <row r="3957" spans="1:21" ht="45" x14ac:dyDescent="0.2">
      <c r="A3957" s="6">
        <f t="shared" si="305"/>
        <v>0.24285714285714285</v>
      </c>
      <c r="B3957">
        <v>3955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8">
        <f t="shared" si="306"/>
        <v>53.125</v>
      </c>
      <c r="Q3957" s="10" t="s">
        <v>8316</v>
      </c>
      <c r="R3957" t="s">
        <v>8317</v>
      </c>
      <c r="S3957" s="14" t="str">
        <f t="shared" si="307"/>
        <v>October</v>
      </c>
      <c r="T3957" s="15">
        <f t="shared" si="308"/>
        <v>42336.557187499995</v>
      </c>
      <c r="U3957" t="str">
        <f t="shared" si="309"/>
        <v>2015</v>
      </c>
    </row>
    <row r="3958" spans="1:21" ht="45" x14ac:dyDescent="0.2">
      <c r="A3958" s="6">
        <f t="shared" si="305"/>
        <v>0</v>
      </c>
      <c r="B3958">
        <v>3956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8" t="e">
        <f t="shared" si="306"/>
        <v>#DIV/0!</v>
      </c>
      <c r="Q3958" s="10" t="s">
        <v>8316</v>
      </c>
      <c r="R3958" t="s">
        <v>8317</v>
      </c>
      <c r="S3958" s="14" t="str">
        <f t="shared" si="307"/>
        <v>March</v>
      </c>
      <c r="T3958" s="15">
        <f t="shared" si="308"/>
        <v>42484.680555555555</v>
      </c>
      <c r="U3958" t="str">
        <f t="shared" si="309"/>
        <v>2016</v>
      </c>
    </row>
    <row r="3959" spans="1:21" ht="45" x14ac:dyDescent="0.2">
      <c r="A3959" s="6">
        <f t="shared" si="305"/>
        <v>2.5000000000000001E-4</v>
      </c>
      <c r="B3959">
        <v>3957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8">
        <f t="shared" si="306"/>
        <v>7</v>
      </c>
      <c r="Q3959" s="10" t="s">
        <v>8316</v>
      </c>
      <c r="R3959" t="s">
        <v>8317</v>
      </c>
      <c r="S3959" s="14" t="str">
        <f t="shared" si="307"/>
        <v>May</v>
      </c>
      <c r="T3959" s="15">
        <f t="shared" si="308"/>
        <v>42559.642986111103</v>
      </c>
      <c r="U3959" t="str">
        <f t="shared" si="309"/>
        <v>2016</v>
      </c>
    </row>
    <row r="3960" spans="1:21" ht="45" x14ac:dyDescent="0.2">
      <c r="A3960" s="6">
        <f t="shared" si="305"/>
        <v>0.32050000000000001</v>
      </c>
      <c r="B3960">
        <v>3958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8">
        <f t="shared" si="306"/>
        <v>40.0625</v>
      </c>
      <c r="Q3960" s="10" t="s">
        <v>8316</v>
      </c>
      <c r="R3960" t="s">
        <v>8317</v>
      </c>
      <c r="S3960" s="14" t="str">
        <f t="shared" si="307"/>
        <v>June</v>
      </c>
      <c r="T3960" s="15">
        <f t="shared" si="308"/>
        <v>41853.25</v>
      </c>
      <c r="U3960" t="str">
        <f t="shared" si="309"/>
        <v>2014</v>
      </c>
    </row>
    <row r="3961" spans="1:21" ht="45" x14ac:dyDescent="0.2">
      <c r="A3961" s="6">
        <f t="shared" si="305"/>
        <v>0.24333333333333335</v>
      </c>
      <c r="B3961">
        <v>3959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8">
        <f t="shared" si="306"/>
        <v>24.333333333333332</v>
      </c>
      <c r="Q3961" s="10" t="s">
        <v>8316</v>
      </c>
      <c r="R3961" t="s">
        <v>8317</v>
      </c>
      <c r="S3961" s="14" t="str">
        <f t="shared" si="307"/>
        <v>August</v>
      </c>
      <c r="T3961" s="15">
        <f t="shared" si="308"/>
        <v>41910.455509259256</v>
      </c>
      <c r="U3961" t="str">
        <f t="shared" si="309"/>
        <v>2014</v>
      </c>
    </row>
    <row r="3962" spans="1:21" ht="45" x14ac:dyDescent="0.2">
      <c r="A3962" s="6">
        <f t="shared" si="305"/>
        <v>1.4999999999999999E-2</v>
      </c>
      <c r="B3962">
        <v>3960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8">
        <f t="shared" si="306"/>
        <v>11.25</v>
      </c>
      <c r="Q3962" s="10" t="s">
        <v>8316</v>
      </c>
      <c r="R3962" t="s">
        <v>8317</v>
      </c>
      <c r="S3962" s="14" t="str">
        <f t="shared" si="307"/>
        <v>December</v>
      </c>
      <c r="T3962" s="15">
        <f t="shared" si="308"/>
        <v>42372.51222222222</v>
      </c>
      <c r="U3962" t="str">
        <f t="shared" si="309"/>
        <v>2015</v>
      </c>
    </row>
    <row r="3963" spans="1:21" ht="45" x14ac:dyDescent="0.2">
      <c r="A3963" s="6">
        <f t="shared" si="305"/>
        <v>4.1999999999999997E-3</v>
      </c>
      <c r="B3963">
        <v>3961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8">
        <f t="shared" si="306"/>
        <v>10.5</v>
      </c>
      <c r="Q3963" s="10" t="s">
        <v>8316</v>
      </c>
      <c r="R3963" t="s">
        <v>8317</v>
      </c>
      <c r="S3963" s="14" t="str">
        <f t="shared" si="307"/>
        <v>April</v>
      </c>
      <c r="T3963" s="15">
        <f t="shared" si="308"/>
        <v>41767.557986111111</v>
      </c>
      <c r="U3963" t="str">
        <f t="shared" si="309"/>
        <v>2014</v>
      </c>
    </row>
    <row r="3964" spans="1:21" ht="45" x14ac:dyDescent="0.2">
      <c r="A3964" s="6">
        <f t="shared" si="305"/>
        <v>3.214285714285714E-2</v>
      </c>
      <c r="B3964">
        <v>3962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8">
        <f t="shared" si="306"/>
        <v>15</v>
      </c>
      <c r="Q3964" s="10" t="s">
        <v>8316</v>
      </c>
      <c r="R3964" t="s">
        <v>8317</v>
      </c>
      <c r="S3964" s="14" t="str">
        <f t="shared" si="307"/>
        <v>November</v>
      </c>
      <c r="T3964" s="15">
        <f t="shared" si="308"/>
        <v>42336.288124999999</v>
      </c>
      <c r="U3964" t="str">
        <f t="shared" si="309"/>
        <v>2015</v>
      </c>
    </row>
    <row r="3965" spans="1:21" ht="45" x14ac:dyDescent="0.2">
      <c r="A3965" s="6">
        <f t="shared" si="305"/>
        <v>0</v>
      </c>
      <c r="B3965">
        <v>3963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8" t="e">
        <f t="shared" si="306"/>
        <v>#DIV/0!</v>
      </c>
      <c r="Q3965" s="10" t="s">
        <v>8316</v>
      </c>
      <c r="R3965" t="s">
        <v>8317</v>
      </c>
      <c r="S3965" s="14" t="str">
        <f t="shared" si="307"/>
        <v>October</v>
      </c>
      <c r="T3965" s="15">
        <f t="shared" si="308"/>
        <v>42325.862465277773</v>
      </c>
      <c r="U3965" t="str">
        <f t="shared" si="309"/>
        <v>2015</v>
      </c>
    </row>
    <row r="3966" spans="1:21" ht="45" x14ac:dyDescent="0.2">
      <c r="A3966" s="6">
        <f t="shared" si="305"/>
        <v>6.3E-2</v>
      </c>
      <c r="B3966">
        <v>3964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8">
        <f t="shared" si="306"/>
        <v>42</v>
      </c>
      <c r="Q3966" s="10" t="s">
        <v>8316</v>
      </c>
      <c r="R3966" t="s">
        <v>8317</v>
      </c>
      <c r="S3966" s="14" t="str">
        <f t="shared" si="307"/>
        <v>February</v>
      </c>
      <c r="T3966" s="15">
        <f t="shared" si="308"/>
        <v>42113.34706018518</v>
      </c>
      <c r="U3966" t="str">
        <f t="shared" si="309"/>
        <v>2015</v>
      </c>
    </row>
    <row r="3967" spans="1:21" ht="45" x14ac:dyDescent="0.2">
      <c r="A3967" s="6">
        <f t="shared" si="305"/>
        <v>0.14249999999999999</v>
      </c>
      <c r="B3967">
        <v>3965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8">
        <f t="shared" si="306"/>
        <v>71.25</v>
      </c>
      <c r="Q3967" s="10" t="s">
        <v>8316</v>
      </c>
      <c r="R3967" t="s">
        <v>8317</v>
      </c>
      <c r="S3967" s="14" t="str">
        <f t="shared" si="307"/>
        <v>February</v>
      </c>
      <c r="T3967" s="15">
        <f t="shared" si="308"/>
        <v>42473.860879629625</v>
      </c>
      <c r="U3967" t="str">
        <f t="shared" si="309"/>
        <v>2016</v>
      </c>
    </row>
    <row r="3968" spans="1:21" ht="45" x14ac:dyDescent="0.2">
      <c r="A3968" s="6">
        <f t="shared" si="305"/>
        <v>6.0000000000000001E-3</v>
      </c>
      <c r="B3968">
        <v>3966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8">
        <f t="shared" si="306"/>
        <v>22.5</v>
      </c>
      <c r="Q3968" s="10" t="s">
        <v>8316</v>
      </c>
      <c r="R3968" t="s">
        <v>8317</v>
      </c>
      <c r="S3968" s="14" t="str">
        <f t="shared" si="307"/>
        <v>June</v>
      </c>
      <c r="T3968" s="15">
        <f t="shared" si="308"/>
        <v>41843.790972222218</v>
      </c>
      <c r="U3968" t="str">
        <f t="shared" si="309"/>
        <v>2014</v>
      </c>
    </row>
    <row r="3969" spans="1:21" ht="45" x14ac:dyDescent="0.2">
      <c r="A3969" s="6">
        <f t="shared" si="305"/>
        <v>0.2411764705882353</v>
      </c>
      <c r="B3969">
        <v>3967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8">
        <f t="shared" si="306"/>
        <v>41</v>
      </c>
      <c r="Q3969" s="10" t="s">
        <v>8316</v>
      </c>
      <c r="R3969" t="s">
        <v>8317</v>
      </c>
      <c r="S3969" s="14" t="str">
        <f t="shared" si="307"/>
        <v>February</v>
      </c>
      <c r="T3969" s="15">
        <f t="shared" si="308"/>
        <v>42799.957256944443</v>
      </c>
      <c r="U3969" t="str">
        <f t="shared" si="309"/>
        <v>2017</v>
      </c>
    </row>
    <row r="3970" spans="1:21" ht="45" x14ac:dyDescent="0.2">
      <c r="A3970" s="6">
        <f t="shared" si="305"/>
        <v>0.10539999999999999</v>
      </c>
      <c r="B3970">
        <v>3968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8">
        <f t="shared" si="306"/>
        <v>47.909090909090907</v>
      </c>
      <c r="Q3970" s="10" t="s">
        <v>8316</v>
      </c>
      <c r="R3970" t="s">
        <v>8317</v>
      </c>
      <c r="S3970" s="14" t="str">
        <f t="shared" si="307"/>
        <v>March</v>
      </c>
      <c r="T3970" s="15">
        <f t="shared" si="308"/>
        <v>42512.48232638889</v>
      </c>
      <c r="U3970" t="str">
        <f t="shared" si="309"/>
        <v>2016</v>
      </c>
    </row>
    <row r="3971" spans="1:21" ht="45" x14ac:dyDescent="0.2">
      <c r="A3971" s="6">
        <f t="shared" ref="A3971:A4034" si="310">(F3971/E3971)</f>
        <v>7.4690265486725665E-2</v>
      </c>
      <c r="B3971">
        <v>3969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8">
        <f t="shared" ref="P3971:P4034" si="311">F3971/M3971</f>
        <v>35.166666666666664</v>
      </c>
      <c r="Q3971" s="10" t="s">
        <v>8316</v>
      </c>
      <c r="R3971" t="s">
        <v>8317</v>
      </c>
      <c r="S3971" s="14" t="str">
        <f t="shared" ref="S3971:S4034" si="312">TEXT((((K3971/60)/60)/24)+DATE(1970,1,1)+(-8/24),"MMMM")</f>
        <v>August</v>
      </c>
      <c r="T3971" s="15">
        <f t="shared" ref="T3971:T4034" si="313">(((J3971/60)/60/24)+DATE(1970,1,1)+(-8/24))</f>
        <v>42610.829861111109</v>
      </c>
      <c r="U3971" t="str">
        <f t="shared" ref="U3971:U4034" si="314">TEXT((((K3971/60)/60)/24)+DATE(1970,1,1)+(-8/24),"YYYY")</f>
        <v>2016</v>
      </c>
    </row>
    <row r="3972" spans="1:21" ht="45" x14ac:dyDescent="0.2">
      <c r="A3972" s="6">
        <f t="shared" si="310"/>
        <v>7.3333333333333334E-4</v>
      </c>
      <c r="B3972">
        <v>3970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8">
        <f t="shared" si="311"/>
        <v>5.5</v>
      </c>
      <c r="Q3972" s="10" t="s">
        <v>8316</v>
      </c>
      <c r="R3972" t="s">
        <v>8317</v>
      </c>
      <c r="S3972" s="14" t="str">
        <f t="shared" si="312"/>
        <v>March</v>
      </c>
      <c r="T3972" s="15">
        <f t="shared" si="313"/>
        <v>42477.530219907399</v>
      </c>
      <c r="U3972" t="str">
        <f t="shared" si="314"/>
        <v>2016</v>
      </c>
    </row>
    <row r="3973" spans="1:21" ht="45" x14ac:dyDescent="0.2">
      <c r="A3973" s="6">
        <f t="shared" si="310"/>
        <v>9.7142857142857135E-3</v>
      </c>
      <c r="B3973">
        <v>3971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8">
        <f t="shared" si="311"/>
        <v>22.666666666666668</v>
      </c>
      <c r="Q3973" s="10" t="s">
        <v>8316</v>
      </c>
      <c r="R3973" t="s">
        <v>8317</v>
      </c>
      <c r="S3973" s="14" t="str">
        <f t="shared" si="312"/>
        <v>June</v>
      </c>
      <c r="T3973" s="15">
        <f t="shared" si="313"/>
        <v>41841.202847222223</v>
      </c>
      <c r="U3973" t="str">
        <f t="shared" si="314"/>
        <v>2014</v>
      </c>
    </row>
    <row r="3974" spans="1:21" ht="30" x14ac:dyDescent="0.2">
      <c r="A3974" s="6">
        <f t="shared" si="310"/>
        <v>0.21099999999999999</v>
      </c>
      <c r="B3974">
        <v>3972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8">
        <f t="shared" si="311"/>
        <v>26.375</v>
      </c>
      <c r="Q3974" s="10" t="s">
        <v>8316</v>
      </c>
      <c r="R3974" t="s">
        <v>8317</v>
      </c>
      <c r="S3974" s="14" t="str">
        <f t="shared" si="312"/>
        <v>December</v>
      </c>
      <c r="T3974" s="15">
        <f t="shared" si="313"/>
        <v>42040.734189814808</v>
      </c>
      <c r="U3974" t="str">
        <f t="shared" si="314"/>
        <v>2014</v>
      </c>
    </row>
    <row r="3975" spans="1:21" ht="45" x14ac:dyDescent="0.2">
      <c r="A3975" s="6">
        <f t="shared" si="310"/>
        <v>0.78100000000000003</v>
      </c>
      <c r="B3975">
        <v>3973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8">
        <f t="shared" si="311"/>
        <v>105.54054054054055</v>
      </c>
      <c r="Q3975" s="10" t="s">
        <v>8316</v>
      </c>
      <c r="R3975" t="s">
        <v>8317</v>
      </c>
      <c r="S3975" s="14" t="str">
        <f t="shared" si="312"/>
        <v>April</v>
      </c>
      <c r="T3975" s="15">
        <f t="shared" si="313"/>
        <v>42498.833333333336</v>
      </c>
      <c r="U3975" t="str">
        <f t="shared" si="314"/>
        <v>2016</v>
      </c>
    </row>
    <row r="3976" spans="1:21" ht="45" x14ac:dyDescent="0.2">
      <c r="A3976" s="6">
        <f t="shared" si="310"/>
        <v>0.32</v>
      </c>
      <c r="B3976">
        <v>3974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8">
        <f t="shared" si="311"/>
        <v>29.09090909090909</v>
      </c>
      <c r="Q3976" s="10" t="s">
        <v>8316</v>
      </c>
      <c r="R3976" t="s">
        <v>8317</v>
      </c>
      <c r="S3976" s="14" t="str">
        <f t="shared" si="312"/>
        <v>May</v>
      </c>
      <c r="T3976" s="15">
        <f t="shared" si="313"/>
        <v>42523.213518518511</v>
      </c>
      <c r="U3976" t="str">
        <f t="shared" si="314"/>
        <v>2016</v>
      </c>
    </row>
    <row r="3977" spans="1:21" ht="45" x14ac:dyDescent="0.2">
      <c r="A3977" s="6">
        <f t="shared" si="310"/>
        <v>0</v>
      </c>
      <c r="B3977">
        <v>3975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8" t="e">
        <f t="shared" si="311"/>
        <v>#DIV/0!</v>
      </c>
      <c r="Q3977" s="10" t="s">
        <v>8316</v>
      </c>
      <c r="R3977" t="s">
        <v>8317</v>
      </c>
      <c r="S3977" s="14" t="str">
        <f t="shared" si="312"/>
        <v>June</v>
      </c>
      <c r="T3977" s="15">
        <f t="shared" si="313"/>
        <v>42564.533541666664</v>
      </c>
      <c r="U3977" t="str">
        <f t="shared" si="314"/>
        <v>2016</v>
      </c>
    </row>
    <row r="3978" spans="1:21" ht="45" x14ac:dyDescent="0.2">
      <c r="A3978" s="6">
        <f t="shared" si="310"/>
        <v>0.47692307692307695</v>
      </c>
      <c r="B3978">
        <v>3976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8">
        <f t="shared" si="311"/>
        <v>62</v>
      </c>
      <c r="Q3978" s="10" t="s">
        <v>8316</v>
      </c>
      <c r="R3978" t="s">
        <v>8317</v>
      </c>
      <c r="S3978" s="14" t="str">
        <f t="shared" si="312"/>
        <v>July</v>
      </c>
      <c r="T3978" s="15">
        <f t="shared" si="313"/>
        <v>41851.958333333328</v>
      </c>
      <c r="U3978" t="str">
        <f t="shared" si="314"/>
        <v>2014</v>
      </c>
    </row>
    <row r="3979" spans="1:21" ht="45" x14ac:dyDescent="0.2">
      <c r="A3979" s="6">
        <f t="shared" si="310"/>
        <v>1.4500000000000001E-2</v>
      </c>
      <c r="B3979">
        <v>3977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8">
        <f t="shared" si="311"/>
        <v>217.5</v>
      </c>
      <c r="Q3979" s="10" t="s">
        <v>8316</v>
      </c>
      <c r="R3979" t="s">
        <v>8317</v>
      </c>
      <c r="S3979" s="14" t="str">
        <f t="shared" si="312"/>
        <v>June</v>
      </c>
      <c r="T3979" s="15">
        <f t="shared" si="313"/>
        <v>42573.455231481479</v>
      </c>
      <c r="U3979" t="str">
        <f t="shared" si="314"/>
        <v>2016</v>
      </c>
    </row>
    <row r="3980" spans="1:21" ht="45" x14ac:dyDescent="0.2">
      <c r="A3980" s="6">
        <f t="shared" si="310"/>
        <v>0.107</v>
      </c>
      <c r="B3980">
        <v>3978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8">
        <f t="shared" si="311"/>
        <v>26.75</v>
      </c>
      <c r="Q3980" s="10" t="s">
        <v>8316</v>
      </c>
      <c r="R3980" t="s">
        <v>8317</v>
      </c>
      <c r="S3980" s="14" t="str">
        <f t="shared" si="312"/>
        <v>December</v>
      </c>
      <c r="T3980" s="15">
        <f t="shared" si="313"/>
        <v>42035.309641203705</v>
      </c>
      <c r="U3980" t="str">
        <f t="shared" si="314"/>
        <v>2014</v>
      </c>
    </row>
    <row r="3981" spans="1:21" ht="45" x14ac:dyDescent="0.2">
      <c r="A3981" s="6">
        <f t="shared" si="310"/>
        <v>1.8333333333333333E-2</v>
      </c>
      <c r="B3981">
        <v>3979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8">
        <f t="shared" si="311"/>
        <v>18.333333333333332</v>
      </c>
      <c r="Q3981" s="10" t="s">
        <v>8316</v>
      </c>
      <c r="R3981" t="s">
        <v>8317</v>
      </c>
      <c r="S3981" s="14" t="str">
        <f t="shared" si="312"/>
        <v>March</v>
      </c>
      <c r="T3981" s="15">
        <f t="shared" si="313"/>
        <v>42092.499999999993</v>
      </c>
      <c r="U3981" t="str">
        <f t="shared" si="314"/>
        <v>2015</v>
      </c>
    </row>
    <row r="3982" spans="1:21" ht="45" x14ac:dyDescent="0.2">
      <c r="A3982" s="6">
        <f t="shared" si="310"/>
        <v>0.18</v>
      </c>
      <c r="B3982">
        <v>3980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8">
        <f t="shared" si="311"/>
        <v>64.285714285714292</v>
      </c>
      <c r="Q3982" s="10" t="s">
        <v>8316</v>
      </c>
      <c r="R3982" t="s">
        <v>8317</v>
      </c>
      <c r="S3982" s="14" t="str">
        <f t="shared" si="312"/>
        <v>June</v>
      </c>
      <c r="T3982" s="15">
        <f t="shared" si="313"/>
        <v>41825.265590277777</v>
      </c>
      <c r="U3982" t="str">
        <f t="shared" si="314"/>
        <v>2014</v>
      </c>
    </row>
    <row r="3983" spans="1:21" ht="30" x14ac:dyDescent="0.2">
      <c r="A3983" s="6">
        <f t="shared" si="310"/>
        <v>4.0833333333333333E-2</v>
      </c>
      <c r="B3983">
        <v>3981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8">
        <f t="shared" si="311"/>
        <v>175</v>
      </c>
      <c r="Q3983" s="10" t="s">
        <v>8316</v>
      </c>
      <c r="R3983" t="s">
        <v>8317</v>
      </c>
      <c r="S3983" s="14" t="str">
        <f t="shared" si="312"/>
        <v>May</v>
      </c>
      <c r="T3983" s="15">
        <f t="shared" si="313"/>
        <v>42567.846631944441</v>
      </c>
      <c r="U3983" t="str">
        <f t="shared" si="314"/>
        <v>2016</v>
      </c>
    </row>
    <row r="3984" spans="1:21" ht="60" x14ac:dyDescent="0.2">
      <c r="A3984" s="6">
        <f t="shared" si="310"/>
        <v>0.2</v>
      </c>
      <c r="B3984">
        <v>3982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8">
        <f t="shared" si="311"/>
        <v>34</v>
      </c>
      <c r="Q3984" s="10" t="s">
        <v>8316</v>
      </c>
      <c r="R3984" t="s">
        <v>8317</v>
      </c>
      <c r="S3984" s="14" t="str">
        <f t="shared" si="312"/>
        <v>May</v>
      </c>
      <c r="T3984" s="15">
        <f t="shared" si="313"/>
        <v>42192.476620370369</v>
      </c>
      <c r="U3984" t="str">
        <f t="shared" si="314"/>
        <v>2015</v>
      </c>
    </row>
    <row r="3985" spans="1:21" ht="45" x14ac:dyDescent="0.2">
      <c r="A3985" s="6">
        <f t="shared" si="310"/>
        <v>0.34802513464991025</v>
      </c>
      <c r="B3985">
        <v>3983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8">
        <f t="shared" si="311"/>
        <v>84.282608695652172</v>
      </c>
      <c r="Q3985" s="10" t="s">
        <v>8316</v>
      </c>
      <c r="R3985" t="s">
        <v>8317</v>
      </c>
      <c r="S3985" s="14" t="str">
        <f t="shared" si="312"/>
        <v>April</v>
      </c>
      <c r="T3985" s="15">
        <f t="shared" si="313"/>
        <v>41778.957638888889</v>
      </c>
      <c r="U3985" t="str">
        <f t="shared" si="314"/>
        <v>2014</v>
      </c>
    </row>
    <row r="3986" spans="1:21" ht="45" x14ac:dyDescent="0.2">
      <c r="A3986" s="6">
        <f t="shared" si="310"/>
        <v>6.3333333333333339E-2</v>
      </c>
      <c r="B3986">
        <v>3984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8">
        <f t="shared" si="311"/>
        <v>9.5</v>
      </c>
      <c r="Q3986" s="10" t="s">
        <v>8316</v>
      </c>
      <c r="R3986" t="s">
        <v>8317</v>
      </c>
      <c r="S3986" s="14" t="str">
        <f t="shared" si="312"/>
        <v>October</v>
      </c>
      <c r="T3986" s="15">
        <f t="shared" si="313"/>
        <v>41950.666666666664</v>
      </c>
      <c r="U3986" t="str">
        <f t="shared" si="314"/>
        <v>2014</v>
      </c>
    </row>
    <row r="3987" spans="1:21" ht="45" x14ac:dyDescent="0.2">
      <c r="A3987" s="6">
        <f t="shared" si="310"/>
        <v>0.32050000000000001</v>
      </c>
      <c r="B3987">
        <v>3985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8">
        <f t="shared" si="311"/>
        <v>33.736842105263158</v>
      </c>
      <c r="Q3987" s="10" t="s">
        <v>8316</v>
      </c>
      <c r="R3987" t="s">
        <v>8317</v>
      </c>
      <c r="S3987" s="14" t="str">
        <f t="shared" si="312"/>
        <v>January</v>
      </c>
      <c r="T3987" s="15">
        <f t="shared" si="313"/>
        <v>42420.545138888883</v>
      </c>
      <c r="U3987" t="str">
        <f t="shared" si="314"/>
        <v>2016</v>
      </c>
    </row>
    <row r="3988" spans="1:21" ht="45" x14ac:dyDescent="0.2">
      <c r="A3988" s="6">
        <f t="shared" si="310"/>
        <v>9.7600000000000006E-2</v>
      </c>
      <c r="B3988">
        <v>3986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8">
        <f t="shared" si="311"/>
        <v>37.53846153846154</v>
      </c>
      <c r="Q3988" s="10" t="s">
        <v>8316</v>
      </c>
      <c r="R3988" t="s">
        <v>8317</v>
      </c>
      <c r="S3988" s="14" t="str">
        <f t="shared" si="312"/>
        <v>April</v>
      </c>
      <c r="T3988" s="15">
        <f t="shared" si="313"/>
        <v>42496.211111111108</v>
      </c>
      <c r="U3988" t="str">
        <f t="shared" si="314"/>
        <v>2016</v>
      </c>
    </row>
    <row r="3989" spans="1:21" ht="45" x14ac:dyDescent="0.2">
      <c r="A3989" s="6">
        <f t="shared" si="310"/>
        <v>0.3775</v>
      </c>
      <c r="B3989">
        <v>3987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8">
        <f t="shared" si="311"/>
        <v>11.615384615384615</v>
      </c>
      <c r="Q3989" s="10" t="s">
        <v>8316</v>
      </c>
      <c r="R3989" t="s">
        <v>8317</v>
      </c>
      <c r="S3989" s="14" t="str">
        <f t="shared" si="312"/>
        <v>May</v>
      </c>
      <c r="T3989" s="15">
        <f t="shared" si="313"/>
        <v>41775.591319444444</v>
      </c>
      <c r="U3989" t="str">
        <f t="shared" si="314"/>
        <v>2014</v>
      </c>
    </row>
    <row r="3990" spans="1:21" ht="30" x14ac:dyDescent="0.2">
      <c r="A3990" s="6">
        <f t="shared" si="310"/>
        <v>2.1333333333333333E-2</v>
      </c>
      <c r="B3990">
        <v>3988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8">
        <f t="shared" si="311"/>
        <v>8</v>
      </c>
      <c r="Q3990" s="10" t="s">
        <v>8316</v>
      </c>
      <c r="R3990" t="s">
        <v>8317</v>
      </c>
      <c r="S3990" s="14" t="str">
        <f t="shared" si="312"/>
        <v>August</v>
      </c>
      <c r="T3990" s="15">
        <f t="shared" si="313"/>
        <v>42244.747835648144</v>
      </c>
      <c r="U3990" t="str">
        <f t="shared" si="314"/>
        <v>2015</v>
      </c>
    </row>
    <row r="3991" spans="1:21" ht="45" x14ac:dyDescent="0.2">
      <c r="A3991" s="6">
        <f t="shared" si="310"/>
        <v>0</v>
      </c>
      <c r="B3991">
        <v>3989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8" t="e">
        <f t="shared" si="311"/>
        <v>#DIV/0!</v>
      </c>
      <c r="Q3991" s="10" t="s">
        <v>8316</v>
      </c>
      <c r="R3991" t="s">
        <v>8317</v>
      </c>
      <c r="S3991" s="14" t="str">
        <f t="shared" si="312"/>
        <v>October</v>
      </c>
      <c r="T3991" s="15">
        <f t="shared" si="313"/>
        <v>42316.458113425928</v>
      </c>
      <c r="U3991" t="str">
        <f t="shared" si="314"/>
        <v>2015</v>
      </c>
    </row>
    <row r="3992" spans="1:21" ht="45" x14ac:dyDescent="0.2">
      <c r="A3992" s="6">
        <f t="shared" si="310"/>
        <v>4.1818181818181817E-2</v>
      </c>
      <c r="B3992">
        <v>3990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8">
        <f t="shared" si="311"/>
        <v>23</v>
      </c>
      <c r="Q3992" s="10" t="s">
        <v>8316</v>
      </c>
      <c r="R3992" t="s">
        <v>8317</v>
      </c>
      <c r="S3992" s="14" t="str">
        <f t="shared" si="312"/>
        <v>February</v>
      </c>
      <c r="T3992" s="15">
        <f t="shared" si="313"/>
        <v>42431.339039351849</v>
      </c>
      <c r="U3992" t="str">
        <f t="shared" si="314"/>
        <v>2016</v>
      </c>
    </row>
    <row r="3993" spans="1:21" ht="30" x14ac:dyDescent="0.2">
      <c r="A3993" s="6">
        <f t="shared" si="310"/>
        <v>0.2</v>
      </c>
      <c r="B3993">
        <v>3991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8">
        <f t="shared" si="311"/>
        <v>100</v>
      </c>
      <c r="Q3993" s="10" t="s">
        <v>8316</v>
      </c>
      <c r="R3993" t="s">
        <v>8317</v>
      </c>
      <c r="S3993" s="14" t="str">
        <f t="shared" si="312"/>
        <v>May</v>
      </c>
      <c r="T3993" s="15">
        <f t="shared" si="313"/>
        <v>42155.311134259253</v>
      </c>
      <c r="U3993" t="str">
        <f t="shared" si="314"/>
        <v>2015</v>
      </c>
    </row>
    <row r="3994" spans="1:21" ht="30" x14ac:dyDescent="0.2">
      <c r="A3994" s="6">
        <f t="shared" si="310"/>
        <v>5.4100000000000002E-2</v>
      </c>
      <c r="B3994">
        <v>3992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8">
        <f t="shared" si="311"/>
        <v>60.111111111111114</v>
      </c>
      <c r="Q3994" s="10" t="s">
        <v>8316</v>
      </c>
      <c r="R3994" t="s">
        <v>8317</v>
      </c>
      <c r="S3994" s="14" t="str">
        <f t="shared" si="312"/>
        <v>October</v>
      </c>
      <c r="T3994" s="15">
        <f t="shared" si="313"/>
        <v>42349.648831018516</v>
      </c>
      <c r="U3994" t="str">
        <f t="shared" si="314"/>
        <v>2015</v>
      </c>
    </row>
    <row r="3995" spans="1:21" ht="45" x14ac:dyDescent="0.2">
      <c r="A3995" s="6">
        <f t="shared" si="310"/>
        <v>6.0000000000000002E-5</v>
      </c>
      <c r="B3995">
        <v>3993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8">
        <f t="shared" si="311"/>
        <v>3</v>
      </c>
      <c r="Q3995" s="10" t="s">
        <v>8316</v>
      </c>
      <c r="R3995" t="s">
        <v>8317</v>
      </c>
      <c r="S3995" s="14" t="str">
        <f t="shared" si="312"/>
        <v>April</v>
      </c>
      <c r="T3995" s="15">
        <f t="shared" si="313"/>
        <v>42137.531388888885</v>
      </c>
      <c r="U3995" t="str">
        <f t="shared" si="314"/>
        <v>2015</v>
      </c>
    </row>
    <row r="3996" spans="1:21" ht="30" x14ac:dyDescent="0.2">
      <c r="A3996" s="6">
        <f t="shared" si="310"/>
        <v>2.5000000000000001E-3</v>
      </c>
      <c r="B3996">
        <v>3994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8">
        <f t="shared" si="311"/>
        <v>5</v>
      </c>
      <c r="Q3996" s="10" t="s">
        <v>8316</v>
      </c>
      <c r="R3996" t="s">
        <v>8317</v>
      </c>
      <c r="S3996" s="14" t="str">
        <f t="shared" si="312"/>
        <v>June</v>
      </c>
      <c r="T3996" s="15">
        <f t="shared" si="313"/>
        <v>41839.056597222218</v>
      </c>
      <c r="U3996" t="str">
        <f t="shared" si="314"/>
        <v>2014</v>
      </c>
    </row>
    <row r="3997" spans="1:21" ht="45" x14ac:dyDescent="0.2">
      <c r="A3997" s="6">
        <f t="shared" si="310"/>
        <v>0.35</v>
      </c>
      <c r="B3997">
        <v>3995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8">
        <f t="shared" si="311"/>
        <v>17.5</v>
      </c>
      <c r="Q3997" s="10" t="s">
        <v>8316</v>
      </c>
      <c r="R3997" t="s">
        <v>8317</v>
      </c>
      <c r="S3997" s="14" t="str">
        <f t="shared" si="312"/>
        <v>January</v>
      </c>
      <c r="T3997" s="15">
        <f t="shared" si="313"/>
        <v>42049.143749999996</v>
      </c>
      <c r="U3997" t="str">
        <f t="shared" si="314"/>
        <v>2015</v>
      </c>
    </row>
    <row r="3998" spans="1:21" ht="45" x14ac:dyDescent="0.2">
      <c r="A3998" s="6">
        <f t="shared" si="310"/>
        <v>0.16566666666666666</v>
      </c>
      <c r="B3998">
        <v>3996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8">
        <f t="shared" si="311"/>
        <v>29.235294117647058</v>
      </c>
      <c r="Q3998" s="10" t="s">
        <v>8316</v>
      </c>
      <c r="R3998" t="s">
        <v>8317</v>
      </c>
      <c r="S3998" s="14" t="str">
        <f t="shared" si="312"/>
        <v>November</v>
      </c>
      <c r="T3998" s="15">
        <f t="shared" si="313"/>
        <v>41963.336111111108</v>
      </c>
      <c r="U3998" t="str">
        <f t="shared" si="314"/>
        <v>2014</v>
      </c>
    </row>
    <row r="3999" spans="1:21" ht="45" x14ac:dyDescent="0.2">
      <c r="A3999" s="6">
        <f t="shared" si="310"/>
        <v>0</v>
      </c>
      <c r="B3999">
        <v>3997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8" t="e">
        <f t="shared" si="311"/>
        <v>#DIV/0!</v>
      </c>
      <c r="Q3999" s="10" t="s">
        <v>8316</v>
      </c>
      <c r="R3999" t="s">
        <v>8317</v>
      </c>
      <c r="S3999" s="14" t="str">
        <f t="shared" si="312"/>
        <v>March</v>
      </c>
      <c r="T3999" s="15">
        <f t="shared" si="313"/>
        <v>42099.016446759262</v>
      </c>
      <c r="U3999" t="str">
        <f t="shared" si="314"/>
        <v>2015</v>
      </c>
    </row>
    <row r="4000" spans="1:21" ht="45" x14ac:dyDescent="0.2">
      <c r="A4000" s="6">
        <f t="shared" si="310"/>
        <v>0.57199999999999995</v>
      </c>
      <c r="B4000">
        <v>3998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8">
        <f t="shared" si="311"/>
        <v>59.583333333333336</v>
      </c>
      <c r="Q4000" s="10" t="s">
        <v>8316</v>
      </c>
      <c r="R4000" t="s">
        <v>8317</v>
      </c>
      <c r="S4000" s="14" t="str">
        <f t="shared" si="312"/>
        <v>February</v>
      </c>
      <c r="T4000" s="15">
        <f t="shared" si="313"/>
        <v>42091.588263888887</v>
      </c>
      <c r="U4000" t="str">
        <f t="shared" si="314"/>
        <v>2015</v>
      </c>
    </row>
    <row r="4001" spans="1:21" ht="45" x14ac:dyDescent="0.2">
      <c r="A4001" s="6">
        <f t="shared" si="310"/>
        <v>0.16514285714285715</v>
      </c>
      <c r="B4001">
        <v>3999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8">
        <f t="shared" si="311"/>
        <v>82.571428571428569</v>
      </c>
      <c r="Q4001" s="10" t="s">
        <v>8316</v>
      </c>
      <c r="R4001" t="s">
        <v>8317</v>
      </c>
      <c r="S4001" s="14" t="str">
        <f t="shared" si="312"/>
        <v>July</v>
      </c>
      <c r="T4001" s="15">
        <f t="shared" si="313"/>
        <v>41882.494317129625</v>
      </c>
      <c r="U4001" t="str">
        <f t="shared" si="314"/>
        <v>2014</v>
      </c>
    </row>
    <row r="4002" spans="1:21" x14ac:dyDescent="0.2">
      <c r="A4002" s="6">
        <f t="shared" si="310"/>
        <v>1.25E-3</v>
      </c>
      <c r="B4002">
        <v>4000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8">
        <f t="shared" si="311"/>
        <v>10</v>
      </c>
      <c r="Q4002" s="10" t="s">
        <v>8316</v>
      </c>
      <c r="R4002" t="s">
        <v>8317</v>
      </c>
      <c r="S4002" s="14" t="str">
        <f t="shared" si="312"/>
        <v>March</v>
      </c>
      <c r="T4002" s="15">
        <f t="shared" si="313"/>
        <v>42497.27034722222</v>
      </c>
      <c r="U4002" t="str">
        <f t="shared" si="314"/>
        <v>2016</v>
      </c>
    </row>
    <row r="4003" spans="1:21" ht="45" x14ac:dyDescent="0.2">
      <c r="A4003" s="6">
        <f t="shared" si="310"/>
        <v>0.3775</v>
      </c>
      <c r="B4003">
        <v>4001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8">
        <f t="shared" si="311"/>
        <v>32.357142857142854</v>
      </c>
      <c r="Q4003" s="10" t="s">
        <v>8316</v>
      </c>
      <c r="R4003" t="s">
        <v>8317</v>
      </c>
      <c r="S4003" s="14" t="str">
        <f t="shared" si="312"/>
        <v>February</v>
      </c>
      <c r="T4003" s="15">
        <f t="shared" si="313"/>
        <v>42795.458333333336</v>
      </c>
      <c r="U4003" t="str">
        <f t="shared" si="314"/>
        <v>2017</v>
      </c>
    </row>
    <row r="4004" spans="1:21" ht="45" x14ac:dyDescent="0.2">
      <c r="A4004" s="6">
        <f t="shared" si="310"/>
        <v>1.84E-2</v>
      </c>
      <c r="B4004">
        <v>4002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8">
        <f t="shared" si="311"/>
        <v>5.75</v>
      </c>
      <c r="Q4004" s="10" t="s">
        <v>8316</v>
      </c>
      <c r="R4004" t="s">
        <v>8317</v>
      </c>
      <c r="S4004" s="14" t="str">
        <f t="shared" si="312"/>
        <v>August</v>
      </c>
      <c r="T4004" s="15">
        <f t="shared" si="313"/>
        <v>41908.710196759253</v>
      </c>
      <c r="U4004" t="str">
        <f t="shared" si="314"/>
        <v>2014</v>
      </c>
    </row>
    <row r="4005" spans="1:21" ht="45" x14ac:dyDescent="0.2">
      <c r="A4005" s="6">
        <f t="shared" si="310"/>
        <v>0.10050000000000001</v>
      </c>
      <c r="B4005">
        <v>4003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8">
        <f t="shared" si="311"/>
        <v>100.5</v>
      </c>
      <c r="Q4005" s="10" t="s">
        <v>8316</v>
      </c>
      <c r="R4005" t="s">
        <v>8317</v>
      </c>
      <c r="S4005" s="14" t="str">
        <f t="shared" si="312"/>
        <v>January</v>
      </c>
      <c r="T4005" s="15">
        <f t="shared" si="313"/>
        <v>42050.254016203697</v>
      </c>
      <c r="U4005" t="str">
        <f t="shared" si="314"/>
        <v>2015</v>
      </c>
    </row>
    <row r="4006" spans="1:21" x14ac:dyDescent="0.2">
      <c r="A4006" s="6">
        <f t="shared" si="310"/>
        <v>2E-3</v>
      </c>
      <c r="B4006">
        <v>4004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8">
        <f t="shared" si="311"/>
        <v>1</v>
      </c>
      <c r="Q4006" s="10" t="s">
        <v>8316</v>
      </c>
      <c r="R4006" t="s">
        <v>8317</v>
      </c>
      <c r="S4006" s="14" t="str">
        <f t="shared" si="312"/>
        <v>September</v>
      </c>
      <c r="T4006" s="15">
        <f t="shared" si="313"/>
        <v>41919.829363425924</v>
      </c>
      <c r="U4006" t="str">
        <f t="shared" si="314"/>
        <v>2014</v>
      </c>
    </row>
    <row r="4007" spans="1:21" ht="45" x14ac:dyDescent="0.2">
      <c r="A4007" s="6">
        <f t="shared" si="310"/>
        <v>1.3333333333333334E-2</v>
      </c>
      <c r="B4007">
        <v>4005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8">
        <f t="shared" si="311"/>
        <v>20</v>
      </c>
      <c r="Q4007" s="10" t="s">
        <v>8316</v>
      </c>
      <c r="R4007" t="s">
        <v>8317</v>
      </c>
      <c r="S4007" s="14" t="str">
        <f t="shared" si="312"/>
        <v>August</v>
      </c>
      <c r="T4007" s="15">
        <f t="shared" si="313"/>
        <v>41932.474363425921</v>
      </c>
      <c r="U4007" t="str">
        <f t="shared" si="314"/>
        <v>2014</v>
      </c>
    </row>
    <row r="4008" spans="1:21" ht="45" x14ac:dyDescent="0.2">
      <c r="A4008" s="6">
        <f t="shared" si="310"/>
        <v>6.666666666666667E-5</v>
      </c>
      <c r="B4008">
        <v>4006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8">
        <f t="shared" si="311"/>
        <v>2</v>
      </c>
      <c r="Q4008" s="10" t="s">
        <v>8316</v>
      </c>
      <c r="R4008" t="s">
        <v>8317</v>
      </c>
      <c r="S4008" s="14" t="str">
        <f t="shared" si="312"/>
        <v>January</v>
      </c>
      <c r="T4008" s="15">
        <f t="shared" si="313"/>
        <v>42416.439664351848</v>
      </c>
      <c r="U4008" t="str">
        <f t="shared" si="314"/>
        <v>2016</v>
      </c>
    </row>
    <row r="4009" spans="1:21" ht="45" x14ac:dyDescent="0.2">
      <c r="A4009" s="6">
        <f t="shared" si="310"/>
        <v>2.5000000000000001E-3</v>
      </c>
      <c r="B4009">
        <v>4007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8">
        <f t="shared" si="311"/>
        <v>5</v>
      </c>
      <c r="Q4009" s="10" t="s">
        <v>8316</v>
      </c>
      <c r="R4009" t="s">
        <v>8317</v>
      </c>
      <c r="S4009" s="14" t="str">
        <f t="shared" si="312"/>
        <v>July</v>
      </c>
      <c r="T4009" s="15">
        <f t="shared" si="313"/>
        <v>41877.352777777778</v>
      </c>
      <c r="U4009" t="str">
        <f t="shared" si="314"/>
        <v>2014</v>
      </c>
    </row>
    <row r="4010" spans="1:21" ht="45" x14ac:dyDescent="0.2">
      <c r="A4010" s="6">
        <f t="shared" si="310"/>
        <v>0.06</v>
      </c>
      <c r="B4010">
        <v>4008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8">
        <f t="shared" si="311"/>
        <v>15</v>
      </c>
      <c r="Q4010" s="10" t="s">
        <v>8316</v>
      </c>
      <c r="R4010" t="s">
        <v>8317</v>
      </c>
      <c r="S4010" s="14" t="str">
        <f t="shared" si="312"/>
        <v>June</v>
      </c>
      <c r="T4010" s="15">
        <f t="shared" si="313"/>
        <v>42207.630868055552</v>
      </c>
      <c r="U4010" t="str">
        <f t="shared" si="314"/>
        <v>2015</v>
      </c>
    </row>
    <row r="4011" spans="1:21" ht="45" x14ac:dyDescent="0.2">
      <c r="A4011" s="6">
        <f t="shared" si="310"/>
        <v>3.8860103626943004E-2</v>
      </c>
      <c r="B4011">
        <v>4009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8">
        <f t="shared" si="311"/>
        <v>25</v>
      </c>
      <c r="Q4011" s="10" t="s">
        <v>8316</v>
      </c>
      <c r="R4011" t="s">
        <v>8317</v>
      </c>
      <c r="S4011" s="14" t="str">
        <f t="shared" si="312"/>
        <v>July</v>
      </c>
      <c r="T4011" s="15">
        <f t="shared" si="313"/>
        <v>41891.367592592593</v>
      </c>
      <c r="U4011" t="str">
        <f t="shared" si="314"/>
        <v>2014</v>
      </c>
    </row>
    <row r="4012" spans="1:21" ht="45" x14ac:dyDescent="0.2">
      <c r="A4012" s="6">
        <f t="shared" si="310"/>
        <v>0.24194444444444443</v>
      </c>
      <c r="B4012">
        <v>4010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8">
        <f t="shared" si="311"/>
        <v>45.842105263157897</v>
      </c>
      <c r="Q4012" s="10" t="s">
        <v>8316</v>
      </c>
      <c r="R4012" t="s">
        <v>8317</v>
      </c>
      <c r="S4012" s="14" t="str">
        <f t="shared" si="312"/>
        <v>October</v>
      </c>
      <c r="T4012" s="15">
        <f t="shared" si="313"/>
        <v>41938.437106481477</v>
      </c>
      <c r="U4012" t="str">
        <f t="shared" si="314"/>
        <v>2014</v>
      </c>
    </row>
    <row r="4013" spans="1:21" ht="45" x14ac:dyDescent="0.2">
      <c r="A4013" s="6">
        <f t="shared" si="310"/>
        <v>7.5999999999999998E-2</v>
      </c>
      <c r="B4013">
        <v>4011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8">
        <f t="shared" si="311"/>
        <v>4.75</v>
      </c>
      <c r="Q4013" s="10" t="s">
        <v>8316</v>
      </c>
      <c r="R4013" t="s">
        <v>8317</v>
      </c>
      <c r="S4013" s="14" t="str">
        <f t="shared" si="312"/>
        <v>December</v>
      </c>
      <c r="T4013" s="15">
        <f t="shared" si="313"/>
        <v>42032.211550925924</v>
      </c>
      <c r="U4013" t="str">
        <f t="shared" si="314"/>
        <v>2014</v>
      </c>
    </row>
    <row r="4014" spans="1:21" ht="45" x14ac:dyDescent="0.2">
      <c r="A4014" s="6">
        <f t="shared" si="310"/>
        <v>0</v>
      </c>
      <c r="B4014">
        <v>4012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8" t="e">
        <f t="shared" si="311"/>
        <v>#DIV/0!</v>
      </c>
      <c r="Q4014" s="10" t="s">
        <v>8316</v>
      </c>
      <c r="R4014" t="s">
        <v>8317</v>
      </c>
      <c r="S4014" s="14" t="str">
        <f t="shared" si="312"/>
        <v>April</v>
      </c>
      <c r="T4014" s="15">
        <f t="shared" si="313"/>
        <v>42126.211215277777</v>
      </c>
      <c r="U4014" t="str">
        <f t="shared" si="314"/>
        <v>2015</v>
      </c>
    </row>
    <row r="4015" spans="1:21" ht="45" x14ac:dyDescent="0.2">
      <c r="A4015" s="6">
        <f t="shared" si="310"/>
        <v>1.2999999999999999E-2</v>
      </c>
      <c r="B4015">
        <v>4013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8">
        <f t="shared" si="311"/>
        <v>13</v>
      </c>
      <c r="Q4015" s="10" t="s">
        <v>8316</v>
      </c>
      <c r="R4015" t="s">
        <v>8317</v>
      </c>
      <c r="S4015" s="14" t="str">
        <f t="shared" si="312"/>
        <v>January</v>
      </c>
      <c r="T4015" s="15">
        <f t="shared" si="313"/>
        <v>42050.967858796292</v>
      </c>
      <c r="U4015" t="str">
        <f t="shared" si="314"/>
        <v>2015</v>
      </c>
    </row>
    <row r="4016" spans="1:21" ht="45" x14ac:dyDescent="0.2">
      <c r="A4016" s="6">
        <f t="shared" si="310"/>
        <v>0</v>
      </c>
      <c r="B4016">
        <v>4014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8" t="e">
        <f t="shared" si="311"/>
        <v>#DIV/0!</v>
      </c>
      <c r="Q4016" s="10" t="s">
        <v>8316</v>
      </c>
      <c r="R4016" t="s">
        <v>8317</v>
      </c>
      <c r="S4016" s="14" t="str">
        <f t="shared" si="312"/>
        <v>February</v>
      </c>
      <c r="T4016" s="15">
        <f t="shared" si="313"/>
        <v>42433.912835648145</v>
      </c>
      <c r="U4016" t="str">
        <f t="shared" si="314"/>
        <v>2016</v>
      </c>
    </row>
    <row r="4017" spans="1:21" ht="45" x14ac:dyDescent="0.2">
      <c r="A4017" s="6">
        <f t="shared" si="310"/>
        <v>1.4285714285714287E-4</v>
      </c>
      <c r="B4017">
        <v>4015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8">
        <f t="shared" si="311"/>
        <v>1</v>
      </c>
      <c r="Q4017" s="10" t="s">
        <v>8316</v>
      </c>
      <c r="R4017" t="s">
        <v>8317</v>
      </c>
      <c r="S4017" s="14" t="str">
        <f t="shared" si="312"/>
        <v>June</v>
      </c>
      <c r="T4017" s="15">
        <f t="shared" si="313"/>
        <v>42204.447488425918</v>
      </c>
      <c r="U4017" t="str">
        <f t="shared" si="314"/>
        <v>2015</v>
      </c>
    </row>
    <row r="4018" spans="1:21" ht="45" x14ac:dyDescent="0.2">
      <c r="A4018" s="6">
        <f t="shared" si="310"/>
        <v>0.14000000000000001</v>
      </c>
      <c r="B4018">
        <v>4016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8">
        <f t="shared" si="311"/>
        <v>10</v>
      </c>
      <c r="Q4018" s="10" t="s">
        <v>8316</v>
      </c>
      <c r="R4018" t="s">
        <v>8317</v>
      </c>
      <c r="S4018" s="14" t="str">
        <f t="shared" si="312"/>
        <v>August</v>
      </c>
      <c r="T4018" s="15">
        <f t="shared" si="313"/>
        <v>41899.539351851847</v>
      </c>
      <c r="U4018" t="str">
        <f t="shared" si="314"/>
        <v>2014</v>
      </c>
    </row>
    <row r="4019" spans="1:21" ht="45" x14ac:dyDescent="0.2">
      <c r="A4019" s="6">
        <f t="shared" si="310"/>
        <v>1.0500000000000001E-2</v>
      </c>
      <c r="B4019">
        <v>4017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8">
        <f t="shared" si="311"/>
        <v>52.5</v>
      </c>
      <c r="Q4019" s="10" t="s">
        <v>8316</v>
      </c>
      <c r="R4019" t="s">
        <v>8317</v>
      </c>
      <c r="S4019" s="14" t="str">
        <f t="shared" si="312"/>
        <v>August</v>
      </c>
      <c r="T4019" s="15">
        <f t="shared" si="313"/>
        <v>41886.338819444441</v>
      </c>
      <c r="U4019" t="str">
        <f t="shared" si="314"/>
        <v>2014</v>
      </c>
    </row>
    <row r="4020" spans="1:21" ht="30" x14ac:dyDescent="0.2">
      <c r="A4020" s="6">
        <f t="shared" si="310"/>
        <v>8.666666666666667E-2</v>
      </c>
      <c r="B4020">
        <v>4018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8">
        <f t="shared" si="311"/>
        <v>32.5</v>
      </c>
      <c r="Q4020" s="10" t="s">
        <v>8316</v>
      </c>
      <c r="R4020" t="s">
        <v>8317</v>
      </c>
      <c r="S4020" s="14" t="str">
        <f t="shared" si="312"/>
        <v>September</v>
      </c>
      <c r="T4020" s="15">
        <f t="shared" si="313"/>
        <v>42650.577638888884</v>
      </c>
      <c r="U4020" t="str">
        <f t="shared" si="314"/>
        <v>2016</v>
      </c>
    </row>
    <row r="4021" spans="1:21" ht="45" x14ac:dyDescent="0.2">
      <c r="A4021" s="6">
        <f t="shared" si="310"/>
        <v>8.2857142857142851E-3</v>
      </c>
      <c r="B4021">
        <v>4019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8">
        <f t="shared" si="311"/>
        <v>7.25</v>
      </c>
      <c r="Q4021" s="10" t="s">
        <v>8316</v>
      </c>
      <c r="R4021" t="s">
        <v>8317</v>
      </c>
      <c r="S4021" s="14" t="str">
        <f t="shared" si="312"/>
        <v>February</v>
      </c>
      <c r="T4021" s="15">
        <f t="shared" si="313"/>
        <v>42475.352777777771</v>
      </c>
      <c r="U4021" t="str">
        <f t="shared" si="314"/>
        <v>2016</v>
      </c>
    </row>
    <row r="4022" spans="1:21" ht="45" x14ac:dyDescent="0.2">
      <c r="A4022" s="6">
        <f t="shared" si="310"/>
        <v>0.16666666666666666</v>
      </c>
      <c r="B4022">
        <v>4020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8">
        <f t="shared" si="311"/>
        <v>33.333333333333336</v>
      </c>
      <c r="Q4022" s="10" t="s">
        <v>8316</v>
      </c>
      <c r="R4022" t="s">
        <v>8317</v>
      </c>
      <c r="S4022" s="14" t="str">
        <f t="shared" si="312"/>
        <v>February</v>
      </c>
      <c r="T4022" s="15">
        <f t="shared" si="313"/>
        <v>42086.815960648142</v>
      </c>
      <c r="U4022" t="str">
        <f t="shared" si="314"/>
        <v>2015</v>
      </c>
    </row>
    <row r="4023" spans="1:21" ht="30" x14ac:dyDescent="0.2">
      <c r="A4023" s="6">
        <f t="shared" si="310"/>
        <v>8.3333333333333332E-3</v>
      </c>
      <c r="B4023">
        <v>4021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8">
        <f t="shared" si="311"/>
        <v>62.5</v>
      </c>
      <c r="Q4023" s="10" t="s">
        <v>8316</v>
      </c>
      <c r="R4023" t="s">
        <v>8317</v>
      </c>
      <c r="S4023" s="14" t="str">
        <f t="shared" si="312"/>
        <v>August</v>
      </c>
      <c r="T4023" s="15">
        <f t="shared" si="313"/>
        <v>41938.578217592592</v>
      </c>
      <c r="U4023" t="str">
        <f t="shared" si="314"/>
        <v>2014</v>
      </c>
    </row>
    <row r="4024" spans="1:21" ht="30" x14ac:dyDescent="0.2">
      <c r="A4024" s="6">
        <f t="shared" si="310"/>
        <v>0.69561111111111107</v>
      </c>
      <c r="B4024">
        <v>4022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8">
        <f t="shared" si="311"/>
        <v>63.558375634517766</v>
      </c>
      <c r="Q4024" s="10" t="s">
        <v>8316</v>
      </c>
      <c r="R4024" t="s">
        <v>8317</v>
      </c>
      <c r="S4024" s="14" t="str">
        <f t="shared" si="312"/>
        <v>December</v>
      </c>
      <c r="T4024" s="15">
        <f t="shared" si="313"/>
        <v>42035.787499999999</v>
      </c>
      <c r="U4024" t="str">
        <f t="shared" si="314"/>
        <v>2014</v>
      </c>
    </row>
    <row r="4025" spans="1:21" ht="45" x14ac:dyDescent="0.2">
      <c r="A4025" s="6">
        <f t="shared" si="310"/>
        <v>0</v>
      </c>
      <c r="B4025">
        <v>4023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8" t="e">
        <f t="shared" si="311"/>
        <v>#DIV/0!</v>
      </c>
      <c r="Q4025" s="10" t="s">
        <v>8316</v>
      </c>
      <c r="R4025" t="s">
        <v>8317</v>
      </c>
      <c r="S4025" s="14" t="str">
        <f t="shared" si="312"/>
        <v>February</v>
      </c>
      <c r="T4025" s="15">
        <f t="shared" si="313"/>
        <v>42453.624571759261</v>
      </c>
      <c r="U4025" t="str">
        <f t="shared" si="314"/>
        <v>2016</v>
      </c>
    </row>
    <row r="4026" spans="1:21" ht="45" x14ac:dyDescent="0.2">
      <c r="A4026" s="6">
        <f t="shared" si="310"/>
        <v>1.2500000000000001E-2</v>
      </c>
      <c r="B4026">
        <v>4024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8">
        <f t="shared" si="311"/>
        <v>10</v>
      </c>
      <c r="Q4026" s="10" t="s">
        <v>8316</v>
      </c>
      <c r="R4026" t="s">
        <v>8317</v>
      </c>
      <c r="S4026" s="14" t="str">
        <f t="shared" si="312"/>
        <v>August</v>
      </c>
      <c r="T4026" s="15">
        <f t="shared" si="313"/>
        <v>42247.336770833332</v>
      </c>
      <c r="U4026" t="str">
        <f t="shared" si="314"/>
        <v>2015</v>
      </c>
    </row>
    <row r="4027" spans="1:21" ht="45" x14ac:dyDescent="0.2">
      <c r="A4027" s="6">
        <f t="shared" si="310"/>
        <v>0.05</v>
      </c>
      <c r="B4027">
        <v>4025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8">
        <f t="shared" si="311"/>
        <v>62.5</v>
      </c>
      <c r="Q4027" s="10" t="s">
        <v>8316</v>
      </c>
      <c r="R4027" t="s">
        <v>8317</v>
      </c>
      <c r="S4027" s="14" t="str">
        <f t="shared" si="312"/>
        <v>May</v>
      </c>
      <c r="T4027" s="15">
        <f t="shared" si="313"/>
        <v>42210.904351851852</v>
      </c>
      <c r="U4027" t="str">
        <f t="shared" si="314"/>
        <v>2015</v>
      </c>
    </row>
    <row r="4028" spans="1:21" ht="45" x14ac:dyDescent="0.2">
      <c r="A4028" s="6">
        <f t="shared" si="310"/>
        <v>0</v>
      </c>
      <c r="B4028">
        <v>4026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8" t="e">
        <f t="shared" si="311"/>
        <v>#DIV/0!</v>
      </c>
      <c r="Q4028" s="10" t="s">
        <v>8316</v>
      </c>
      <c r="R4028" t="s">
        <v>8317</v>
      </c>
      <c r="S4028" s="14" t="str">
        <f t="shared" si="312"/>
        <v>October</v>
      </c>
      <c r="T4028" s="15">
        <f t="shared" si="313"/>
        <v>42342.363877314812</v>
      </c>
      <c r="U4028" t="str">
        <f t="shared" si="314"/>
        <v>2015</v>
      </c>
    </row>
    <row r="4029" spans="1:21" ht="45" x14ac:dyDescent="0.2">
      <c r="A4029" s="6">
        <f t="shared" si="310"/>
        <v>7.166666666666667E-2</v>
      </c>
      <c r="B4029">
        <v>4027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8">
        <f t="shared" si="311"/>
        <v>30.714285714285715</v>
      </c>
      <c r="Q4029" s="10" t="s">
        <v>8316</v>
      </c>
      <c r="R4029" t="s">
        <v>8317</v>
      </c>
      <c r="S4029" s="14" t="str">
        <f t="shared" si="312"/>
        <v>February</v>
      </c>
      <c r="T4029" s="15">
        <f t="shared" si="313"/>
        <v>42788.708333333336</v>
      </c>
      <c r="U4029" t="str">
        <f t="shared" si="314"/>
        <v>2017</v>
      </c>
    </row>
    <row r="4030" spans="1:21" ht="45" x14ac:dyDescent="0.2">
      <c r="A4030" s="6">
        <f t="shared" si="310"/>
        <v>0.28050000000000003</v>
      </c>
      <c r="B4030">
        <v>4028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8">
        <f t="shared" si="311"/>
        <v>51</v>
      </c>
      <c r="Q4030" s="10" t="s">
        <v>8316</v>
      </c>
      <c r="R4030" t="s">
        <v>8317</v>
      </c>
      <c r="S4030" s="14" t="str">
        <f t="shared" si="312"/>
        <v>May</v>
      </c>
      <c r="T4030" s="15">
        <f t="shared" si="313"/>
        <v>41795.605324074073</v>
      </c>
      <c r="U4030" t="str">
        <f t="shared" si="314"/>
        <v>2014</v>
      </c>
    </row>
    <row r="4031" spans="1:21" ht="45" x14ac:dyDescent="0.2">
      <c r="A4031" s="6">
        <f t="shared" si="310"/>
        <v>0</v>
      </c>
      <c r="B4031">
        <v>4029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8" t="e">
        <f t="shared" si="311"/>
        <v>#DIV/0!</v>
      </c>
      <c r="Q4031" s="10" t="s">
        <v>8316</v>
      </c>
      <c r="R4031" t="s">
        <v>8317</v>
      </c>
      <c r="S4031" s="14" t="str">
        <f t="shared" si="312"/>
        <v>November</v>
      </c>
      <c r="T4031" s="15">
        <f t="shared" si="313"/>
        <v>42351.691782407412</v>
      </c>
      <c r="U4031" t="str">
        <f t="shared" si="314"/>
        <v>2015</v>
      </c>
    </row>
    <row r="4032" spans="1:21" ht="45" x14ac:dyDescent="0.2">
      <c r="A4032" s="6">
        <f t="shared" si="310"/>
        <v>0.16</v>
      </c>
      <c r="B4032">
        <v>4030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8">
        <f t="shared" si="311"/>
        <v>66.666666666666671</v>
      </c>
      <c r="Q4032" s="10" t="s">
        <v>8316</v>
      </c>
      <c r="R4032" t="s">
        <v>8317</v>
      </c>
      <c r="S4032" s="14" t="str">
        <f t="shared" si="312"/>
        <v>January</v>
      </c>
      <c r="T4032" s="15">
        <f t="shared" si="313"/>
        <v>42403.450694444437</v>
      </c>
      <c r="U4032" t="str">
        <f t="shared" si="314"/>
        <v>2016</v>
      </c>
    </row>
    <row r="4033" spans="1:21" ht="45" x14ac:dyDescent="0.2">
      <c r="A4033" s="6">
        <f t="shared" si="310"/>
        <v>0</v>
      </c>
      <c r="B4033">
        <v>4031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8" t="e">
        <f t="shared" si="311"/>
        <v>#DIV/0!</v>
      </c>
      <c r="Q4033" s="10" t="s">
        <v>8316</v>
      </c>
      <c r="R4033" t="s">
        <v>8317</v>
      </c>
      <c r="S4033" s="14" t="str">
        <f t="shared" si="312"/>
        <v>October</v>
      </c>
      <c r="T4033" s="15">
        <f t="shared" si="313"/>
        <v>41991.293564814812</v>
      </c>
      <c r="U4033" t="str">
        <f t="shared" si="314"/>
        <v>2014</v>
      </c>
    </row>
    <row r="4034" spans="1:21" ht="45" x14ac:dyDescent="0.2">
      <c r="A4034" s="6">
        <f t="shared" si="310"/>
        <v>6.8287037037037035E-2</v>
      </c>
      <c r="B4034">
        <v>4032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8">
        <f t="shared" si="311"/>
        <v>59</v>
      </c>
      <c r="Q4034" s="10" t="s">
        <v>8316</v>
      </c>
      <c r="R4034" t="s">
        <v>8317</v>
      </c>
      <c r="S4034" s="14" t="str">
        <f t="shared" si="312"/>
        <v>October</v>
      </c>
      <c r="T4034" s="15">
        <f t="shared" si="313"/>
        <v>42353.517546296294</v>
      </c>
      <c r="U4034" t="str">
        <f t="shared" si="314"/>
        <v>2015</v>
      </c>
    </row>
    <row r="4035" spans="1:21" ht="45" x14ac:dyDescent="0.2">
      <c r="A4035" s="6">
        <f t="shared" ref="A4035:A4098" si="315">(F4035/E4035)</f>
        <v>0.25698702928870293</v>
      </c>
      <c r="B4035">
        <v>4033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8">
        <f t="shared" ref="P4035:P4098" si="316">F4035/M4035</f>
        <v>65.340319148936175</v>
      </c>
      <c r="Q4035" s="10" t="s">
        <v>8316</v>
      </c>
      <c r="R4035" t="s">
        <v>8317</v>
      </c>
      <c r="S4035" s="14" t="str">
        <f t="shared" ref="S4035:S4098" si="317">TEXT((((K4035/60)/60)/24)+DATE(1970,1,1)+(-8/24),"MMMM")</f>
        <v>August</v>
      </c>
      <c r="T4035" s="15">
        <f t="shared" ref="T4035:T4098" si="318">(((J4035/60)/60/24)+DATE(1970,1,1)+(-8/24))</f>
        <v>42645.041666666664</v>
      </c>
      <c r="U4035" t="str">
        <f t="shared" ref="U4035:U4098" si="319">TEXT((((K4035/60)/60)/24)+DATE(1970,1,1)+(-8/24),"YYYY")</f>
        <v>2016</v>
      </c>
    </row>
    <row r="4036" spans="1:21" ht="45" x14ac:dyDescent="0.2">
      <c r="A4036" s="6">
        <f t="shared" si="315"/>
        <v>1.4814814814814815E-2</v>
      </c>
      <c r="B4036">
        <v>4034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8">
        <f t="shared" si="316"/>
        <v>100</v>
      </c>
      <c r="Q4036" s="10" t="s">
        <v>8316</v>
      </c>
      <c r="R4036" t="s">
        <v>8317</v>
      </c>
      <c r="S4036" s="14" t="str">
        <f t="shared" si="317"/>
        <v>March</v>
      </c>
      <c r="T4036" s="15">
        <f t="shared" si="318"/>
        <v>42097.572337962956</v>
      </c>
      <c r="U4036" t="str">
        <f t="shared" si="319"/>
        <v>2015</v>
      </c>
    </row>
    <row r="4037" spans="1:21" ht="30" x14ac:dyDescent="0.2">
      <c r="A4037" s="6">
        <f t="shared" si="315"/>
        <v>0.36849999999999999</v>
      </c>
      <c r="B4037">
        <v>4035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8">
        <f t="shared" si="316"/>
        <v>147.4</v>
      </c>
      <c r="Q4037" s="10" t="s">
        <v>8316</v>
      </c>
      <c r="R4037" t="s">
        <v>8317</v>
      </c>
      <c r="S4037" s="14" t="str">
        <f t="shared" si="317"/>
        <v>September</v>
      </c>
      <c r="T4037" s="15">
        <f t="shared" si="318"/>
        <v>41933.549618055549</v>
      </c>
      <c r="U4037" t="str">
        <f t="shared" si="319"/>
        <v>2014</v>
      </c>
    </row>
    <row r="4038" spans="1:21" ht="45" x14ac:dyDescent="0.2">
      <c r="A4038" s="6">
        <f t="shared" si="315"/>
        <v>0.47049999999999997</v>
      </c>
      <c r="B4038">
        <v>4036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8">
        <f t="shared" si="316"/>
        <v>166.05882352941177</v>
      </c>
      <c r="Q4038" s="10" t="s">
        <v>8316</v>
      </c>
      <c r="R4038" t="s">
        <v>8317</v>
      </c>
      <c r="S4038" s="14" t="str">
        <f t="shared" si="317"/>
        <v>June</v>
      </c>
      <c r="T4038" s="15">
        <f t="shared" si="318"/>
        <v>41821.604166666664</v>
      </c>
      <c r="U4038" t="str">
        <f t="shared" si="319"/>
        <v>2014</v>
      </c>
    </row>
    <row r="4039" spans="1:21" ht="45" x14ac:dyDescent="0.2">
      <c r="A4039" s="6">
        <f t="shared" si="315"/>
        <v>0.11428571428571428</v>
      </c>
      <c r="B4039">
        <v>4037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8">
        <f t="shared" si="316"/>
        <v>40</v>
      </c>
      <c r="Q4039" s="10" t="s">
        <v>8316</v>
      </c>
      <c r="R4039" t="s">
        <v>8317</v>
      </c>
      <c r="S4039" s="14" t="str">
        <f t="shared" si="317"/>
        <v>May</v>
      </c>
      <c r="T4039" s="15">
        <f t="shared" si="318"/>
        <v>42514.267361111109</v>
      </c>
      <c r="U4039" t="str">
        <f t="shared" si="319"/>
        <v>2016</v>
      </c>
    </row>
    <row r="4040" spans="1:21" ht="45" x14ac:dyDescent="0.2">
      <c r="A4040" s="6">
        <f t="shared" si="315"/>
        <v>0.12039999999999999</v>
      </c>
      <c r="B4040">
        <v>4038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8">
        <f t="shared" si="316"/>
        <v>75.25</v>
      </c>
      <c r="Q4040" s="10" t="s">
        <v>8316</v>
      </c>
      <c r="R4040" t="s">
        <v>8317</v>
      </c>
      <c r="S4040" s="14" t="str">
        <f t="shared" si="317"/>
        <v>August</v>
      </c>
      <c r="T4040" s="15">
        <f t="shared" si="318"/>
        <v>41929.46539351852</v>
      </c>
      <c r="U4040" t="str">
        <f t="shared" si="319"/>
        <v>2014</v>
      </c>
    </row>
    <row r="4041" spans="1:21" ht="30" x14ac:dyDescent="0.2">
      <c r="A4041" s="6">
        <f t="shared" si="315"/>
        <v>0.6</v>
      </c>
      <c r="B4041">
        <v>4039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8">
        <f t="shared" si="316"/>
        <v>60</v>
      </c>
      <c r="Q4041" s="10" t="s">
        <v>8316</v>
      </c>
      <c r="R4041" t="s">
        <v>8317</v>
      </c>
      <c r="S4041" s="14" t="str">
        <f t="shared" si="317"/>
        <v>October</v>
      </c>
      <c r="T4041" s="15">
        <f t="shared" si="318"/>
        <v>42338.915972222218</v>
      </c>
      <c r="U4041" t="str">
        <f t="shared" si="319"/>
        <v>2015</v>
      </c>
    </row>
    <row r="4042" spans="1:21" ht="45" x14ac:dyDescent="0.2">
      <c r="A4042" s="6">
        <f t="shared" si="315"/>
        <v>0.3125</v>
      </c>
      <c r="B4042">
        <v>4040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8">
        <f t="shared" si="316"/>
        <v>1250</v>
      </c>
      <c r="Q4042" s="10" t="s">
        <v>8316</v>
      </c>
      <c r="R4042" t="s">
        <v>8317</v>
      </c>
      <c r="S4042" s="14" t="str">
        <f t="shared" si="317"/>
        <v>May</v>
      </c>
      <c r="T4042" s="15">
        <f t="shared" si="318"/>
        <v>42202.791666666664</v>
      </c>
      <c r="U4042" t="str">
        <f t="shared" si="319"/>
        <v>2015</v>
      </c>
    </row>
    <row r="4043" spans="1:21" ht="30" x14ac:dyDescent="0.2">
      <c r="A4043" s="6">
        <f t="shared" si="315"/>
        <v>4.1999999999999997E-3</v>
      </c>
      <c r="B4043">
        <v>4041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8">
        <f t="shared" si="316"/>
        <v>10.5</v>
      </c>
      <c r="Q4043" s="10" t="s">
        <v>8316</v>
      </c>
      <c r="R4043" t="s">
        <v>8317</v>
      </c>
      <c r="S4043" s="14" t="str">
        <f t="shared" si="317"/>
        <v>July</v>
      </c>
      <c r="T4043" s="15">
        <f t="shared" si="318"/>
        <v>42619.140671296293</v>
      </c>
      <c r="U4043" t="str">
        <f t="shared" si="319"/>
        <v>2016</v>
      </c>
    </row>
    <row r="4044" spans="1:21" ht="45" x14ac:dyDescent="0.2">
      <c r="A4044" s="6">
        <f t="shared" si="315"/>
        <v>2.0999999999999999E-3</v>
      </c>
      <c r="B4044">
        <v>4042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8">
        <f t="shared" si="316"/>
        <v>7</v>
      </c>
      <c r="Q4044" s="10" t="s">
        <v>8316</v>
      </c>
      <c r="R4044" t="s">
        <v>8317</v>
      </c>
      <c r="S4044" s="14" t="str">
        <f t="shared" si="317"/>
        <v>December</v>
      </c>
      <c r="T4044" s="15">
        <f t="shared" si="318"/>
        <v>42024.469444444439</v>
      </c>
      <c r="U4044" t="str">
        <f t="shared" si="319"/>
        <v>2014</v>
      </c>
    </row>
    <row r="4045" spans="1:21" ht="45" x14ac:dyDescent="0.2">
      <c r="A4045" s="6">
        <f t="shared" si="315"/>
        <v>0</v>
      </c>
      <c r="B4045">
        <v>4043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8" t="e">
        <f t="shared" si="316"/>
        <v>#DIV/0!</v>
      </c>
      <c r="Q4045" s="10" t="s">
        <v>8316</v>
      </c>
      <c r="R4045" t="s">
        <v>8317</v>
      </c>
      <c r="S4045" s="14" t="str">
        <f t="shared" si="317"/>
        <v>November</v>
      </c>
      <c r="T4045" s="15">
        <f t="shared" si="318"/>
        <v>41963.624131944445</v>
      </c>
      <c r="U4045" t="str">
        <f t="shared" si="319"/>
        <v>2014</v>
      </c>
    </row>
    <row r="4046" spans="1:21" ht="45" x14ac:dyDescent="0.2">
      <c r="A4046" s="6">
        <f t="shared" si="315"/>
        <v>0.375</v>
      </c>
      <c r="B4046">
        <v>4044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8">
        <f t="shared" si="316"/>
        <v>56.25</v>
      </c>
      <c r="Q4046" s="10" t="s">
        <v>8316</v>
      </c>
      <c r="R4046" t="s">
        <v>8317</v>
      </c>
      <c r="S4046" s="14" t="str">
        <f t="shared" si="317"/>
        <v>March</v>
      </c>
      <c r="T4046" s="15">
        <f t="shared" si="318"/>
        <v>42103.874999999993</v>
      </c>
      <c r="U4046" t="str">
        <f t="shared" si="319"/>
        <v>2015</v>
      </c>
    </row>
    <row r="4047" spans="1:21" ht="45" x14ac:dyDescent="0.2">
      <c r="A4047" s="6">
        <f t="shared" si="315"/>
        <v>2.0000000000000001E-4</v>
      </c>
      <c r="B4047">
        <v>4045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8">
        <f t="shared" si="316"/>
        <v>1</v>
      </c>
      <c r="Q4047" s="10" t="s">
        <v>8316</v>
      </c>
      <c r="R4047" t="s">
        <v>8317</v>
      </c>
      <c r="S4047" s="14" t="str">
        <f t="shared" si="317"/>
        <v>July</v>
      </c>
      <c r="T4047" s="15">
        <f t="shared" si="318"/>
        <v>41871.867928240739</v>
      </c>
      <c r="U4047" t="str">
        <f t="shared" si="319"/>
        <v>2014</v>
      </c>
    </row>
    <row r="4048" spans="1:21" ht="45" x14ac:dyDescent="0.2">
      <c r="A4048" s="6">
        <f t="shared" si="315"/>
        <v>8.2142857142857142E-2</v>
      </c>
      <c r="B4048">
        <v>4046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8">
        <f t="shared" si="316"/>
        <v>38.333333333333336</v>
      </c>
      <c r="Q4048" s="10" t="s">
        <v>8316</v>
      </c>
      <c r="R4048" t="s">
        <v>8317</v>
      </c>
      <c r="S4048" s="14" t="str">
        <f t="shared" si="317"/>
        <v>September</v>
      </c>
      <c r="T4048" s="15">
        <f t="shared" si="318"/>
        <v>41934.317245370366</v>
      </c>
      <c r="U4048" t="str">
        <f t="shared" si="319"/>
        <v>2014</v>
      </c>
    </row>
    <row r="4049" spans="1:21" ht="45" x14ac:dyDescent="0.2">
      <c r="A4049" s="6">
        <f t="shared" si="315"/>
        <v>2.1999999999999999E-2</v>
      </c>
      <c r="B4049">
        <v>4047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8">
        <f t="shared" si="316"/>
        <v>27.5</v>
      </c>
      <c r="Q4049" s="10" t="s">
        <v>8316</v>
      </c>
      <c r="R4049" t="s">
        <v>8317</v>
      </c>
      <c r="S4049" s="14" t="str">
        <f t="shared" si="317"/>
        <v>December</v>
      </c>
      <c r="T4049" s="15">
        <f t="shared" si="318"/>
        <v>42014.708333333336</v>
      </c>
      <c r="U4049" t="str">
        <f t="shared" si="319"/>
        <v>2014</v>
      </c>
    </row>
    <row r="4050" spans="1:21" ht="45" x14ac:dyDescent="0.2">
      <c r="A4050" s="6">
        <f t="shared" si="315"/>
        <v>0.17652941176470588</v>
      </c>
      <c r="B4050">
        <v>4048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8">
        <f t="shared" si="316"/>
        <v>32.978021978021978</v>
      </c>
      <c r="Q4050" s="10" t="s">
        <v>8316</v>
      </c>
      <c r="R4050" t="s">
        <v>8317</v>
      </c>
      <c r="S4050" s="14" t="str">
        <f t="shared" si="317"/>
        <v>March</v>
      </c>
      <c r="T4050" s="15">
        <f t="shared" si="318"/>
        <v>42471.134108796294</v>
      </c>
      <c r="U4050" t="str">
        <f t="shared" si="319"/>
        <v>2016</v>
      </c>
    </row>
    <row r="4051" spans="1:21" ht="45" x14ac:dyDescent="0.2">
      <c r="A4051" s="6">
        <f t="shared" si="315"/>
        <v>8.0000000000000004E-4</v>
      </c>
      <c r="B4051">
        <v>4049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8">
        <f t="shared" si="316"/>
        <v>16</v>
      </c>
      <c r="Q4051" s="10" t="s">
        <v>8316</v>
      </c>
      <c r="R4051" t="s">
        <v>8317</v>
      </c>
      <c r="S4051" s="14" t="str">
        <f t="shared" si="317"/>
        <v>June</v>
      </c>
      <c r="T4051" s="15">
        <f t="shared" si="318"/>
        <v>42199.625173611108</v>
      </c>
      <c r="U4051" t="str">
        <f t="shared" si="319"/>
        <v>2015</v>
      </c>
    </row>
    <row r="4052" spans="1:21" ht="45" x14ac:dyDescent="0.2">
      <c r="A4052" s="6">
        <f t="shared" si="315"/>
        <v>6.6666666666666664E-4</v>
      </c>
      <c r="B4052">
        <v>4050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8">
        <f t="shared" si="316"/>
        <v>1</v>
      </c>
      <c r="Q4052" s="10" t="s">
        <v>8316</v>
      </c>
      <c r="R4052" t="s">
        <v>8317</v>
      </c>
      <c r="S4052" s="14" t="str">
        <f t="shared" si="317"/>
        <v>September</v>
      </c>
      <c r="T4052" s="15">
        <f t="shared" si="318"/>
        <v>41935.303136574068</v>
      </c>
      <c r="U4052" t="str">
        <f t="shared" si="319"/>
        <v>2014</v>
      </c>
    </row>
    <row r="4053" spans="1:21" ht="45" x14ac:dyDescent="0.2">
      <c r="A4053" s="6">
        <f t="shared" si="315"/>
        <v>0</v>
      </c>
      <c r="B4053">
        <v>4051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8" t="e">
        <f t="shared" si="316"/>
        <v>#DIV/0!</v>
      </c>
      <c r="Q4053" s="10" t="s">
        <v>8316</v>
      </c>
      <c r="R4053" t="s">
        <v>8317</v>
      </c>
      <c r="S4053" s="14" t="str">
        <f t="shared" si="317"/>
        <v>May</v>
      </c>
      <c r="T4053" s="15">
        <f t="shared" si="318"/>
        <v>41767.953472222223</v>
      </c>
      <c r="U4053" t="str">
        <f t="shared" si="319"/>
        <v>2014</v>
      </c>
    </row>
    <row r="4054" spans="1:21" ht="60" x14ac:dyDescent="0.2">
      <c r="A4054" s="6">
        <f t="shared" si="315"/>
        <v>0.37533333333333335</v>
      </c>
      <c r="B4054">
        <v>4052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8">
        <f t="shared" si="316"/>
        <v>86.615384615384613</v>
      </c>
      <c r="Q4054" s="10" t="s">
        <v>8316</v>
      </c>
      <c r="R4054" t="s">
        <v>8317</v>
      </c>
      <c r="S4054" s="14" t="str">
        <f t="shared" si="317"/>
        <v>August</v>
      </c>
      <c r="T4054" s="15">
        <f t="shared" si="318"/>
        <v>41925.545324074068</v>
      </c>
      <c r="U4054" t="str">
        <f t="shared" si="319"/>
        <v>2014</v>
      </c>
    </row>
    <row r="4055" spans="1:21" ht="45" x14ac:dyDescent="0.2">
      <c r="A4055" s="6">
        <f t="shared" si="315"/>
        <v>0.22</v>
      </c>
      <c r="B4055">
        <v>4053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8">
        <f t="shared" si="316"/>
        <v>55</v>
      </c>
      <c r="Q4055" s="10" t="s">
        <v>8316</v>
      </c>
      <c r="R4055" t="s">
        <v>8317</v>
      </c>
      <c r="S4055" s="14" t="str">
        <f t="shared" si="317"/>
        <v>October</v>
      </c>
      <c r="T4055" s="15">
        <f t="shared" si="318"/>
        <v>41958.499999999993</v>
      </c>
      <c r="U4055" t="str">
        <f t="shared" si="319"/>
        <v>2014</v>
      </c>
    </row>
    <row r="4056" spans="1:21" ht="45" x14ac:dyDescent="0.2">
      <c r="A4056" s="6">
        <f t="shared" si="315"/>
        <v>0</v>
      </c>
      <c r="B4056">
        <v>4054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8" t="e">
        <f t="shared" si="316"/>
        <v>#DIV/0!</v>
      </c>
      <c r="Q4056" s="10" t="s">
        <v>8316</v>
      </c>
      <c r="R4056" t="s">
        <v>8317</v>
      </c>
      <c r="S4056" s="14" t="str">
        <f t="shared" si="317"/>
        <v>August</v>
      </c>
      <c r="T4056" s="15">
        <f t="shared" si="318"/>
        <v>42643.833333333336</v>
      </c>
      <c r="U4056" t="str">
        <f t="shared" si="319"/>
        <v>2016</v>
      </c>
    </row>
    <row r="4057" spans="1:21" ht="45" x14ac:dyDescent="0.2">
      <c r="A4057" s="6">
        <f t="shared" si="315"/>
        <v>0.1762</v>
      </c>
      <c r="B4057">
        <v>4055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8">
        <f t="shared" si="316"/>
        <v>41.952380952380949</v>
      </c>
      <c r="Q4057" s="10" t="s">
        <v>8316</v>
      </c>
      <c r="R4057" t="s">
        <v>8317</v>
      </c>
      <c r="S4057" s="14" t="str">
        <f t="shared" si="317"/>
        <v>May</v>
      </c>
      <c r="T4057" s="15">
        <f t="shared" si="318"/>
        <v>41809.31517361111</v>
      </c>
      <c r="U4057" t="str">
        <f t="shared" si="319"/>
        <v>2014</v>
      </c>
    </row>
    <row r="4058" spans="1:21" ht="45" x14ac:dyDescent="0.2">
      <c r="A4058" s="6">
        <f t="shared" si="315"/>
        <v>0.53</v>
      </c>
      <c r="B4058">
        <v>4056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8">
        <f t="shared" si="316"/>
        <v>88.333333333333329</v>
      </c>
      <c r="Q4058" s="10" t="s">
        <v>8316</v>
      </c>
      <c r="R4058" t="s">
        <v>8317</v>
      </c>
      <c r="S4058" s="14" t="str">
        <f t="shared" si="317"/>
        <v>June</v>
      </c>
      <c r="T4058" s="15">
        <f t="shared" si="318"/>
        <v>42554.499305555553</v>
      </c>
      <c r="U4058" t="str">
        <f t="shared" si="319"/>
        <v>2016</v>
      </c>
    </row>
    <row r="4059" spans="1:21" ht="45" x14ac:dyDescent="0.2">
      <c r="A4059" s="6">
        <f t="shared" si="315"/>
        <v>0.22142857142857142</v>
      </c>
      <c r="B4059">
        <v>4057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8">
        <f t="shared" si="316"/>
        <v>129.16666666666666</v>
      </c>
      <c r="Q4059" s="10" t="s">
        <v>8316</v>
      </c>
      <c r="R4059" t="s">
        <v>8317</v>
      </c>
      <c r="S4059" s="14" t="str">
        <f t="shared" si="317"/>
        <v>November</v>
      </c>
      <c r="T4059" s="15">
        <f t="shared" si="318"/>
        <v>42333.624999999993</v>
      </c>
      <c r="U4059" t="str">
        <f t="shared" si="319"/>
        <v>2015</v>
      </c>
    </row>
    <row r="4060" spans="1:21" ht="45" x14ac:dyDescent="0.2">
      <c r="A4060" s="6">
        <f t="shared" si="315"/>
        <v>2.5333333333333333E-2</v>
      </c>
      <c r="B4060">
        <v>4058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8">
        <f t="shared" si="316"/>
        <v>23.75</v>
      </c>
      <c r="Q4060" s="10" t="s">
        <v>8316</v>
      </c>
      <c r="R4060" t="s">
        <v>8317</v>
      </c>
      <c r="S4060" s="14" t="str">
        <f t="shared" si="317"/>
        <v>March</v>
      </c>
      <c r="T4060" s="15">
        <f t="shared" si="318"/>
        <v>42460.832638888889</v>
      </c>
      <c r="U4060" t="str">
        <f t="shared" si="319"/>
        <v>2016</v>
      </c>
    </row>
    <row r="4061" spans="1:21" ht="45" x14ac:dyDescent="0.2">
      <c r="A4061" s="6">
        <f t="shared" si="315"/>
        <v>2.5000000000000001E-2</v>
      </c>
      <c r="B4061">
        <v>4059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8">
        <f t="shared" si="316"/>
        <v>35.714285714285715</v>
      </c>
      <c r="Q4061" s="10" t="s">
        <v>8316</v>
      </c>
      <c r="R4061" t="s">
        <v>8317</v>
      </c>
      <c r="S4061" s="14" t="str">
        <f t="shared" si="317"/>
        <v>August</v>
      </c>
      <c r="T4061" s="15">
        <f t="shared" si="318"/>
        <v>41897.791666666664</v>
      </c>
      <c r="U4061" t="str">
        <f t="shared" si="319"/>
        <v>2014</v>
      </c>
    </row>
    <row r="4062" spans="1:21" ht="45" x14ac:dyDescent="0.2">
      <c r="A4062" s="6">
        <f t="shared" si="315"/>
        <v>2.8500000000000001E-2</v>
      </c>
      <c r="B4062">
        <v>4060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8">
        <f t="shared" si="316"/>
        <v>57</v>
      </c>
      <c r="Q4062" s="10" t="s">
        <v>8316</v>
      </c>
      <c r="R4062" t="s">
        <v>8317</v>
      </c>
      <c r="S4062" s="14" t="str">
        <f t="shared" si="317"/>
        <v>May</v>
      </c>
      <c r="T4062" s="15">
        <f t="shared" si="318"/>
        <v>41813.333333333328</v>
      </c>
      <c r="U4062" t="str">
        <f t="shared" si="319"/>
        <v>2014</v>
      </c>
    </row>
    <row r="4063" spans="1:21" ht="30" x14ac:dyDescent="0.2">
      <c r="A4063" s="6">
        <f t="shared" si="315"/>
        <v>0</v>
      </c>
      <c r="B4063">
        <v>4061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8" t="e">
        <f t="shared" si="316"/>
        <v>#DIV/0!</v>
      </c>
      <c r="Q4063" s="10" t="s">
        <v>8316</v>
      </c>
      <c r="R4063" t="s">
        <v>8317</v>
      </c>
      <c r="S4063" s="14" t="str">
        <f t="shared" si="317"/>
        <v>February</v>
      </c>
      <c r="T4063" s="15">
        <f t="shared" si="318"/>
        <v>42480.766469907401</v>
      </c>
      <c r="U4063" t="str">
        <f t="shared" si="319"/>
        <v>2016</v>
      </c>
    </row>
    <row r="4064" spans="1:21" ht="45" x14ac:dyDescent="0.2">
      <c r="A4064" s="6">
        <f t="shared" si="315"/>
        <v>2.4500000000000001E-2</v>
      </c>
      <c r="B4064">
        <v>4062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8">
        <f t="shared" si="316"/>
        <v>163.33333333333334</v>
      </c>
      <c r="Q4064" s="10" t="s">
        <v>8316</v>
      </c>
      <c r="R4064" t="s">
        <v>8317</v>
      </c>
      <c r="S4064" s="14" t="str">
        <f t="shared" si="317"/>
        <v>June</v>
      </c>
      <c r="T4064" s="15">
        <f t="shared" si="318"/>
        <v>42553.405879629623</v>
      </c>
      <c r="U4064" t="str">
        <f t="shared" si="319"/>
        <v>2016</v>
      </c>
    </row>
    <row r="4065" spans="1:21" ht="45" x14ac:dyDescent="0.2">
      <c r="A4065" s="6">
        <f t="shared" si="315"/>
        <v>1.4210526315789474E-2</v>
      </c>
      <c r="B4065">
        <v>4063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8">
        <f t="shared" si="316"/>
        <v>15</v>
      </c>
      <c r="Q4065" s="10" t="s">
        <v>8316</v>
      </c>
      <c r="R4065" t="s">
        <v>8317</v>
      </c>
      <c r="S4065" s="14" t="str">
        <f t="shared" si="317"/>
        <v>May</v>
      </c>
      <c r="T4065" s="15">
        <f t="shared" si="318"/>
        <v>41817.348194444443</v>
      </c>
      <c r="U4065" t="str">
        <f t="shared" si="319"/>
        <v>2014</v>
      </c>
    </row>
    <row r="4066" spans="1:21" ht="45" x14ac:dyDescent="0.2">
      <c r="A4066" s="6">
        <f t="shared" si="315"/>
        <v>0.1925</v>
      </c>
      <c r="B4066">
        <v>4064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8">
        <f t="shared" si="316"/>
        <v>64.166666666666671</v>
      </c>
      <c r="Q4066" s="10" t="s">
        <v>8316</v>
      </c>
      <c r="R4066" t="s">
        <v>8317</v>
      </c>
      <c r="S4066" s="14" t="str">
        <f t="shared" si="317"/>
        <v>March</v>
      </c>
      <c r="T4066" s="15">
        <f t="shared" si="318"/>
        <v>42123.254930555551</v>
      </c>
      <c r="U4066" t="str">
        <f t="shared" si="319"/>
        <v>2015</v>
      </c>
    </row>
    <row r="4067" spans="1:21" ht="30" x14ac:dyDescent="0.2">
      <c r="A4067" s="6">
        <f t="shared" si="315"/>
        <v>6.7499999999999999E-3</v>
      </c>
      <c r="B4067">
        <v>4065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8">
        <f t="shared" si="316"/>
        <v>6.75</v>
      </c>
      <c r="Q4067" s="10" t="s">
        <v>8316</v>
      </c>
      <c r="R4067" t="s">
        <v>8317</v>
      </c>
      <c r="S4067" s="14" t="str">
        <f t="shared" si="317"/>
        <v>July</v>
      </c>
      <c r="T4067" s="15">
        <f t="shared" si="318"/>
        <v>41863.61818287037</v>
      </c>
      <c r="U4067" t="str">
        <f t="shared" si="319"/>
        <v>2014</v>
      </c>
    </row>
    <row r="4068" spans="1:21" ht="45" x14ac:dyDescent="0.2">
      <c r="A4068" s="6">
        <f t="shared" si="315"/>
        <v>1.6666666666666668E-3</v>
      </c>
      <c r="B4068">
        <v>4066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8">
        <f t="shared" si="316"/>
        <v>25</v>
      </c>
      <c r="Q4068" s="10" t="s">
        <v>8316</v>
      </c>
      <c r="R4068" t="s">
        <v>8317</v>
      </c>
      <c r="S4068" s="14" t="str">
        <f t="shared" si="317"/>
        <v>April</v>
      </c>
      <c r="T4068" s="15">
        <f t="shared" si="318"/>
        <v>42508.705879629626</v>
      </c>
      <c r="U4068" t="str">
        <f t="shared" si="319"/>
        <v>2016</v>
      </c>
    </row>
    <row r="4069" spans="1:21" ht="45" x14ac:dyDescent="0.2">
      <c r="A4069" s="6">
        <f t="shared" si="315"/>
        <v>0.60899999999999999</v>
      </c>
      <c r="B4069">
        <v>4067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8">
        <f t="shared" si="316"/>
        <v>179.11764705882354</v>
      </c>
      <c r="Q4069" s="10" t="s">
        <v>8316</v>
      </c>
      <c r="R4069" t="s">
        <v>8317</v>
      </c>
      <c r="S4069" s="14" t="str">
        <f t="shared" si="317"/>
        <v>August</v>
      </c>
      <c r="T4069" s="15">
        <f t="shared" si="318"/>
        <v>42274.784143518518</v>
      </c>
      <c r="U4069" t="str">
        <f t="shared" si="319"/>
        <v>2015</v>
      </c>
    </row>
    <row r="4070" spans="1:21" ht="30" x14ac:dyDescent="0.2">
      <c r="A4070" s="6">
        <f t="shared" si="315"/>
        <v>0.01</v>
      </c>
      <c r="B4070">
        <v>4068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8">
        <f t="shared" si="316"/>
        <v>34.950000000000003</v>
      </c>
      <c r="Q4070" s="10" t="s">
        <v>8316</v>
      </c>
      <c r="R4070" t="s">
        <v>8317</v>
      </c>
      <c r="S4070" s="14" t="str">
        <f t="shared" si="317"/>
        <v>December</v>
      </c>
      <c r="T4070" s="15">
        <f t="shared" si="318"/>
        <v>42748.628472222219</v>
      </c>
      <c r="U4070" t="str">
        <f t="shared" si="319"/>
        <v>2016</v>
      </c>
    </row>
    <row r="4071" spans="1:21" ht="45" x14ac:dyDescent="0.2">
      <c r="A4071" s="6">
        <f t="shared" si="315"/>
        <v>0.34399999999999997</v>
      </c>
      <c r="B4071">
        <v>4069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8">
        <f t="shared" si="316"/>
        <v>33.07692307692308</v>
      </c>
      <c r="Q4071" s="10" t="s">
        <v>8316</v>
      </c>
      <c r="R4071" t="s">
        <v>8317</v>
      </c>
      <c r="S4071" s="14" t="str">
        <f t="shared" si="317"/>
        <v>January</v>
      </c>
      <c r="T4071" s="15">
        <f t="shared" si="318"/>
        <v>42063.166666666664</v>
      </c>
      <c r="U4071" t="str">
        <f t="shared" si="319"/>
        <v>2015</v>
      </c>
    </row>
    <row r="4072" spans="1:21" ht="30" x14ac:dyDescent="0.2">
      <c r="A4072" s="6">
        <f t="shared" si="315"/>
        <v>0.16500000000000001</v>
      </c>
      <c r="B4072">
        <v>4070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8">
        <f t="shared" si="316"/>
        <v>27.5</v>
      </c>
      <c r="Q4072" s="10" t="s">
        <v>8316</v>
      </c>
      <c r="R4072" t="s">
        <v>8317</v>
      </c>
      <c r="S4072" s="14" t="str">
        <f t="shared" si="317"/>
        <v>January</v>
      </c>
      <c r="T4072" s="15">
        <f t="shared" si="318"/>
        <v>42063.791666666664</v>
      </c>
      <c r="U4072" t="str">
        <f t="shared" si="319"/>
        <v>2015</v>
      </c>
    </row>
    <row r="4073" spans="1:21" ht="45" x14ac:dyDescent="0.2">
      <c r="A4073" s="6">
        <f t="shared" si="315"/>
        <v>0</v>
      </c>
      <c r="B4073">
        <v>4071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8" t="e">
        <f t="shared" si="316"/>
        <v>#DIV/0!</v>
      </c>
      <c r="Q4073" s="10" t="s">
        <v>8316</v>
      </c>
      <c r="R4073" t="s">
        <v>8317</v>
      </c>
      <c r="S4073" s="14" t="str">
        <f t="shared" si="317"/>
        <v>November</v>
      </c>
      <c r="T4073" s="15">
        <f t="shared" si="318"/>
        <v>42730.47142361111</v>
      </c>
      <c r="U4073" t="str">
        <f t="shared" si="319"/>
        <v>2016</v>
      </c>
    </row>
    <row r="4074" spans="1:21" ht="45" x14ac:dyDescent="0.2">
      <c r="A4074" s="6">
        <f t="shared" si="315"/>
        <v>4.0000000000000001E-3</v>
      </c>
      <c r="B4074">
        <v>4072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8">
        <f t="shared" si="316"/>
        <v>2</v>
      </c>
      <c r="Q4074" s="10" t="s">
        <v>8316</v>
      </c>
      <c r="R4074" t="s">
        <v>8317</v>
      </c>
      <c r="S4074" s="14" t="str">
        <f t="shared" si="317"/>
        <v>June</v>
      </c>
      <c r="T4074" s="15">
        <f t="shared" si="318"/>
        <v>41872.441099537034</v>
      </c>
      <c r="U4074" t="str">
        <f t="shared" si="319"/>
        <v>2014</v>
      </c>
    </row>
    <row r="4075" spans="1:21" ht="45" x14ac:dyDescent="0.2">
      <c r="A4075" s="6">
        <f t="shared" si="315"/>
        <v>1.0571428571428572E-2</v>
      </c>
      <c r="B4075">
        <v>4073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8">
        <f t="shared" si="316"/>
        <v>18.5</v>
      </c>
      <c r="Q4075" s="10" t="s">
        <v>8316</v>
      </c>
      <c r="R4075" t="s">
        <v>8317</v>
      </c>
      <c r="S4075" s="14" t="str">
        <f t="shared" si="317"/>
        <v>March</v>
      </c>
      <c r="T4075" s="15">
        <f t="shared" si="318"/>
        <v>42132.833333333336</v>
      </c>
      <c r="U4075" t="str">
        <f t="shared" si="319"/>
        <v>2015</v>
      </c>
    </row>
    <row r="4076" spans="1:21" ht="45" x14ac:dyDescent="0.2">
      <c r="A4076" s="6">
        <f t="shared" si="315"/>
        <v>0.26727272727272727</v>
      </c>
      <c r="B4076">
        <v>4074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8">
        <f t="shared" si="316"/>
        <v>35</v>
      </c>
      <c r="Q4076" s="10" t="s">
        <v>8316</v>
      </c>
      <c r="R4076" t="s">
        <v>8317</v>
      </c>
      <c r="S4076" s="14" t="str">
        <f t="shared" si="317"/>
        <v>October</v>
      </c>
      <c r="T4076" s="15">
        <f t="shared" si="318"/>
        <v>42313.261284722219</v>
      </c>
      <c r="U4076" t="str">
        <f t="shared" si="319"/>
        <v>2015</v>
      </c>
    </row>
    <row r="4077" spans="1:21" ht="45" x14ac:dyDescent="0.2">
      <c r="A4077" s="6">
        <f t="shared" si="315"/>
        <v>0.28799999999999998</v>
      </c>
      <c r="B4077">
        <v>4075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8">
        <f t="shared" si="316"/>
        <v>44.307692307692307</v>
      </c>
      <c r="Q4077" s="10" t="s">
        <v>8316</v>
      </c>
      <c r="R4077" t="s">
        <v>8317</v>
      </c>
      <c r="S4077" s="14" t="str">
        <f t="shared" si="317"/>
        <v>May</v>
      </c>
      <c r="T4077" s="15">
        <f t="shared" si="318"/>
        <v>41820.394444444442</v>
      </c>
      <c r="U4077" t="str">
        <f t="shared" si="319"/>
        <v>2014</v>
      </c>
    </row>
    <row r="4078" spans="1:21" ht="45" x14ac:dyDescent="0.2">
      <c r="A4078" s="6">
        <f t="shared" si="315"/>
        <v>0</v>
      </c>
      <c r="B4078">
        <v>4076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8" t="e">
        <f t="shared" si="316"/>
        <v>#DIV/0!</v>
      </c>
      <c r="Q4078" s="10" t="s">
        <v>8316</v>
      </c>
      <c r="R4078" t="s">
        <v>8317</v>
      </c>
      <c r="S4078" s="14" t="str">
        <f t="shared" si="317"/>
        <v>September</v>
      </c>
      <c r="T4078" s="15">
        <f t="shared" si="318"/>
        <v>41933.493749999994</v>
      </c>
      <c r="U4078" t="str">
        <f t="shared" si="319"/>
        <v>2014</v>
      </c>
    </row>
    <row r="4079" spans="1:21" ht="45" x14ac:dyDescent="0.2">
      <c r="A4079" s="6">
        <f t="shared" si="315"/>
        <v>8.8999999999999996E-2</v>
      </c>
      <c r="B4079">
        <v>4077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8">
        <f t="shared" si="316"/>
        <v>222.5</v>
      </c>
      <c r="Q4079" s="10" t="s">
        <v>8316</v>
      </c>
      <c r="R4079" t="s">
        <v>8317</v>
      </c>
      <c r="S4079" s="14" t="str">
        <f t="shared" si="317"/>
        <v>November</v>
      </c>
      <c r="T4079" s="15">
        <f t="shared" si="318"/>
        <v>42725.377245370364</v>
      </c>
      <c r="U4079" t="str">
        <f t="shared" si="319"/>
        <v>2016</v>
      </c>
    </row>
    <row r="4080" spans="1:21" ht="45" x14ac:dyDescent="0.2">
      <c r="A4080" s="6">
        <f t="shared" si="315"/>
        <v>0</v>
      </c>
      <c r="B4080">
        <v>4078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8" t="e">
        <f t="shared" si="316"/>
        <v>#DIV/0!</v>
      </c>
      <c r="Q4080" s="10" t="s">
        <v>8316</v>
      </c>
      <c r="R4080" t="s">
        <v>8317</v>
      </c>
      <c r="S4080" s="14" t="str">
        <f t="shared" si="317"/>
        <v>December</v>
      </c>
      <c r="T4080" s="15">
        <f t="shared" si="318"/>
        <v>42762.454189814809</v>
      </c>
      <c r="U4080" t="str">
        <f t="shared" si="319"/>
        <v>2016</v>
      </c>
    </row>
    <row r="4081" spans="1:21" ht="45" x14ac:dyDescent="0.2">
      <c r="A4081" s="6">
        <f t="shared" si="315"/>
        <v>1.6666666666666668E-3</v>
      </c>
      <c r="B4081">
        <v>4079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8">
        <f t="shared" si="316"/>
        <v>5</v>
      </c>
      <c r="Q4081" s="10" t="s">
        <v>8316</v>
      </c>
      <c r="R4081" t="s">
        <v>8317</v>
      </c>
      <c r="S4081" s="14" t="str">
        <f t="shared" si="317"/>
        <v>May</v>
      </c>
      <c r="T4081" s="15">
        <f t="shared" si="318"/>
        <v>42540.605567129627</v>
      </c>
      <c r="U4081" t="str">
        <f t="shared" si="319"/>
        <v>2016</v>
      </c>
    </row>
    <row r="4082" spans="1:21" ht="45" x14ac:dyDescent="0.2">
      <c r="A4082" s="6">
        <f t="shared" si="315"/>
        <v>0</v>
      </c>
      <c r="B4082">
        <v>4080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8" t="e">
        <f t="shared" si="316"/>
        <v>#DIV/0!</v>
      </c>
      <c r="Q4082" s="10" t="s">
        <v>8316</v>
      </c>
      <c r="R4082" t="s">
        <v>8317</v>
      </c>
      <c r="S4082" s="14" t="str">
        <f t="shared" si="317"/>
        <v>May</v>
      </c>
      <c r="T4082" s="15">
        <f t="shared" si="318"/>
        <v>42535.45416666667</v>
      </c>
      <c r="U4082" t="str">
        <f t="shared" si="319"/>
        <v>2016</v>
      </c>
    </row>
    <row r="4083" spans="1:21" ht="45" x14ac:dyDescent="0.2">
      <c r="A4083" s="6">
        <f t="shared" si="315"/>
        <v>0.15737410071942445</v>
      </c>
      <c r="B4083">
        <v>4081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8">
        <f t="shared" si="316"/>
        <v>29.166666666666668</v>
      </c>
      <c r="Q4083" s="10" t="s">
        <v>8316</v>
      </c>
      <c r="R4083" t="s">
        <v>8317</v>
      </c>
      <c r="S4083" s="14" t="str">
        <f t="shared" si="317"/>
        <v>February</v>
      </c>
      <c r="T4083" s="15">
        <f t="shared" si="318"/>
        <v>42071.206307870372</v>
      </c>
      <c r="U4083" t="str">
        <f t="shared" si="319"/>
        <v>2015</v>
      </c>
    </row>
    <row r="4084" spans="1:21" ht="45" x14ac:dyDescent="0.2">
      <c r="A4084" s="6">
        <f t="shared" si="315"/>
        <v>0.02</v>
      </c>
      <c r="B4084">
        <v>4082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8">
        <f t="shared" si="316"/>
        <v>1.5</v>
      </c>
      <c r="Q4084" s="10" t="s">
        <v>8316</v>
      </c>
      <c r="R4084" t="s">
        <v>8317</v>
      </c>
      <c r="S4084" s="14" t="str">
        <f t="shared" si="317"/>
        <v>October</v>
      </c>
      <c r="T4084" s="15">
        <f t="shared" si="318"/>
        <v>42322.624999999993</v>
      </c>
      <c r="U4084" t="str">
        <f t="shared" si="319"/>
        <v>2015</v>
      </c>
    </row>
    <row r="4085" spans="1:21" ht="45" x14ac:dyDescent="0.2">
      <c r="A4085" s="6">
        <f t="shared" si="315"/>
        <v>0.21685714285714286</v>
      </c>
      <c r="B4085">
        <v>4083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8">
        <f t="shared" si="316"/>
        <v>126.5</v>
      </c>
      <c r="Q4085" s="10" t="s">
        <v>8316</v>
      </c>
      <c r="R4085" t="s">
        <v>8317</v>
      </c>
      <c r="S4085" s="14" t="str">
        <f t="shared" si="317"/>
        <v>December</v>
      </c>
      <c r="T4085" s="15">
        <f t="shared" si="318"/>
        <v>42383.428425925922</v>
      </c>
      <c r="U4085" t="str">
        <f t="shared" si="319"/>
        <v>2015</v>
      </c>
    </row>
    <row r="4086" spans="1:21" ht="45" x14ac:dyDescent="0.2">
      <c r="A4086" s="6">
        <f t="shared" si="315"/>
        <v>3.3333333333333335E-3</v>
      </c>
      <c r="B4086">
        <v>4084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8">
        <f t="shared" si="316"/>
        <v>10</v>
      </c>
      <c r="Q4086" s="10" t="s">
        <v>8316</v>
      </c>
      <c r="R4086" t="s">
        <v>8317</v>
      </c>
      <c r="S4086" s="14" t="str">
        <f t="shared" si="317"/>
        <v>September</v>
      </c>
      <c r="T4086" s="15">
        <f t="shared" si="318"/>
        <v>42652.103078703702</v>
      </c>
      <c r="U4086" t="str">
        <f t="shared" si="319"/>
        <v>2016</v>
      </c>
    </row>
    <row r="4087" spans="1:21" ht="45" x14ac:dyDescent="0.2">
      <c r="A4087" s="6">
        <f t="shared" si="315"/>
        <v>2.8571428571428571E-3</v>
      </c>
      <c r="B4087">
        <v>4085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8">
        <f t="shared" si="316"/>
        <v>10</v>
      </c>
      <c r="Q4087" s="10" t="s">
        <v>8316</v>
      </c>
      <c r="R4087" t="s">
        <v>8317</v>
      </c>
      <c r="S4087" s="14" t="str">
        <f t="shared" si="317"/>
        <v>February</v>
      </c>
      <c r="T4087" s="15">
        <f t="shared" si="318"/>
        <v>42086.832638888889</v>
      </c>
      <c r="U4087" t="str">
        <f t="shared" si="319"/>
        <v>2015</v>
      </c>
    </row>
    <row r="4088" spans="1:21" ht="45" x14ac:dyDescent="0.2">
      <c r="A4088" s="6">
        <f t="shared" si="315"/>
        <v>4.7E-2</v>
      </c>
      <c r="B4088">
        <v>4086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8">
        <f t="shared" si="316"/>
        <v>9.4</v>
      </c>
      <c r="Q4088" s="10" t="s">
        <v>8316</v>
      </c>
      <c r="R4088" t="s">
        <v>8317</v>
      </c>
      <c r="S4088" s="14" t="str">
        <f t="shared" si="317"/>
        <v>October</v>
      </c>
      <c r="T4088" s="15">
        <f t="shared" si="318"/>
        <v>42328.833333333336</v>
      </c>
      <c r="U4088" t="str">
        <f t="shared" si="319"/>
        <v>2015</v>
      </c>
    </row>
    <row r="4089" spans="1:21" x14ac:dyDescent="0.2">
      <c r="A4089" s="6">
        <f t="shared" si="315"/>
        <v>0</v>
      </c>
      <c r="B4089">
        <v>4087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8" t="e">
        <f t="shared" si="316"/>
        <v>#DIV/0!</v>
      </c>
      <c r="Q4089" s="10" t="s">
        <v>8316</v>
      </c>
      <c r="R4089" t="s">
        <v>8317</v>
      </c>
      <c r="S4089" s="14" t="str">
        <f t="shared" si="317"/>
        <v>June</v>
      </c>
      <c r="T4089" s="15">
        <f t="shared" si="318"/>
        <v>42568.40956018518</v>
      </c>
      <c r="U4089" t="str">
        <f t="shared" si="319"/>
        <v>2016</v>
      </c>
    </row>
    <row r="4090" spans="1:21" ht="45" x14ac:dyDescent="0.2">
      <c r="A4090" s="6">
        <f t="shared" si="315"/>
        <v>0.108</v>
      </c>
      <c r="B4090">
        <v>4088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8">
        <f t="shared" si="316"/>
        <v>72</v>
      </c>
      <c r="Q4090" s="10" t="s">
        <v>8316</v>
      </c>
      <c r="R4090" t="s">
        <v>8317</v>
      </c>
      <c r="S4090" s="14" t="str">
        <f t="shared" si="317"/>
        <v>December</v>
      </c>
      <c r="T4090" s="15">
        <f t="shared" si="318"/>
        <v>42020.101388888892</v>
      </c>
      <c r="U4090" t="str">
        <f t="shared" si="319"/>
        <v>2014</v>
      </c>
    </row>
    <row r="4091" spans="1:21" ht="45" x14ac:dyDescent="0.2">
      <c r="A4091" s="6">
        <f t="shared" si="315"/>
        <v>4.8000000000000001E-2</v>
      </c>
      <c r="B4091">
        <v>4089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8">
        <f t="shared" si="316"/>
        <v>30</v>
      </c>
      <c r="Q4091" s="10" t="s">
        <v>8316</v>
      </c>
      <c r="R4091" t="s">
        <v>8317</v>
      </c>
      <c r="S4091" s="14" t="str">
        <f t="shared" si="317"/>
        <v>April</v>
      </c>
      <c r="T4091" s="15">
        <f t="shared" si="318"/>
        <v>42155.399305555555</v>
      </c>
      <c r="U4091" t="str">
        <f t="shared" si="319"/>
        <v>2015</v>
      </c>
    </row>
    <row r="4092" spans="1:21" ht="45" x14ac:dyDescent="0.2">
      <c r="A4092" s="6">
        <f t="shared" si="315"/>
        <v>3.2000000000000001E-2</v>
      </c>
      <c r="B4092">
        <v>4090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8">
        <f t="shared" si="316"/>
        <v>10.666666666666666</v>
      </c>
      <c r="Q4092" s="10" t="s">
        <v>8316</v>
      </c>
      <c r="R4092" t="s">
        <v>8317</v>
      </c>
      <c r="S4092" s="14" t="str">
        <f t="shared" si="317"/>
        <v>July</v>
      </c>
      <c r="T4092" s="15">
        <f t="shared" si="318"/>
        <v>42223.291666666664</v>
      </c>
      <c r="U4092" t="str">
        <f t="shared" si="319"/>
        <v>2015</v>
      </c>
    </row>
    <row r="4093" spans="1:21" ht="45" x14ac:dyDescent="0.2">
      <c r="A4093" s="6">
        <f t="shared" si="315"/>
        <v>0.1275</v>
      </c>
      <c r="B4093">
        <v>4091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8">
        <f t="shared" si="316"/>
        <v>25.5</v>
      </c>
      <c r="Q4093" s="10" t="s">
        <v>8316</v>
      </c>
      <c r="R4093" t="s">
        <v>8317</v>
      </c>
      <c r="S4093" s="14" t="str">
        <f t="shared" si="317"/>
        <v>December</v>
      </c>
      <c r="T4093" s="15">
        <f t="shared" si="318"/>
        <v>42020.173043981478</v>
      </c>
      <c r="U4093" t="str">
        <f t="shared" si="319"/>
        <v>2014</v>
      </c>
    </row>
    <row r="4094" spans="1:21" ht="45" x14ac:dyDescent="0.2">
      <c r="A4094" s="6">
        <f t="shared" si="315"/>
        <v>1.8181818181818181E-4</v>
      </c>
      <c r="B4094">
        <v>4092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8">
        <f t="shared" si="316"/>
        <v>20</v>
      </c>
      <c r="Q4094" s="10" t="s">
        <v>8316</v>
      </c>
      <c r="R4094" t="s">
        <v>8317</v>
      </c>
      <c r="S4094" s="14" t="str">
        <f t="shared" si="317"/>
        <v>February</v>
      </c>
      <c r="T4094" s="15">
        <f t="shared" si="318"/>
        <v>42098.81998842593</v>
      </c>
      <c r="U4094" t="str">
        <f t="shared" si="319"/>
        <v>2015</v>
      </c>
    </row>
    <row r="4095" spans="1:21" ht="45" x14ac:dyDescent="0.2">
      <c r="A4095" s="6">
        <f t="shared" si="315"/>
        <v>2.4E-2</v>
      </c>
      <c r="B4095">
        <v>4093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8">
        <f t="shared" si="316"/>
        <v>15</v>
      </c>
      <c r="Q4095" s="10" t="s">
        <v>8316</v>
      </c>
      <c r="R4095" t="s">
        <v>8317</v>
      </c>
      <c r="S4095" s="14" t="str">
        <f t="shared" si="317"/>
        <v>June</v>
      </c>
      <c r="T4095" s="15">
        <f t="shared" si="318"/>
        <v>42238.482557870368</v>
      </c>
      <c r="U4095" t="str">
        <f t="shared" si="319"/>
        <v>2015</v>
      </c>
    </row>
    <row r="4096" spans="1:21" ht="45" x14ac:dyDescent="0.2">
      <c r="A4096" s="6">
        <f t="shared" si="315"/>
        <v>0.36499999999999999</v>
      </c>
      <c r="B4096">
        <v>4094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8">
        <f t="shared" si="316"/>
        <v>91.25</v>
      </c>
      <c r="Q4096" s="10" t="s">
        <v>8316</v>
      </c>
      <c r="R4096" t="s">
        <v>8317</v>
      </c>
      <c r="S4096" s="14" t="str">
        <f t="shared" si="317"/>
        <v>September</v>
      </c>
      <c r="T4096" s="15">
        <f t="shared" si="318"/>
        <v>41933.874305555553</v>
      </c>
      <c r="U4096" t="str">
        <f t="shared" si="319"/>
        <v>2014</v>
      </c>
    </row>
    <row r="4097" spans="1:21" ht="30" x14ac:dyDescent="0.2">
      <c r="A4097" s="6">
        <f t="shared" si="315"/>
        <v>2.6666666666666668E-2</v>
      </c>
      <c r="B4097">
        <v>4095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8">
        <f t="shared" si="316"/>
        <v>800</v>
      </c>
      <c r="Q4097" s="10" t="s">
        <v>8316</v>
      </c>
      <c r="R4097" t="s">
        <v>8317</v>
      </c>
      <c r="S4097" s="14" t="str">
        <f t="shared" si="317"/>
        <v>November</v>
      </c>
      <c r="T4097" s="15">
        <f t="shared" si="318"/>
        <v>42722.698495370372</v>
      </c>
      <c r="U4097" t="str">
        <f t="shared" si="319"/>
        <v>2016</v>
      </c>
    </row>
    <row r="4098" spans="1:21" ht="45" x14ac:dyDescent="0.2">
      <c r="A4098" s="6">
        <f t="shared" si="315"/>
        <v>0.11428571428571428</v>
      </c>
      <c r="B4098">
        <v>4096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8">
        <f t="shared" si="316"/>
        <v>80</v>
      </c>
      <c r="Q4098" s="10" t="s">
        <v>8316</v>
      </c>
      <c r="R4098" t="s">
        <v>8317</v>
      </c>
      <c r="S4098" s="14" t="str">
        <f t="shared" si="317"/>
        <v>January</v>
      </c>
      <c r="T4098" s="15">
        <f t="shared" si="318"/>
        <v>42794.035416666658</v>
      </c>
      <c r="U4098" t="str">
        <f t="shared" si="319"/>
        <v>2017</v>
      </c>
    </row>
    <row r="4099" spans="1:21" ht="45" x14ac:dyDescent="0.2">
      <c r="A4099" s="6">
        <f t="shared" ref="A4099:A4115" si="320">(F4099/E4099)</f>
        <v>0</v>
      </c>
      <c r="B4099">
        <v>4097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8" t="e">
        <f t="shared" ref="P4099:P4115" si="321">F4099/M4099</f>
        <v>#DIV/0!</v>
      </c>
      <c r="Q4099" s="10" t="s">
        <v>8316</v>
      </c>
      <c r="R4099" t="s">
        <v>8317</v>
      </c>
      <c r="S4099" s="14" t="str">
        <f t="shared" ref="S4099:S4115" si="322">TEXT((((K4099/60)/60)/24)+DATE(1970,1,1)+(-8/24),"MMMM")</f>
        <v>December</v>
      </c>
      <c r="T4099" s="15">
        <f t="shared" ref="T4099:T4115" si="323">(((J4099/60)/60/24)+DATE(1970,1,1)+(-8/24))</f>
        <v>42400.663194444445</v>
      </c>
      <c r="U4099" t="str">
        <f t="shared" ref="U4099:U4115" si="324">TEXT((((K4099/60)/60)/24)+DATE(1970,1,1)+(-8/24),"YYYY")</f>
        <v>2015</v>
      </c>
    </row>
    <row r="4100" spans="1:21" ht="45" x14ac:dyDescent="0.2">
      <c r="A4100" s="6">
        <f t="shared" si="320"/>
        <v>0</v>
      </c>
      <c r="B4100">
        <v>4098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8" t="e">
        <f t="shared" si="321"/>
        <v>#DIV/0!</v>
      </c>
      <c r="Q4100" s="10" t="s">
        <v>8316</v>
      </c>
      <c r="R4100" t="s">
        <v>8317</v>
      </c>
      <c r="S4100" s="14" t="str">
        <f t="shared" si="322"/>
        <v>May</v>
      </c>
      <c r="T4100" s="15">
        <f t="shared" si="323"/>
        <v>42525.38885416666</v>
      </c>
      <c r="U4100" t="str">
        <f t="shared" si="324"/>
        <v>2016</v>
      </c>
    </row>
    <row r="4101" spans="1:21" ht="45" x14ac:dyDescent="0.2">
      <c r="A4101" s="6">
        <f t="shared" si="320"/>
        <v>1.1111111111111112E-2</v>
      </c>
      <c r="B4101">
        <v>4099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8">
        <f t="shared" si="321"/>
        <v>50</v>
      </c>
      <c r="Q4101" s="10" t="s">
        <v>8316</v>
      </c>
      <c r="R4101" t="s">
        <v>8317</v>
      </c>
      <c r="S4101" s="14" t="str">
        <f t="shared" si="322"/>
        <v>July</v>
      </c>
      <c r="T4101" s="15">
        <f t="shared" si="323"/>
        <v>42615.517048611109</v>
      </c>
      <c r="U4101" t="str">
        <f t="shared" si="324"/>
        <v>2016</v>
      </c>
    </row>
    <row r="4102" spans="1:21" ht="30" x14ac:dyDescent="0.2">
      <c r="A4102" s="6">
        <f t="shared" si="320"/>
        <v>0</v>
      </c>
      <c r="B4102">
        <v>4100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8" t="e">
        <f t="shared" si="321"/>
        <v>#DIV/0!</v>
      </c>
      <c r="Q4102" s="10" t="s">
        <v>8316</v>
      </c>
      <c r="R4102" t="s">
        <v>8317</v>
      </c>
      <c r="S4102" s="14" t="str">
        <f t="shared" si="322"/>
        <v>October</v>
      </c>
      <c r="T4102" s="15">
        <f t="shared" si="323"/>
        <v>41936.791550925926</v>
      </c>
      <c r="U4102" t="str">
        <f t="shared" si="324"/>
        <v>2014</v>
      </c>
    </row>
    <row r="4103" spans="1:21" ht="45" x14ac:dyDescent="0.2">
      <c r="A4103" s="6">
        <f t="shared" si="320"/>
        <v>0</v>
      </c>
      <c r="B4103">
        <v>4101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8" t="e">
        <f t="shared" si="321"/>
        <v>#DIV/0!</v>
      </c>
      <c r="Q4103" s="10" t="s">
        <v>8316</v>
      </c>
      <c r="R4103" t="s">
        <v>8317</v>
      </c>
      <c r="S4103" s="14" t="str">
        <f t="shared" si="322"/>
        <v>December</v>
      </c>
      <c r="T4103" s="15">
        <f t="shared" si="323"/>
        <v>42760.570393518516</v>
      </c>
      <c r="U4103" t="str">
        <f t="shared" si="324"/>
        <v>2016</v>
      </c>
    </row>
    <row r="4104" spans="1:21" ht="45" x14ac:dyDescent="0.2">
      <c r="A4104" s="6">
        <f t="shared" si="320"/>
        <v>0.27400000000000002</v>
      </c>
      <c r="B4104">
        <v>4102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8">
        <f t="shared" si="321"/>
        <v>22.833333333333332</v>
      </c>
      <c r="Q4104" s="10" t="s">
        <v>8316</v>
      </c>
      <c r="R4104" t="s">
        <v>8317</v>
      </c>
      <c r="S4104" s="14" t="str">
        <f t="shared" si="322"/>
        <v>April</v>
      </c>
      <c r="T4104" s="15">
        <f t="shared" si="323"/>
        <v>42505.514733796292</v>
      </c>
      <c r="U4104" t="str">
        <f t="shared" si="324"/>
        <v>2016</v>
      </c>
    </row>
    <row r="4105" spans="1:21" ht="45" x14ac:dyDescent="0.2">
      <c r="A4105" s="6">
        <f t="shared" si="320"/>
        <v>0.1</v>
      </c>
      <c r="B4105">
        <v>4103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8">
        <f t="shared" si="321"/>
        <v>16.666666666666668</v>
      </c>
      <c r="Q4105" s="10" t="s">
        <v>8316</v>
      </c>
      <c r="R4105" t="s">
        <v>8317</v>
      </c>
      <c r="S4105" s="14" t="str">
        <f t="shared" si="322"/>
        <v>July</v>
      </c>
      <c r="T4105" s="15">
        <f t="shared" si="323"/>
        <v>42242.438888888886</v>
      </c>
      <c r="U4105" t="str">
        <f t="shared" si="324"/>
        <v>2015</v>
      </c>
    </row>
    <row r="4106" spans="1:21" ht="45" x14ac:dyDescent="0.2">
      <c r="A4106" s="6">
        <f t="shared" si="320"/>
        <v>0.21366666666666667</v>
      </c>
      <c r="B4106">
        <v>4104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8">
        <f t="shared" si="321"/>
        <v>45.785714285714285</v>
      </c>
      <c r="Q4106" s="10" t="s">
        <v>8316</v>
      </c>
      <c r="R4106" t="s">
        <v>8317</v>
      </c>
      <c r="S4106" s="14" t="str">
        <f t="shared" si="322"/>
        <v>September</v>
      </c>
      <c r="T4106" s="15">
        <f t="shared" si="323"/>
        <v>42669.944837962961</v>
      </c>
      <c r="U4106" t="str">
        <f t="shared" si="324"/>
        <v>2016</v>
      </c>
    </row>
    <row r="4107" spans="1:21" ht="45" x14ac:dyDescent="0.2">
      <c r="A4107" s="6">
        <f t="shared" si="320"/>
        <v>6.9696969696969702E-2</v>
      </c>
      <c r="B4107">
        <v>4105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8">
        <f t="shared" si="321"/>
        <v>383.33333333333331</v>
      </c>
      <c r="Q4107" s="10" t="s">
        <v>8316</v>
      </c>
      <c r="R4107" t="s">
        <v>8317</v>
      </c>
      <c r="S4107" s="14" t="str">
        <f t="shared" si="322"/>
        <v>November</v>
      </c>
      <c r="T4107" s="15">
        <f t="shared" si="323"/>
        <v>42729.677187499998</v>
      </c>
      <c r="U4107" t="str">
        <f t="shared" si="324"/>
        <v>2016</v>
      </c>
    </row>
    <row r="4108" spans="1:21" ht="45" x14ac:dyDescent="0.2">
      <c r="A4108" s="6">
        <f t="shared" si="320"/>
        <v>0.70599999999999996</v>
      </c>
      <c r="B4108">
        <v>4106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8">
        <f t="shared" si="321"/>
        <v>106.96969696969697</v>
      </c>
      <c r="Q4108" s="10" t="s">
        <v>8316</v>
      </c>
      <c r="R4108" t="s">
        <v>8317</v>
      </c>
      <c r="S4108" s="14" t="str">
        <f t="shared" si="322"/>
        <v>February</v>
      </c>
      <c r="T4108" s="15">
        <f t="shared" si="323"/>
        <v>42095.708333333336</v>
      </c>
      <c r="U4108" t="str">
        <f t="shared" si="324"/>
        <v>2015</v>
      </c>
    </row>
    <row r="4109" spans="1:21" ht="45" x14ac:dyDescent="0.2">
      <c r="A4109" s="6">
        <f t="shared" si="320"/>
        <v>2.0500000000000001E-2</v>
      </c>
      <c r="B4109">
        <v>4107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8">
        <f t="shared" si="321"/>
        <v>10.25</v>
      </c>
      <c r="Q4109" s="10" t="s">
        <v>8316</v>
      </c>
      <c r="R4109" t="s">
        <v>8317</v>
      </c>
      <c r="S4109" s="14" t="str">
        <f t="shared" si="322"/>
        <v>September</v>
      </c>
      <c r="T4109" s="15">
        <f t="shared" si="323"/>
        <v>41906.583344907405</v>
      </c>
      <c r="U4109" t="str">
        <f t="shared" si="324"/>
        <v>2014</v>
      </c>
    </row>
    <row r="4110" spans="1:21" ht="45" x14ac:dyDescent="0.2">
      <c r="A4110" s="6">
        <f t="shared" si="320"/>
        <v>1.9666666666666666E-2</v>
      </c>
      <c r="B4110">
        <v>4108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8">
        <f t="shared" si="321"/>
        <v>59</v>
      </c>
      <c r="Q4110" s="10" t="s">
        <v>8316</v>
      </c>
      <c r="R4110" t="s">
        <v>8317</v>
      </c>
      <c r="S4110" s="14" t="str">
        <f t="shared" si="322"/>
        <v>January</v>
      </c>
      <c r="T4110" s="15">
        <f t="shared" si="323"/>
        <v>42796.874999999993</v>
      </c>
      <c r="U4110" t="str">
        <f t="shared" si="324"/>
        <v>2017</v>
      </c>
    </row>
    <row r="4111" spans="1:21" ht="45" x14ac:dyDescent="0.2">
      <c r="A4111" s="6">
        <f t="shared" si="320"/>
        <v>0</v>
      </c>
      <c r="B4111">
        <v>4109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8" t="e">
        <f t="shared" si="321"/>
        <v>#DIV/0!</v>
      </c>
      <c r="Q4111" s="10" t="s">
        <v>8316</v>
      </c>
      <c r="R4111" t="s">
        <v>8317</v>
      </c>
      <c r="S4111" s="14" t="str">
        <f t="shared" si="322"/>
        <v>October</v>
      </c>
      <c r="T4111" s="15">
        <f t="shared" si="323"/>
        <v>42337.247731481482</v>
      </c>
      <c r="U4111" t="str">
        <f t="shared" si="324"/>
        <v>2015</v>
      </c>
    </row>
    <row r="4112" spans="1:21" ht="45" x14ac:dyDescent="0.2">
      <c r="A4112" s="6">
        <f t="shared" si="320"/>
        <v>0.28666666666666668</v>
      </c>
      <c r="B4112">
        <v>4110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8">
        <f t="shared" si="321"/>
        <v>14.333333333333334</v>
      </c>
      <c r="Q4112" s="10" t="s">
        <v>8316</v>
      </c>
      <c r="R4112" t="s">
        <v>8317</v>
      </c>
      <c r="S4112" s="14" t="str">
        <f t="shared" si="322"/>
        <v>May</v>
      </c>
      <c r="T4112" s="15">
        <f t="shared" si="323"/>
        <v>42572.293414351843</v>
      </c>
      <c r="U4112" t="str">
        <f t="shared" si="324"/>
        <v>2016</v>
      </c>
    </row>
    <row r="4113" spans="1:21" ht="45" x14ac:dyDescent="0.2">
      <c r="A4113" s="6">
        <f t="shared" si="320"/>
        <v>3.1333333333333331E-2</v>
      </c>
      <c r="B4113">
        <v>4111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8">
        <f t="shared" si="321"/>
        <v>15.666666666666666</v>
      </c>
      <c r="Q4113" s="10" t="s">
        <v>8316</v>
      </c>
      <c r="R4113" t="s">
        <v>8317</v>
      </c>
      <c r="S4113" s="14" t="str">
        <f t="shared" si="322"/>
        <v>January</v>
      </c>
      <c r="T4113" s="15">
        <f t="shared" si="323"/>
        <v>42058.802546296291</v>
      </c>
      <c r="U4113" t="str">
        <f t="shared" si="324"/>
        <v>2015</v>
      </c>
    </row>
    <row r="4114" spans="1:21" ht="45" x14ac:dyDescent="0.2">
      <c r="A4114" s="6">
        <f t="shared" si="320"/>
        <v>4.0000000000000002E-4</v>
      </c>
      <c r="B4114">
        <v>4112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8">
        <f t="shared" si="321"/>
        <v>1</v>
      </c>
      <c r="Q4114" s="10" t="s">
        <v>8316</v>
      </c>
      <c r="R4114" t="s">
        <v>8317</v>
      </c>
      <c r="S4114" s="14" t="str">
        <f t="shared" si="322"/>
        <v>January</v>
      </c>
      <c r="T4114" s="15">
        <f t="shared" si="323"/>
        <v>42427.666666666664</v>
      </c>
      <c r="U4114" t="str">
        <f t="shared" si="324"/>
        <v>2016</v>
      </c>
    </row>
    <row r="4115" spans="1:21" ht="45" x14ac:dyDescent="0.2">
      <c r="A4115" s="6">
        <f t="shared" si="320"/>
        <v>2E-3</v>
      </c>
      <c r="B4115">
        <v>4113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8">
        <f t="shared" si="321"/>
        <v>1</v>
      </c>
      <c r="Q4115" s="10" t="s">
        <v>8316</v>
      </c>
      <c r="R4115" t="s">
        <v>8317</v>
      </c>
      <c r="S4115" s="14" t="str">
        <f t="shared" si="322"/>
        <v>December</v>
      </c>
      <c r="T4115" s="15">
        <f t="shared" si="323"/>
        <v>42376.94027777778</v>
      </c>
      <c r="U4115" t="str">
        <f t="shared" si="324"/>
        <v>2015</v>
      </c>
    </row>
  </sheetData>
  <conditionalFormatting sqref="G1:G1048576">
    <cfRule type="containsText" dxfId="4" priority="5" operator="containsText" text="canceled">
      <formula>NOT(ISERROR(SEARCH("canceled",G1)))</formula>
    </cfRule>
    <cfRule type="containsText" dxfId="3" priority="6" operator="containsText" text="live">
      <formula>NOT(ISERROR(SEARCH("live",G1)))</formula>
    </cfRule>
    <cfRule type="containsText" dxfId="2" priority="7" operator="containsText" text="failed">
      <formula>NOT(ISERROR(SEARCH("failed",G1)))</formula>
    </cfRule>
    <cfRule type="containsText" dxfId="1" priority="8" operator="containsText" text="successful">
      <formula>NOT(ISERROR(SEARCH("successful",G1)))</formula>
    </cfRule>
  </conditionalFormatting>
  <conditionalFormatting sqref="A1:A1048576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zoomScale="125" workbookViewId="0">
      <selection activeCell="B1" sqref="B1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bestFit="1" customWidth="1"/>
    <col min="6" max="6" width="10" customWidth="1"/>
  </cols>
  <sheetData>
    <row r="1" spans="1:5" x14ac:dyDescent="0.2">
      <c r="A1" s="11" t="s">
        <v>8223</v>
      </c>
      <c r="B1" t="s">
        <v>8362</v>
      </c>
    </row>
    <row r="3" spans="1:5" x14ac:dyDescent="0.2">
      <c r="A3" s="11" t="s">
        <v>8363</v>
      </c>
      <c r="B3" s="11" t="s">
        <v>8364</v>
      </c>
    </row>
    <row r="4" spans="1:5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</row>
    <row r="5" spans="1:5" x14ac:dyDescent="0.2">
      <c r="A5" s="12" t="s">
        <v>8309</v>
      </c>
      <c r="B5" s="13">
        <v>40</v>
      </c>
      <c r="C5" s="13">
        <v>180</v>
      </c>
      <c r="D5" s="13"/>
      <c r="E5" s="13">
        <v>300</v>
      </c>
    </row>
    <row r="6" spans="1:5" x14ac:dyDescent="0.2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</row>
    <row r="7" spans="1:5" x14ac:dyDescent="0.2">
      <c r="A7" s="12" t="s">
        <v>8332</v>
      </c>
      <c r="B7" s="13"/>
      <c r="C7" s="13">
        <v>140</v>
      </c>
      <c r="D7" s="13"/>
      <c r="E7" s="13">
        <v>80</v>
      </c>
    </row>
    <row r="8" spans="1:5" x14ac:dyDescent="0.2">
      <c r="A8" s="12" t="s">
        <v>8330</v>
      </c>
      <c r="B8" s="13">
        <v>24</v>
      </c>
      <c r="C8" s="13"/>
      <c r="D8" s="13"/>
      <c r="E8" s="13"/>
    </row>
    <row r="9" spans="1:5" x14ac:dyDescent="0.2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</row>
    <row r="10" spans="1:5" x14ac:dyDescent="0.2">
      <c r="A10" s="12" t="s">
        <v>8337</v>
      </c>
      <c r="B10" s="13"/>
      <c r="C10" s="13">
        <v>117</v>
      </c>
      <c r="D10" s="13"/>
      <c r="E10" s="13">
        <v>103</v>
      </c>
    </row>
    <row r="11" spans="1:5" x14ac:dyDescent="0.2">
      <c r="A11" s="12" t="s">
        <v>8321</v>
      </c>
      <c r="B11" s="13">
        <v>30</v>
      </c>
      <c r="C11" s="13">
        <v>127</v>
      </c>
      <c r="D11" s="13"/>
      <c r="E11" s="13">
        <v>80</v>
      </c>
    </row>
    <row r="12" spans="1:5" x14ac:dyDescent="0.2">
      <c r="A12" s="12" t="s">
        <v>8318</v>
      </c>
      <c r="B12" s="13">
        <v>178</v>
      </c>
      <c r="C12" s="13">
        <v>213</v>
      </c>
      <c r="D12" s="13"/>
      <c r="E12" s="13">
        <v>209</v>
      </c>
    </row>
    <row r="13" spans="1:5" x14ac:dyDescent="0.2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</row>
    <row r="14" spans="1:5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F15" sqref="A5:F15"/>
    </sheetView>
  </sheetViews>
  <sheetFormatPr baseColWidth="10" defaultRowHeight="15" x14ac:dyDescent="0.2"/>
  <cols>
    <col min="1" max="1" width="13.1640625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11" t="s">
        <v>8223</v>
      </c>
      <c r="B1" t="s">
        <v>8362</v>
      </c>
    </row>
    <row r="2" spans="1:6" x14ac:dyDescent="0.2">
      <c r="A2" s="11" t="s">
        <v>8308</v>
      </c>
      <c r="B2" t="s">
        <v>8324</v>
      </c>
    </row>
    <row r="4" spans="1:6" x14ac:dyDescent="0.2">
      <c r="A4" s="11" t="s">
        <v>8363</v>
      </c>
      <c r="B4" s="11" t="s">
        <v>8364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8353</v>
      </c>
      <c r="B6" s="13"/>
      <c r="C6" s="13"/>
      <c r="D6" s="13"/>
      <c r="E6" s="13">
        <v>40</v>
      </c>
      <c r="F6" s="13">
        <v>40</v>
      </c>
    </row>
    <row r="7" spans="1:6" x14ac:dyDescent="0.2">
      <c r="A7" s="12" t="s">
        <v>8329</v>
      </c>
      <c r="B7" s="13"/>
      <c r="C7" s="13"/>
      <c r="D7" s="13"/>
      <c r="E7" s="13">
        <v>40</v>
      </c>
      <c r="F7" s="13">
        <v>40</v>
      </c>
    </row>
    <row r="8" spans="1:6" x14ac:dyDescent="0.2">
      <c r="A8" s="12" t="s">
        <v>8346</v>
      </c>
      <c r="B8" s="13"/>
      <c r="C8" s="13">
        <v>40</v>
      </c>
      <c r="D8" s="13">
        <v>20</v>
      </c>
      <c r="E8" s="13"/>
      <c r="F8" s="13">
        <v>60</v>
      </c>
    </row>
    <row r="9" spans="1:6" x14ac:dyDescent="0.2">
      <c r="A9" s="12" t="s">
        <v>8328</v>
      </c>
      <c r="B9" s="13"/>
      <c r="C9" s="13">
        <v>20</v>
      </c>
      <c r="D9" s="13"/>
      <c r="E9" s="13">
        <v>140</v>
      </c>
      <c r="F9" s="13">
        <v>160</v>
      </c>
    </row>
    <row r="10" spans="1:6" x14ac:dyDescent="0.2">
      <c r="A10" s="12" t="s">
        <v>8327</v>
      </c>
      <c r="B10" s="13"/>
      <c r="C10" s="13">
        <v>60</v>
      </c>
      <c r="D10" s="13"/>
      <c r="E10" s="13"/>
      <c r="F10" s="13">
        <v>60</v>
      </c>
    </row>
    <row r="11" spans="1:6" x14ac:dyDescent="0.2">
      <c r="A11" s="12" t="s">
        <v>8326</v>
      </c>
      <c r="B11" s="13"/>
      <c r="C11" s="13"/>
      <c r="D11" s="13"/>
      <c r="E11" s="13">
        <v>20</v>
      </c>
      <c r="F11" s="13">
        <v>20</v>
      </c>
    </row>
    <row r="12" spans="1:6" x14ac:dyDescent="0.2">
      <c r="A12" s="12" t="s">
        <v>8345</v>
      </c>
      <c r="B12" s="13"/>
      <c r="C12" s="13"/>
      <c r="D12" s="13"/>
      <c r="E12" s="13">
        <v>40</v>
      </c>
      <c r="F12" s="13">
        <v>40</v>
      </c>
    </row>
    <row r="13" spans="1:6" x14ac:dyDescent="0.2">
      <c r="A13" s="12" t="s">
        <v>8325</v>
      </c>
      <c r="B13" s="13"/>
      <c r="C13" s="13"/>
      <c r="D13" s="13"/>
      <c r="E13" s="13">
        <v>260</v>
      </c>
      <c r="F13" s="13">
        <v>260</v>
      </c>
    </row>
    <row r="14" spans="1:6" x14ac:dyDescent="0.2">
      <c r="A14" s="12" t="s">
        <v>8339</v>
      </c>
      <c r="B14" s="13">
        <v>20</v>
      </c>
      <c r="C14" s="13"/>
      <c r="D14" s="13"/>
      <c r="E14" s="13"/>
      <c r="F14" s="13">
        <v>20</v>
      </c>
    </row>
    <row r="15" spans="1:6" x14ac:dyDescent="0.2">
      <c r="A15" s="12" t="s">
        <v>8361</v>
      </c>
      <c r="B15" s="13">
        <v>20</v>
      </c>
      <c r="C15" s="13">
        <v>120</v>
      </c>
      <c r="D15" s="13">
        <v>20</v>
      </c>
      <c r="E15" s="13">
        <v>540</v>
      </c>
      <c r="F15" s="13">
        <v>700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B25" sqref="B25"/>
    </sheetView>
  </sheetViews>
  <sheetFormatPr baseColWidth="10" defaultRowHeight="15" x14ac:dyDescent="0.2"/>
  <cols>
    <col min="1" max="1" width="24.33203125" customWidth="1"/>
    <col min="2" max="2" width="14.83203125" bestFit="1" customWidth="1"/>
    <col min="3" max="3" width="5.33203125" customWidth="1"/>
    <col min="4" max="4" width="3.83203125" bestFit="1" customWidth="1"/>
    <col min="5" max="5" width="8.6640625" customWidth="1"/>
    <col min="6" max="6" width="10" customWidth="1"/>
  </cols>
  <sheetData>
    <row r="1" spans="1:5" x14ac:dyDescent="0.2">
      <c r="A1" s="11" t="s">
        <v>8308</v>
      </c>
      <c r="B1" t="s">
        <v>8362</v>
      </c>
    </row>
    <row r="2" spans="1:5" x14ac:dyDescent="0.2">
      <c r="A2" s="11" t="s">
        <v>8402</v>
      </c>
      <c r="B2" t="s">
        <v>8362</v>
      </c>
    </row>
    <row r="4" spans="1:5" x14ac:dyDescent="0.2">
      <c r="A4" s="11" t="s">
        <v>8363</v>
      </c>
      <c r="B4" s="11" t="s">
        <v>8364</v>
      </c>
    </row>
    <row r="5" spans="1:5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</row>
    <row r="6" spans="1:5" x14ac:dyDescent="0.2">
      <c r="A6" s="12" t="s">
        <v>8367</v>
      </c>
      <c r="B6" s="13">
        <v>34</v>
      </c>
      <c r="C6" s="13">
        <v>148</v>
      </c>
      <c r="D6" s="13">
        <v>2</v>
      </c>
      <c r="E6" s="13">
        <v>184</v>
      </c>
    </row>
    <row r="7" spans="1:5" x14ac:dyDescent="0.2">
      <c r="A7" s="12" t="s">
        <v>8368</v>
      </c>
      <c r="B7" s="13">
        <v>27</v>
      </c>
      <c r="C7" s="13">
        <v>106</v>
      </c>
      <c r="D7" s="13">
        <v>18</v>
      </c>
      <c r="E7" s="13">
        <v>202</v>
      </c>
    </row>
    <row r="8" spans="1:5" x14ac:dyDescent="0.2">
      <c r="A8" s="12" t="s">
        <v>8369</v>
      </c>
      <c r="B8" s="13">
        <v>28</v>
      </c>
      <c r="C8" s="13">
        <v>108</v>
      </c>
      <c r="D8" s="13">
        <v>30</v>
      </c>
      <c r="E8" s="13">
        <v>180</v>
      </c>
    </row>
    <row r="9" spans="1:5" x14ac:dyDescent="0.2">
      <c r="A9" s="12" t="s">
        <v>8370</v>
      </c>
      <c r="B9" s="13">
        <v>27</v>
      </c>
      <c r="C9" s="13">
        <v>103</v>
      </c>
      <c r="D9" s="13"/>
      <c r="E9" s="13">
        <v>193</v>
      </c>
    </row>
    <row r="10" spans="1:5" x14ac:dyDescent="0.2">
      <c r="A10" s="12" t="s">
        <v>8371</v>
      </c>
      <c r="B10" s="13">
        <v>27</v>
      </c>
      <c r="C10" s="13">
        <v>125</v>
      </c>
      <c r="D10" s="13"/>
      <c r="E10" s="13">
        <v>232</v>
      </c>
    </row>
    <row r="11" spans="1:5" x14ac:dyDescent="0.2">
      <c r="A11" s="12" t="s">
        <v>8372</v>
      </c>
      <c r="B11" s="13">
        <v>27</v>
      </c>
      <c r="C11" s="13">
        <v>148</v>
      </c>
      <c r="D11" s="13"/>
      <c r="E11" s="13">
        <v>213</v>
      </c>
    </row>
    <row r="12" spans="1:5" x14ac:dyDescent="0.2">
      <c r="A12" s="12" t="s">
        <v>8373</v>
      </c>
      <c r="B12" s="13">
        <v>43</v>
      </c>
      <c r="C12" s="13">
        <v>148</v>
      </c>
      <c r="D12" s="13"/>
      <c r="E12" s="13">
        <v>191</v>
      </c>
    </row>
    <row r="13" spans="1:5" x14ac:dyDescent="0.2">
      <c r="A13" s="12" t="s">
        <v>8374</v>
      </c>
      <c r="B13" s="13">
        <v>32</v>
      </c>
      <c r="C13" s="13">
        <v>135</v>
      </c>
      <c r="D13" s="13"/>
      <c r="E13" s="13">
        <v>167</v>
      </c>
    </row>
    <row r="14" spans="1:5" x14ac:dyDescent="0.2">
      <c r="A14" s="12" t="s">
        <v>8375</v>
      </c>
      <c r="B14" s="13">
        <v>24</v>
      </c>
      <c r="C14" s="13">
        <v>126</v>
      </c>
      <c r="D14" s="13"/>
      <c r="E14" s="13">
        <v>149</v>
      </c>
    </row>
    <row r="15" spans="1:5" x14ac:dyDescent="0.2">
      <c r="A15" s="12" t="s">
        <v>8376</v>
      </c>
      <c r="B15" s="13">
        <v>20</v>
      </c>
      <c r="C15" s="13">
        <v>151</v>
      </c>
      <c r="D15" s="13"/>
      <c r="E15" s="13">
        <v>183</v>
      </c>
    </row>
    <row r="16" spans="1:5" x14ac:dyDescent="0.2">
      <c r="A16" s="12" t="s">
        <v>8377</v>
      </c>
      <c r="B16" s="13">
        <v>37</v>
      </c>
      <c r="C16" s="13">
        <v>113</v>
      </c>
      <c r="D16" s="13"/>
      <c r="E16" s="13">
        <v>181</v>
      </c>
    </row>
    <row r="17" spans="1:5" x14ac:dyDescent="0.2">
      <c r="A17" s="12" t="s">
        <v>8378</v>
      </c>
      <c r="B17" s="13">
        <v>23</v>
      </c>
      <c r="C17" s="13">
        <v>119</v>
      </c>
      <c r="D17" s="13"/>
      <c r="E17" s="13">
        <v>110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112" workbookViewId="0">
      <selection activeCell="A12" sqref="A12"/>
    </sheetView>
  </sheetViews>
  <sheetFormatPr baseColWidth="10" defaultRowHeight="15" x14ac:dyDescent="0.2"/>
  <cols>
    <col min="1" max="1" width="25.33203125" customWidth="1"/>
    <col min="2" max="2" width="19.1640625" customWidth="1"/>
    <col min="6" max="6" width="11.83203125" bestFit="1" customWidth="1"/>
  </cols>
  <sheetData>
    <row r="1" spans="1:8" s="16" customFormat="1" x14ac:dyDescent="0.2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">
      <c r="A2" t="s">
        <v>8387</v>
      </c>
      <c r="B2">
        <f>COUNTIFS(Main!E:E,"&lt;1000",Main!G:G, "successful")</f>
        <v>322</v>
      </c>
      <c r="C2">
        <f>COUNTIFS(Main!E:E,"&lt;1000",Main!G:G, "failed")</f>
        <v>113</v>
      </c>
      <c r="D2">
        <f>COUNTIFS(Main!E:E,"&lt;1000",Main!G:G, "canceled")</f>
        <v>18</v>
      </c>
      <c r="E2">
        <f>SUM(B2,C2,D2)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8388</v>
      </c>
      <c r="B3">
        <f>COUNTIFS(Main!E:E,"&gt;=1000",Main!E:E,"&lt;4999",Main!G:G,"successful")</f>
        <v>931</v>
      </c>
      <c r="C3">
        <f>COUNTIFS(Main!E:E,"&gt;=1000",Main!E:E,"&lt;4999",Main!G:G,"failed")</f>
        <v>420</v>
      </c>
      <c r="D3">
        <f>COUNTIFS(Main!E:E,"&gt;=1000",Main!E:E,"&lt;4999",Main!G:G,"canceled")</f>
        <v>60</v>
      </c>
      <c r="E3">
        <f>SUM(B3,C3,D3)</f>
        <v>1411</v>
      </c>
      <c r="F3" s="17">
        <f t="shared" ref="F3:F13" si="0">B3/E3</f>
        <v>0.65981573352232459</v>
      </c>
      <c r="G3" s="17">
        <f t="shared" ref="G3:G13" si="1">C3/E3</f>
        <v>0.297661233167966</v>
      </c>
      <c r="H3" s="17">
        <f t="shared" ref="H3:H13" si="2">D3/E3</f>
        <v>4.2523033309709427E-2</v>
      </c>
    </row>
    <row r="4" spans="1:8" x14ac:dyDescent="0.2">
      <c r="A4" t="s">
        <v>8389</v>
      </c>
      <c r="B4">
        <f>COUNTIFS(Main!E:E,"&gt;=5000",Main!E:E,"&lt;9999",Main!G:G,"successful")</f>
        <v>380</v>
      </c>
      <c r="C4">
        <f>COUNTIFS(Main!E:E,"&gt;=5000",Main!E:E,"&lt;9999",Main!G:G,"failed")</f>
        <v>282</v>
      </c>
      <c r="D4">
        <f>COUNTIFS(Main!E:E,"&gt;=5000",Main!E:E,"&lt;9999",Main!G:G,"canceled")</f>
        <v>51</v>
      </c>
      <c r="E4">
        <f t="shared" ref="E4:E13" si="3">SUM(B4,C4,D4)</f>
        <v>713</v>
      </c>
      <c r="F4" s="17">
        <f t="shared" si="0"/>
        <v>0.53295932678821878</v>
      </c>
      <c r="G4" s="17">
        <f t="shared" si="1"/>
        <v>0.39551192145862551</v>
      </c>
      <c r="H4" s="17">
        <f t="shared" si="2"/>
        <v>7.1528751753155678E-2</v>
      </c>
    </row>
    <row r="5" spans="1:8" x14ac:dyDescent="0.2">
      <c r="A5" t="s">
        <v>8390</v>
      </c>
      <c r="B5">
        <f>COUNTIFS(Main!E:E,"&gt;=10000",Main!E:E,"&lt;14999",Main!G:G,"successful")</f>
        <v>168</v>
      </c>
      <c r="C5">
        <f>COUNTIFS(Main!E:E,"&gt;=10000",Main!E:E,"&lt;14999",Main!G:G,"failed")</f>
        <v>144</v>
      </c>
      <c r="D5">
        <f>COUNTIFS(Main!E:E,"&gt;=10000",Main!E:E,"&lt;14999",Main!G:G,"canceled")</f>
        <v>40</v>
      </c>
      <c r="E5">
        <f t="shared" si="3"/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 x14ac:dyDescent="0.2">
      <c r="A6" t="s">
        <v>8391</v>
      </c>
      <c r="B6">
        <f>COUNTIFS(Main!E:E,"&gt;=15000",Main!E:E,"&lt;19999",Main!G:G,"successful")</f>
        <v>94</v>
      </c>
      <c r="C6">
        <f>COUNTIFS(Main!E:E,"&gt;=15000",Main!E:E,"&lt;19999",Main!G:G,"failed")</f>
        <v>90</v>
      </c>
      <c r="D6">
        <f>COUNTIFS(Main!E:E,"&gt;=15000",Main!E:E,"&lt;19999",Main!G:G,"canceled")</f>
        <v>17</v>
      </c>
      <c r="E6">
        <f t="shared" si="3"/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 x14ac:dyDescent="0.2">
      <c r="A7" t="s">
        <v>8392</v>
      </c>
      <c r="B7">
        <f>COUNTIFS(Main!E:E,"&gt;=20000",Main!E:E,"&lt;24999",Main!G:G,"successful")</f>
        <v>62</v>
      </c>
      <c r="C7">
        <f>COUNTIFS(Main!E:E,"&gt;=20000",Main!E:E,"&lt;24999",Main!G:G,"failed")</f>
        <v>72</v>
      </c>
      <c r="D7">
        <f>COUNTIFS(Main!E:E,"&gt;=20000",Main!E:E,"&lt;24999",Main!G:G,"canceled")</f>
        <v>14</v>
      </c>
      <c r="E7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 x14ac:dyDescent="0.2">
      <c r="A8" t="s">
        <v>8393</v>
      </c>
      <c r="B8">
        <f>COUNTIFS(Main!E:E,"&gt;=25000",Main!E:E,"&lt;29999",Main!G:G,"successful")</f>
        <v>55</v>
      </c>
      <c r="C8">
        <f>COUNTIFS(Main!E:E,"&gt;=25000",Main!E:E,"&lt;29999",Main!G:G,"failed")</f>
        <v>64</v>
      </c>
      <c r="D8">
        <f>COUNTIFS(Main!E:E,"&gt;=25000",Main!E:E,"&lt;29999",Main!G:G,"canceled")</f>
        <v>18</v>
      </c>
      <c r="E8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 x14ac:dyDescent="0.2">
      <c r="A9" t="s">
        <v>8394</v>
      </c>
      <c r="B9">
        <f>COUNTIFS(Main!E:E,"&gt;=30000",Main!E:E,"&lt;34999",Main!G:G,"successful")</f>
        <v>32</v>
      </c>
      <c r="C9">
        <f>COUNTIFS(Main!E:E,"&gt;=30000",Main!E:E,"&lt;34999",Main!G:G,"failed")</f>
        <v>37</v>
      </c>
      <c r="D9">
        <f>COUNTIFS(Main!E:E,"&gt;=30000",Main!E:E,"&lt;34999",Main!G:G,"canceled")</f>
        <v>13</v>
      </c>
      <c r="E9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 x14ac:dyDescent="0.2">
      <c r="A10" t="s">
        <v>8395</v>
      </c>
      <c r="B10">
        <f>COUNTIFS(Main!E:E,"&gt;=35000",Main!E:E,"&lt;39999",Main!G:G,"successful")</f>
        <v>26</v>
      </c>
      <c r="C10">
        <f>COUNTIFS(Main!E:E,"&gt;=35000",Main!E:E,"&lt;39999",Main!G:G,"failed")</f>
        <v>22</v>
      </c>
      <c r="D10">
        <f>COUNTIFS(Main!E:E,"&gt;=35000",Main!E:E,"&lt;39999",Main!G:G,"canceled")</f>
        <v>7</v>
      </c>
      <c r="E10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 x14ac:dyDescent="0.2">
      <c r="A11" t="s">
        <v>8396</v>
      </c>
      <c r="B11">
        <f>COUNTIFS(Main!E:E,"&gt;=40000",Main!E:E,"&lt;44999",Main!G:G,"successful")</f>
        <v>21</v>
      </c>
      <c r="C11">
        <f>COUNTIFS(Main!E:E,"&gt;=40000",Main!E:E,"&lt;44999",Main!G:G,"failed")</f>
        <v>16</v>
      </c>
      <c r="D11">
        <f>COUNTIFS(Main!E:E,"&gt;=40000",Main!E:E,"&lt;44999",Main!G:G,"canceled")</f>
        <v>6</v>
      </c>
      <c r="E11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 x14ac:dyDescent="0.2">
      <c r="A12" t="s">
        <v>8397</v>
      </c>
      <c r="B12">
        <f>COUNTIFS(Main!E:E,"&gt;=45000",Main!E:E,"&lt;49999",Main!G:G,"successful")</f>
        <v>6</v>
      </c>
      <c r="C12">
        <f>COUNTIFS(Main!E:E,"&gt;=45000",Main!E:E,"&lt;49999",Main!G:G,"failed")</f>
        <v>11</v>
      </c>
      <c r="D12">
        <f>COUNTIFS(Main!E:E,"&gt;=45000",Main!E:E,"&lt;49999",Main!G:G,"canceled")</f>
        <v>4</v>
      </c>
      <c r="E12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 x14ac:dyDescent="0.2">
      <c r="A13" t="s">
        <v>8398</v>
      </c>
      <c r="B13">
        <f>COUNTIFS(Main!E:E,"&gt;=50000",Main!G:G,"successful")</f>
        <v>86</v>
      </c>
      <c r="C13">
        <f>COUNTIFS(Main!E:E,"&gt;=50000",Main!G:G,"failed")</f>
        <v>258</v>
      </c>
      <c r="D13">
        <f>COUNTIFS(Main!E:E,"&gt;=50000",Main!G:G,"canceled")</f>
        <v>100</v>
      </c>
      <c r="E13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6"/>
  <sheetViews>
    <sheetView workbookViewId="0">
      <selection activeCell="G11" sqref="G11"/>
    </sheetView>
  </sheetViews>
  <sheetFormatPr baseColWidth="10" defaultRowHeight="15" x14ac:dyDescent="0.2"/>
  <cols>
    <col min="1" max="1" width="24.33203125" customWidth="1"/>
    <col min="2" max="2" width="23.5" customWidth="1"/>
    <col min="3" max="3" width="24.5" customWidth="1"/>
    <col min="4" max="4" width="20.33203125" customWidth="1"/>
    <col min="5" max="5" width="24.5" bestFit="1" customWidth="1"/>
    <col min="6" max="6" width="23.5" bestFit="1" customWidth="1"/>
    <col min="7" max="7" width="24.5" bestFit="1" customWidth="1"/>
    <col min="8" max="8" width="23.5" bestFit="1" customWidth="1"/>
    <col min="9" max="9" width="24.5" bestFit="1" customWidth="1"/>
    <col min="10" max="10" width="23.5" bestFit="1" customWidth="1"/>
    <col min="11" max="11" width="24.5" bestFit="1" customWidth="1"/>
    <col min="12" max="12" width="23.5" bestFit="1" customWidth="1"/>
    <col min="13" max="13" width="24.5" bestFit="1" customWidth="1"/>
    <col min="14" max="14" width="23.5" bestFit="1" customWidth="1"/>
    <col min="15" max="15" width="24.5" bestFit="1" customWidth="1"/>
    <col min="16" max="16" width="23.5" bestFit="1" customWidth="1"/>
    <col min="17" max="17" width="24.5" bestFit="1" customWidth="1"/>
    <col min="18" max="18" width="23.5" bestFit="1" customWidth="1"/>
    <col min="19" max="19" width="24.5" bestFit="1" customWidth="1"/>
    <col min="20" max="20" width="23.5" bestFit="1" customWidth="1"/>
    <col min="21" max="21" width="24.5" bestFit="1" customWidth="1"/>
    <col min="22" max="22" width="23.5" bestFit="1" customWidth="1"/>
    <col min="23" max="23" width="24.5" bestFit="1" customWidth="1"/>
    <col min="24" max="24" width="23.5" bestFit="1" customWidth="1"/>
    <col min="25" max="25" width="24.5" bestFit="1" customWidth="1"/>
    <col min="26" max="26" width="27.83203125" bestFit="1" customWidth="1"/>
    <col min="27" max="27" width="28.83203125" bestFit="1" customWidth="1"/>
    <col min="28" max="31" width="24.6640625" customWidth="1"/>
    <col min="32" max="32" width="24.6640625" bestFit="1" customWidth="1"/>
    <col min="33" max="36" width="24.6640625" customWidth="1"/>
    <col min="37" max="37" width="26.83203125" customWidth="1"/>
    <col min="38" max="38" width="22.33203125" customWidth="1"/>
    <col min="39" max="39" width="24.6640625" customWidth="1"/>
    <col min="40" max="40" width="24.6640625" bestFit="1" customWidth="1"/>
  </cols>
  <sheetData>
    <row r="3" spans="1:4" x14ac:dyDescent="0.2">
      <c r="A3" s="11" t="s">
        <v>8360</v>
      </c>
      <c r="B3" t="s">
        <v>8399</v>
      </c>
      <c r="C3" t="s">
        <v>8400</v>
      </c>
      <c r="D3" t="s">
        <v>8401</v>
      </c>
    </row>
    <row r="4" spans="1:4" x14ac:dyDescent="0.2">
      <c r="A4" s="12" t="s">
        <v>8388</v>
      </c>
      <c r="B4" s="17">
        <v>0.65981573352232459</v>
      </c>
      <c r="C4" s="17">
        <v>0.65981573352232459</v>
      </c>
      <c r="D4" s="17">
        <v>0.297661233167966</v>
      </c>
    </row>
    <row r="5" spans="1:4" x14ac:dyDescent="0.2">
      <c r="A5" s="12" t="s">
        <v>8390</v>
      </c>
      <c r="B5" s="17">
        <v>0.47727272727272729</v>
      </c>
      <c r="C5" s="17">
        <v>0.47727272727272729</v>
      </c>
      <c r="D5" s="17">
        <v>0.40909090909090912</v>
      </c>
    </row>
    <row r="6" spans="1:4" x14ac:dyDescent="0.2">
      <c r="A6" s="12" t="s">
        <v>8391</v>
      </c>
      <c r="B6" s="17">
        <v>0.46766169154228854</v>
      </c>
      <c r="C6" s="17">
        <v>0.46766169154228854</v>
      </c>
      <c r="D6" s="17">
        <v>0.44776119402985076</v>
      </c>
    </row>
    <row r="7" spans="1:4" x14ac:dyDescent="0.2">
      <c r="A7" s="12" t="s">
        <v>8392</v>
      </c>
      <c r="B7" s="17">
        <v>0.41891891891891891</v>
      </c>
      <c r="C7" s="17">
        <v>0.41891891891891891</v>
      </c>
      <c r="D7" s="17">
        <v>0.48648648648648651</v>
      </c>
    </row>
    <row r="8" spans="1:4" x14ac:dyDescent="0.2">
      <c r="A8" s="12" t="s">
        <v>8393</v>
      </c>
      <c r="B8" s="17">
        <v>0.40145985401459855</v>
      </c>
      <c r="C8" s="17">
        <v>0.40145985401459855</v>
      </c>
      <c r="D8" s="17">
        <v>0.46715328467153283</v>
      </c>
    </row>
    <row r="9" spans="1:4" x14ac:dyDescent="0.2">
      <c r="A9" s="12" t="s">
        <v>8394</v>
      </c>
      <c r="B9" s="17">
        <v>0.3902439024390244</v>
      </c>
      <c r="C9" s="17">
        <v>0.3902439024390244</v>
      </c>
      <c r="D9" s="17">
        <v>0.45121951219512196</v>
      </c>
    </row>
    <row r="10" spans="1:4" x14ac:dyDescent="0.2">
      <c r="A10" s="12" t="s">
        <v>8395</v>
      </c>
      <c r="B10" s="17">
        <v>0.47272727272727272</v>
      </c>
      <c r="C10" s="17">
        <v>0.47272727272727272</v>
      </c>
      <c r="D10" s="17">
        <v>0.4</v>
      </c>
    </row>
    <row r="11" spans="1:4" x14ac:dyDescent="0.2">
      <c r="A11" s="12" t="s">
        <v>8396</v>
      </c>
      <c r="B11" s="17">
        <v>0.48837209302325579</v>
      </c>
      <c r="C11" s="17">
        <v>0.48837209302325579</v>
      </c>
      <c r="D11" s="17">
        <v>0.37209302325581395</v>
      </c>
    </row>
    <row r="12" spans="1:4" x14ac:dyDescent="0.2">
      <c r="A12" s="12" t="s">
        <v>8397</v>
      </c>
      <c r="B12" s="17">
        <v>0.2857142857142857</v>
      </c>
      <c r="C12" s="17">
        <v>0.2857142857142857</v>
      </c>
      <c r="D12" s="17">
        <v>0.52380952380952384</v>
      </c>
    </row>
    <row r="13" spans="1:4" x14ac:dyDescent="0.2">
      <c r="A13" s="12" t="s">
        <v>8389</v>
      </c>
      <c r="B13" s="17">
        <v>0.53295932678821878</v>
      </c>
      <c r="C13" s="17">
        <v>0.53295932678821878</v>
      </c>
      <c r="D13" s="17">
        <v>0.39551192145862551</v>
      </c>
    </row>
    <row r="14" spans="1:4" x14ac:dyDescent="0.2">
      <c r="A14" s="12" t="s">
        <v>8398</v>
      </c>
      <c r="B14" s="17">
        <v>0.19369369369369369</v>
      </c>
      <c r="C14" s="17">
        <v>0.19369369369369369</v>
      </c>
      <c r="D14" s="17">
        <v>0.58108108108108103</v>
      </c>
    </row>
    <row r="15" spans="1:4" x14ac:dyDescent="0.2">
      <c r="A15" s="12" t="s">
        <v>8387</v>
      </c>
      <c r="B15" s="17">
        <v>0.71081677704194257</v>
      </c>
      <c r="C15" s="17">
        <v>0.71081677704194257</v>
      </c>
      <c r="D15" s="17">
        <v>0.24944812362030905</v>
      </c>
    </row>
    <row r="16" spans="1:4" x14ac:dyDescent="0.2">
      <c r="A16" s="12" t="s">
        <v>8361</v>
      </c>
      <c r="B16" s="13">
        <v>5.4996562766985502</v>
      </c>
      <c r="C16" s="13">
        <v>5.4996562766985502</v>
      </c>
      <c r="D16" s="13">
        <v>5.0813162928672195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B27" sqref="B2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3" bestFit="1" customWidth="1"/>
    <col min="7" max="7" width="11.83203125" bestFit="1" customWidth="1"/>
    <col min="8" max="8" width="13" bestFit="1" customWidth="1"/>
    <col min="9" max="9" width="11.83203125" bestFit="1" customWidth="1"/>
    <col min="10" max="64" width="4.83203125" customWidth="1"/>
    <col min="65" max="65" width="5.1640625" customWidth="1"/>
    <col min="66" max="77" width="4.83203125" customWidth="1"/>
    <col min="78" max="78" width="5.1640625" customWidth="1"/>
    <col min="79" max="80" width="4.83203125" customWidth="1"/>
    <col min="81" max="82" width="5.1640625" customWidth="1"/>
    <col min="83" max="84" width="4.83203125" customWidth="1"/>
    <col min="85" max="85" width="5.1640625" customWidth="1"/>
    <col min="86" max="86" width="4.83203125" customWidth="1"/>
    <col min="87" max="87" width="5.1640625" customWidth="1"/>
    <col min="88" max="95" width="4.83203125" customWidth="1"/>
    <col min="96" max="96" width="5.1640625" customWidth="1"/>
    <col min="97" max="97" width="4.83203125" customWidth="1"/>
    <col min="98" max="99" width="5.1640625" customWidth="1"/>
    <col min="100" max="100" width="4.83203125" customWidth="1"/>
    <col min="101" max="102" width="5.1640625" customWidth="1"/>
    <col min="103" max="103" width="6.1640625" customWidth="1"/>
    <col min="104" max="104" width="4.83203125" customWidth="1"/>
    <col min="105" max="105" width="5.1640625" customWidth="1"/>
    <col min="106" max="112" width="4.83203125" customWidth="1"/>
    <col min="113" max="113" width="5.1640625" customWidth="1"/>
    <col min="114" max="114" width="4.83203125" customWidth="1"/>
    <col min="115" max="115" width="5.1640625" customWidth="1"/>
    <col min="116" max="119" width="4.83203125" customWidth="1"/>
    <col min="120" max="120" width="5.1640625" customWidth="1"/>
    <col min="121" max="123" width="4.83203125" customWidth="1"/>
    <col min="124" max="125" width="5.1640625" customWidth="1"/>
    <col min="126" max="126" width="7.1640625" customWidth="1"/>
    <col min="127" max="127" width="4.83203125" customWidth="1"/>
    <col min="128" max="128" width="5.1640625" customWidth="1"/>
    <col min="129" max="130" width="4.83203125" customWidth="1"/>
    <col min="131" max="131" width="5.1640625" customWidth="1"/>
    <col min="132" max="133" width="4.83203125" customWidth="1"/>
    <col min="134" max="135" width="5.1640625" customWidth="1"/>
    <col min="136" max="136" width="4.83203125" customWidth="1"/>
    <col min="137" max="137" width="6.1640625" customWidth="1"/>
    <col min="138" max="138" width="4.83203125" customWidth="1"/>
    <col min="139" max="140" width="5.1640625" customWidth="1"/>
    <col min="141" max="141" width="4.83203125" customWidth="1"/>
    <col min="142" max="142" width="5.1640625" customWidth="1"/>
    <col min="143" max="143" width="9.1640625" customWidth="1"/>
    <col min="144" max="147" width="5.1640625" customWidth="1"/>
    <col min="148" max="149" width="5.6640625" customWidth="1"/>
    <col min="150" max="150" width="6.1640625" customWidth="1"/>
    <col min="151" max="152" width="5.6640625" customWidth="1"/>
    <col min="153" max="153" width="7.1640625" customWidth="1"/>
    <col min="154" max="154" width="5.6640625" customWidth="1"/>
    <col min="155" max="155" width="6.1640625" customWidth="1"/>
    <col min="156" max="175" width="5.6640625" customWidth="1"/>
    <col min="176" max="176" width="8.1640625" customWidth="1"/>
    <col min="177" max="179" width="5.6640625" customWidth="1"/>
    <col min="180" max="180" width="6.1640625" customWidth="1"/>
    <col min="181" max="181" width="5.6640625" customWidth="1"/>
    <col min="182" max="182" width="6.1640625" customWidth="1"/>
    <col min="183" max="183" width="5.6640625" customWidth="1"/>
    <col min="184" max="184" width="6.1640625" customWidth="1"/>
    <col min="185" max="190" width="5.6640625" customWidth="1"/>
    <col min="191" max="192" width="6.1640625" customWidth="1"/>
    <col min="193" max="193" width="10.1640625" customWidth="1"/>
    <col min="194" max="194" width="5.6640625" customWidth="1"/>
    <col min="195" max="196" width="6.1640625" customWidth="1"/>
    <col min="197" max="197" width="5.6640625" customWidth="1"/>
    <col min="198" max="200" width="6.1640625" customWidth="1"/>
    <col min="201" max="204" width="5.6640625" customWidth="1"/>
    <col min="205" max="207" width="6.1640625" customWidth="1"/>
    <col min="208" max="208" width="7.1640625" customWidth="1"/>
    <col min="209" max="210" width="6.1640625" customWidth="1"/>
    <col min="211" max="211" width="5.6640625" customWidth="1"/>
    <col min="212" max="215" width="6.6640625" customWidth="1"/>
    <col min="216" max="216" width="11.1640625" customWidth="1"/>
    <col min="217" max="217" width="7" customWidth="1"/>
    <col min="218" max="254" width="4.83203125" customWidth="1"/>
    <col min="255" max="255" width="5.1640625" customWidth="1"/>
    <col min="256" max="280" width="4.83203125" customWidth="1"/>
    <col min="281" max="281" width="7.1640625" customWidth="1"/>
    <col min="282" max="291" width="4.83203125" customWidth="1"/>
    <col min="292" max="292" width="6.1640625" customWidth="1"/>
    <col min="293" max="293" width="5.1640625" customWidth="1"/>
    <col min="294" max="332" width="4.83203125" customWidth="1"/>
    <col min="333" max="333" width="5.1640625" customWidth="1"/>
    <col min="334" max="345" width="4.83203125" customWidth="1"/>
    <col min="346" max="346" width="5.1640625" customWidth="1"/>
    <col min="347" max="369" width="4.83203125" customWidth="1"/>
    <col min="370" max="370" width="5.1640625" customWidth="1"/>
    <col min="371" max="371" width="4.83203125" customWidth="1"/>
    <col min="372" max="372" width="6.1640625" customWidth="1"/>
    <col min="373" max="394" width="4.83203125" customWidth="1"/>
    <col min="395" max="395" width="5.1640625" customWidth="1"/>
    <col min="396" max="403" width="4.83203125" customWidth="1"/>
    <col min="404" max="404" width="5.1640625" customWidth="1"/>
    <col min="405" max="424" width="4.83203125" customWidth="1"/>
    <col min="425" max="425" width="5.1640625" customWidth="1"/>
    <col min="426" max="451" width="4.83203125" customWidth="1"/>
    <col min="452" max="452" width="6.1640625" customWidth="1"/>
    <col min="453" max="463" width="4.83203125" customWidth="1"/>
    <col min="464" max="464" width="5.1640625" customWidth="1"/>
    <col min="465" max="468" width="4.83203125" customWidth="1"/>
    <col min="469" max="469" width="7.1640625" customWidth="1"/>
    <col min="470" max="472" width="4.83203125" customWidth="1"/>
    <col min="473" max="473" width="5.1640625" customWidth="1"/>
    <col min="474" max="480" width="4.83203125" customWidth="1"/>
    <col min="481" max="481" width="5.1640625" customWidth="1"/>
    <col min="482" max="484" width="4.83203125" customWidth="1"/>
    <col min="485" max="485" width="8.1640625" customWidth="1"/>
    <col min="486" max="504" width="4.83203125" customWidth="1"/>
    <col min="505" max="506" width="5.1640625" customWidth="1"/>
    <col min="507" max="508" width="4.83203125" customWidth="1"/>
    <col min="509" max="510" width="5.1640625" customWidth="1"/>
    <col min="511" max="521" width="4.83203125" customWidth="1"/>
    <col min="522" max="522" width="5.1640625" customWidth="1"/>
    <col min="523" max="526" width="4.83203125" customWidth="1"/>
    <col min="527" max="527" width="6.1640625" customWidth="1"/>
    <col min="528" max="534" width="4.83203125" customWidth="1"/>
    <col min="535" max="535" width="5.1640625" customWidth="1"/>
    <col min="536" max="547" width="4.83203125" customWidth="1"/>
    <col min="548" max="548" width="8.1640625" customWidth="1"/>
    <col min="549" max="552" width="4.83203125" customWidth="1"/>
    <col min="553" max="553" width="8.1640625" customWidth="1"/>
    <col min="554" max="557" width="4.83203125" customWidth="1"/>
    <col min="558" max="558" width="5.1640625" customWidth="1"/>
    <col min="559" max="560" width="4.83203125" customWidth="1"/>
    <col min="561" max="562" width="5.1640625" customWidth="1"/>
    <col min="563" max="565" width="4.83203125" customWidth="1"/>
    <col min="566" max="566" width="5.1640625" customWidth="1"/>
    <col min="567" max="569" width="4.83203125" customWidth="1"/>
    <col min="570" max="570" width="5.1640625" customWidth="1"/>
    <col min="571" max="573" width="4.83203125" customWidth="1"/>
    <col min="574" max="574" width="5.1640625" customWidth="1"/>
    <col min="575" max="575" width="4.83203125" customWidth="1"/>
    <col min="576" max="576" width="5.1640625" customWidth="1"/>
    <col min="577" max="578" width="4.83203125" customWidth="1"/>
    <col min="579" max="579" width="5.1640625" customWidth="1"/>
    <col min="580" max="580" width="4.83203125" customWidth="1"/>
    <col min="581" max="581" width="5.1640625" customWidth="1"/>
    <col min="582" max="589" width="4.83203125" customWidth="1"/>
    <col min="590" max="590" width="6.1640625" customWidth="1"/>
    <col min="591" max="595" width="4.83203125" customWidth="1"/>
    <col min="596" max="596" width="5.1640625" customWidth="1"/>
    <col min="597" max="604" width="4.83203125" customWidth="1"/>
    <col min="605" max="605" width="6.1640625" customWidth="1"/>
    <col min="606" max="610" width="4.83203125" customWidth="1"/>
    <col min="611" max="611" width="5.1640625" customWidth="1"/>
    <col min="612" max="613" width="4.83203125" customWidth="1"/>
    <col min="614" max="614" width="5.1640625" customWidth="1"/>
    <col min="615" max="616" width="4.83203125" customWidth="1"/>
    <col min="617" max="617" width="5.1640625" customWidth="1"/>
    <col min="618" max="618" width="4.83203125" customWidth="1"/>
    <col min="619" max="619" width="5.1640625" customWidth="1"/>
    <col min="620" max="622" width="4.83203125" customWidth="1"/>
    <col min="623" max="624" width="5.1640625" customWidth="1"/>
    <col min="625" max="633" width="4.83203125" customWidth="1"/>
    <col min="634" max="634" width="5.1640625" customWidth="1"/>
    <col min="635" max="640" width="4.83203125" customWidth="1"/>
    <col min="641" max="644" width="5.1640625" customWidth="1"/>
    <col min="645" max="649" width="4.83203125" customWidth="1"/>
    <col min="650" max="650" width="5.1640625" customWidth="1"/>
    <col min="651" max="659" width="4.83203125" customWidth="1"/>
    <col min="660" max="662" width="5.1640625" customWidth="1"/>
    <col min="663" max="664" width="4.83203125" customWidth="1"/>
    <col min="665" max="665" width="6.1640625" customWidth="1"/>
    <col min="666" max="667" width="5.1640625" customWidth="1"/>
    <col min="668" max="668" width="4.83203125" customWidth="1"/>
    <col min="669" max="669" width="6.1640625" customWidth="1"/>
    <col min="670" max="672" width="4.83203125" customWidth="1"/>
    <col min="673" max="673" width="5.1640625" customWidth="1"/>
    <col min="674" max="676" width="4.83203125" customWidth="1"/>
    <col min="677" max="677" width="5.1640625" customWidth="1"/>
    <col min="678" max="678" width="4.83203125" customWidth="1"/>
    <col min="679" max="679" width="5.1640625" customWidth="1"/>
    <col min="680" max="682" width="4.83203125" customWidth="1"/>
    <col min="683" max="683" width="5.1640625" customWidth="1"/>
    <col min="684" max="684" width="6.1640625" customWidth="1"/>
    <col min="685" max="685" width="5.1640625" customWidth="1"/>
    <col min="686" max="690" width="4.83203125" customWidth="1"/>
    <col min="691" max="693" width="5.1640625" customWidth="1"/>
    <col min="694" max="694" width="4.83203125" customWidth="1"/>
    <col min="695" max="695" width="5.1640625" customWidth="1"/>
    <col min="696" max="696" width="4.83203125" customWidth="1"/>
    <col min="697" max="697" width="5.1640625" customWidth="1"/>
    <col min="698" max="698" width="4.83203125" customWidth="1"/>
    <col min="699" max="699" width="5.1640625" customWidth="1"/>
    <col min="700" max="700" width="4.83203125" customWidth="1"/>
    <col min="701" max="701" width="5.1640625" customWidth="1"/>
    <col min="702" max="703" width="4.83203125" customWidth="1"/>
    <col min="704" max="704" width="5.1640625" customWidth="1"/>
    <col min="705" max="705" width="9.1640625" customWidth="1"/>
    <col min="706" max="706" width="4.83203125" customWidth="1"/>
    <col min="707" max="707" width="5.1640625" customWidth="1"/>
    <col min="708" max="710" width="4.83203125" customWidth="1"/>
    <col min="711" max="711" width="6.1640625" customWidth="1"/>
    <col min="712" max="712" width="4.83203125" customWidth="1"/>
    <col min="713" max="714" width="5.1640625" customWidth="1"/>
    <col min="715" max="715" width="4.83203125" customWidth="1"/>
    <col min="716" max="716" width="5.1640625" customWidth="1"/>
    <col min="717" max="719" width="4.83203125" customWidth="1"/>
    <col min="720" max="720" width="5.1640625" customWidth="1"/>
    <col min="721" max="725" width="4.83203125" customWidth="1"/>
    <col min="726" max="726" width="6.1640625" customWidth="1"/>
    <col min="727" max="728" width="4.83203125" customWidth="1"/>
    <col min="729" max="729" width="5.1640625" customWidth="1"/>
    <col min="730" max="730" width="4.83203125" customWidth="1"/>
    <col min="731" max="731" width="6.1640625" customWidth="1"/>
    <col min="732" max="732" width="4.83203125" customWidth="1"/>
    <col min="733" max="733" width="5.1640625" customWidth="1"/>
    <col min="734" max="734" width="4.83203125" customWidth="1"/>
    <col min="735" max="736" width="5.1640625" customWidth="1"/>
    <col min="737" max="737" width="4.83203125" customWidth="1"/>
    <col min="738" max="738" width="5.1640625" customWidth="1"/>
    <col min="739" max="747" width="4.83203125" customWidth="1"/>
    <col min="748" max="748" width="5.1640625" customWidth="1"/>
    <col min="749" max="751" width="4.83203125" customWidth="1"/>
    <col min="752" max="752" width="5.1640625" customWidth="1"/>
    <col min="753" max="753" width="4.83203125" customWidth="1"/>
    <col min="754" max="754" width="5.1640625" customWidth="1"/>
    <col min="755" max="755" width="4.83203125" customWidth="1"/>
    <col min="756" max="756" width="5.1640625" customWidth="1"/>
    <col min="757" max="757" width="4.83203125" customWidth="1"/>
    <col min="758" max="758" width="5.1640625" customWidth="1"/>
    <col min="759" max="759" width="4.83203125" customWidth="1"/>
    <col min="760" max="761" width="5.1640625" customWidth="1"/>
    <col min="762" max="762" width="4.83203125" customWidth="1"/>
    <col min="763" max="763" width="8.1640625" customWidth="1"/>
    <col min="764" max="764" width="4.83203125" customWidth="1"/>
    <col min="765" max="765" width="5.1640625" customWidth="1"/>
    <col min="766" max="769" width="4.83203125" customWidth="1"/>
    <col min="770" max="770" width="5.1640625" customWidth="1"/>
    <col min="771" max="778" width="5.6640625" customWidth="1"/>
    <col min="779" max="779" width="8.1640625" customWidth="1"/>
    <col min="780" max="811" width="5.6640625" customWidth="1"/>
    <col min="812" max="813" width="6.1640625" customWidth="1"/>
    <col min="814" max="839" width="5.6640625" customWidth="1"/>
    <col min="840" max="840" width="6.1640625" customWidth="1"/>
    <col min="841" max="842" width="5.6640625" customWidth="1"/>
    <col min="843" max="843" width="8.1640625" customWidth="1"/>
    <col min="844" max="859" width="5.6640625" customWidth="1"/>
    <col min="860" max="860" width="6.1640625" customWidth="1"/>
    <col min="861" max="900" width="5.6640625" customWidth="1"/>
    <col min="901" max="901" width="8.1640625" customWidth="1"/>
    <col min="902" max="920" width="5.6640625" customWidth="1"/>
    <col min="921" max="921" width="6.1640625" customWidth="1"/>
    <col min="922" max="923" width="5.6640625" customWidth="1"/>
    <col min="924" max="924" width="7.1640625" customWidth="1"/>
    <col min="925" max="934" width="5.6640625" customWidth="1"/>
    <col min="935" max="936" width="6.1640625" customWidth="1"/>
    <col min="937" max="937" width="5.6640625" customWidth="1"/>
    <col min="938" max="938" width="6.1640625" customWidth="1"/>
    <col min="939" max="941" width="5.6640625" customWidth="1"/>
    <col min="942" max="942" width="8.1640625" customWidth="1"/>
    <col min="943" max="966" width="5.6640625" customWidth="1"/>
    <col min="967" max="967" width="6.1640625" customWidth="1"/>
    <col min="968" max="969" width="5.6640625" customWidth="1"/>
    <col min="970" max="970" width="6.1640625" customWidth="1"/>
    <col min="971" max="971" width="5.6640625" customWidth="1"/>
    <col min="972" max="972" width="6.1640625" customWidth="1"/>
    <col min="973" max="973" width="8.1640625" customWidth="1"/>
    <col min="974" max="974" width="5.6640625" customWidth="1"/>
    <col min="975" max="975" width="6.1640625" customWidth="1"/>
    <col min="976" max="976" width="5.6640625" customWidth="1"/>
    <col min="977" max="977" width="8.1640625" customWidth="1"/>
    <col min="978" max="989" width="5.6640625" customWidth="1"/>
    <col min="990" max="990" width="6.1640625" customWidth="1"/>
    <col min="991" max="991" width="5.6640625" customWidth="1"/>
    <col min="992" max="992" width="6.1640625" customWidth="1"/>
    <col min="993" max="996" width="5.6640625" customWidth="1"/>
    <col min="997" max="997" width="6.1640625" customWidth="1"/>
    <col min="998" max="998" width="5.6640625" customWidth="1"/>
    <col min="999" max="999" width="6.1640625" customWidth="1"/>
    <col min="1000" max="1007" width="5.6640625" customWidth="1"/>
    <col min="1008" max="1008" width="6.1640625" customWidth="1"/>
    <col min="1009" max="1009" width="5.6640625" customWidth="1"/>
    <col min="1010" max="1010" width="6.1640625" customWidth="1"/>
    <col min="1011" max="1017" width="5.6640625" customWidth="1"/>
    <col min="1018" max="1018" width="8.1640625" customWidth="1"/>
    <col min="1019" max="1033" width="5.6640625" customWidth="1"/>
    <col min="1034" max="1034" width="6.1640625" customWidth="1"/>
    <col min="1035" max="1042" width="5.6640625" customWidth="1"/>
    <col min="1043" max="1043" width="6.1640625" customWidth="1"/>
    <col min="1044" max="1044" width="9.1640625" customWidth="1"/>
    <col min="1045" max="1062" width="5.6640625" customWidth="1"/>
    <col min="1063" max="1063" width="6.1640625" customWidth="1"/>
    <col min="1064" max="1064" width="5.6640625" customWidth="1"/>
    <col min="1065" max="1066" width="6.1640625" customWidth="1"/>
    <col min="1067" max="1070" width="5.6640625" customWidth="1"/>
    <col min="1071" max="1072" width="6.1640625" customWidth="1"/>
    <col min="1073" max="1073" width="5.6640625" customWidth="1"/>
    <col min="1074" max="1074" width="6.1640625" customWidth="1"/>
    <col min="1075" max="1075" width="5.6640625" customWidth="1"/>
    <col min="1076" max="1076" width="6.1640625" customWidth="1"/>
    <col min="1077" max="1085" width="5.6640625" customWidth="1"/>
    <col min="1086" max="1086" width="6.1640625" customWidth="1"/>
    <col min="1087" max="1090" width="5.6640625" customWidth="1"/>
    <col min="1091" max="1091" width="8.1640625" customWidth="1"/>
    <col min="1092" max="1092" width="6.1640625" customWidth="1"/>
    <col min="1093" max="1095" width="5.6640625" customWidth="1"/>
    <col min="1096" max="1096" width="6.1640625" customWidth="1"/>
    <col min="1097" max="1104" width="5.6640625" customWidth="1"/>
    <col min="1105" max="1105" width="6.1640625" customWidth="1"/>
    <col min="1106" max="1108" width="5.6640625" customWidth="1"/>
    <col min="1109" max="1109" width="6.1640625" customWidth="1"/>
    <col min="1110" max="1120" width="5.6640625" customWidth="1"/>
    <col min="1121" max="1121" width="7.1640625" customWidth="1"/>
    <col min="1122" max="1126" width="5.6640625" customWidth="1"/>
    <col min="1127" max="1127" width="7.1640625" customWidth="1"/>
    <col min="1128" max="1129" width="5.6640625" customWidth="1"/>
    <col min="1130" max="1130" width="9.1640625" customWidth="1"/>
    <col min="1131" max="1132" width="6.1640625" customWidth="1"/>
    <col min="1133" max="1134" width="5.6640625" customWidth="1"/>
    <col min="1135" max="1135" width="9.1640625" customWidth="1"/>
    <col min="1136" max="1136" width="5.6640625" customWidth="1"/>
    <col min="1137" max="1137" width="6.1640625" customWidth="1"/>
    <col min="1138" max="1139" width="5.6640625" customWidth="1"/>
    <col min="1140" max="1140" width="8.1640625" customWidth="1"/>
    <col min="1141" max="1145" width="5.6640625" customWidth="1"/>
    <col min="1146" max="1146" width="6.1640625" customWidth="1"/>
    <col min="1147" max="1147" width="5.6640625" customWidth="1"/>
    <col min="1148" max="1149" width="6.1640625" customWidth="1"/>
    <col min="1150" max="1152" width="5.6640625" customWidth="1"/>
    <col min="1153" max="1153" width="6.1640625" customWidth="1"/>
    <col min="1154" max="1157" width="5.6640625" customWidth="1"/>
    <col min="1158" max="1158" width="6.1640625" customWidth="1"/>
    <col min="1159" max="1161" width="5.6640625" customWidth="1"/>
    <col min="1162" max="1162" width="6.1640625" customWidth="1"/>
    <col min="1163" max="1164" width="5.6640625" customWidth="1"/>
    <col min="1165" max="1165" width="8.1640625" customWidth="1"/>
    <col min="1166" max="1166" width="5.6640625" customWidth="1"/>
    <col min="1167" max="1167" width="10.1640625" customWidth="1"/>
    <col min="1168" max="1168" width="9.1640625" customWidth="1"/>
    <col min="1169" max="1170" width="5.6640625" customWidth="1"/>
    <col min="1171" max="1171" width="5.5" customWidth="1"/>
    <col min="1172" max="1182" width="4.83203125" customWidth="1"/>
    <col min="1183" max="1184" width="5.1640625" customWidth="1"/>
    <col min="1185" max="1186" width="4.83203125" customWidth="1"/>
    <col min="1187" max="1198" width="5.6640625" customWidth="1"/>
    <col min="1199" max="1199" width="6.1640625" customWidth="1"/>
    <col min="1200" max="1207" width="5.6640625" customWidth="1"/>
    <col min="1208" max="1208" width="6.6640625" customWidth="1"/>
    <col min="1209" max="1209" width="9.1640625" customWidth="1"/>
    <col min="1210" max="1215" width="6.6640625" customWidth="1"/>
    <col min="1216" max="1216" width="10.33203125" customWidth="1"/>
    <col min="1217" max="1221" width="8.1640625" customWidth="1"/>
    <col min="1222" max="1223" width="7.1640625" customWidth="1"/>
    <col min="1224" max="1224" width="6.6640625" customWidth="1"/>
    <col min="1225" max="1225" width="8.1640625" customWidth="1"/>
    <col min="1226" max="1226" width="7.1640625" customWidth="1"/>
    <col min="1227" max="1228" width="6.6640625" customWidth="1"/>
    <col min="1229" max="1229" width="8.1640625" customWidth="1"/>
    <col min="1230" max="1230" width="6.6640625" customWidth="1"/>
    <col min="1231" max="1231" width="8.1640625" customWidth="1"/>
    <col min="1232" max="1235" width="6.6640625" customWidth="1"/>
    <col min="1236" max="1236" width="9.1640625" customWidth="1"/>
    <col min="1237" max="1237" width="8.1640625" customWidth="1"/>
    <col min="1238" max="1242" width="6.6640625" customWidth="1"/>
    <col min="1243" max="1243" width="9.1640625" customWidth="1"/>
    <col min="1244" max="1244" width="8.1640625" customWidth="1"/>
    <col min="1245" max="1246" width="6.6640625" customWidth="1"/>
    <col min="1247" max="1247" width="7.1640625" customWidth="1"/>
    <col min="1248" max="1250" width="6.6640625" customWidth="1"/>
    <col min="1251" max="1251" width="8.1640625" customWidth="1"/>
    <col min="1252" max="1255" width="6.6640625" customWidth="1"/>
    <col min="1256" max="1256" width="9.1640625" customWidth="1"/>
    <col min="1257" max="1267" width="6.6640625" customWidth="1"/>
    <col min="1268" max="1268" width="8.1640625" customWidth="1"/>
    <col min="1269" max="1271" width="6.6640625" customWidth="1"/>
    <col min="1272" max="1272" width="9.1640625" customWidth="1"/>
    <col min="1273" max="1274" width="6.6640625" customWidth="1"/>
    <col min="1275" max="1275" width="8.1640625" customWidth="1"/>
    <col min="1276" max="1280" width="6.6640625" customWidth="1"/>
    <col min="1281" max="1281" width="8.1640625" customWidth="1"/>
    <col min="1282" max="1287" width="6.6640625" customWidth="1"/>
    <col min="1288" max="1288" width="8.1640625" customWidth="1"/>
    <col min="1289" max="1293" width="6.6640625" customWidth="1"/>
    <col min="1294" max="1294" width="8.1640625" customWidth="1"/>
    <col min="1295" max="1296" width="6.6640625" customWidth="1"/>
    <col min="1297" max="1297" width="9.1640625" customWidth="1"/>
    <col min="1298" max="1298" width="6.6640625" customWidth="1"/>
    <col min="1299" max="1299" width="7.1640625" customWidth="1"/>
    <col min="1300" max="1301" width="6.6640625" customWidth="1"/>
    <col min="1302" max="1302" width="7.1640625" customWidth="1"/>
    <col min="1303" max="1305" width="6.6640625" customWidth="1"/>
    <col min="1306" max="1306" width="8.1640625" customWidth="1"/>
    <col min="1307" max="1307" width="6.6640625" customWidth="1"/>
    <col min="1308" max="1308" width="7.1640625" customWidth="1"/>
    <col min="1309" max="1309" width="6.6640625" customWidth="1"/>
    <col min="1310" max="1311" width="8.1640625" customWidth="1"/>
    <col min="1312" max="1316" width="6.6640625" customWidth="1"/>
    <col min="1317" max="1317" width="9.1640625" customWidth="1"/>
    <col min="1318" max="1322" width="6.6640625" customWidth="1"/>
    <col min="1323" max="1323" width="7.1640625" customWidth="1"/>
    <col min="1324" max="1327" width="6.6640625" customWidth="1"/>
    <col min="1328" max="1328" width="8.1640625" customWidth="1"/>
    <col min="1329" max="1332" width="6.6640625" customWidth="1"/>
    <col min="1333" max="1333" width="8.1640625" customWidth="1"/>
    <col min="1334" max="1339" width="6.6640625" customWidth="1"/>
    <col min="1340" max="1340" width="8.1640625" customWidth="1"/>
    <col min="1341" max="1341" width="6.6640625" customWidth="1"/>
    <col min="1342" max="1342" width="8.1640625" customWidth="1"/>
    <col min="1343" max="1343" width="6.6640625" customWidth="1"/>
    <col min="1344" max="1345" width="8.1640625" customWidth="1"/>
    <col min="1346" max="1346" width="6.6640625" customWidth="1"/>
    <col min="1347" max="1347" width="8.1640625" customWidth="1"/>
    <col min="1348" max="1348" width="6.6640625" customWidth="1"/>
    <col min="1349" max="1349" width="8.1640625" customWidth="1"/>
    <col min="1350" max="1355" width="6.6640625" customWidth="1"/>
    <col min="1356" max="1356" width="8.1640625" customWidth="1"/>
    <col min="1357" max="1359" width="6.6640625" customWidth="1"/>
    <col min="1360" max="1360" width="8.1640625" customWidth="1"/>
    <col min="1361" max="1368" width="6.6640625" customWidth="1"/>
    <col min="1369" max="1369" width="9.1640625" customWidth="1"/>
    <col min="1370" max="1371" width="6.6640625" customWidth="1"/>
    <col min="1372" max="1372" width="8.1640625" customWidth="1"/>
    <col min="1373" max="1374" width="6.6640625" customWidth="1"/>
    <col min="1375" max="1375" width="8.1640625" customWidth="1"/>
    <col min="1376" max="1376" width="9.1640625" customWidth="1"/>
    <col min="1377" max="1391" width="6.6640625" customWidth="1"/>
    <col min="1392" max="1392" width="8.1640625" customWidth="1"/>
    <col min="1393" max="1397" width="6.6640625" customWidth="1"/>
    <col min="1398" max="1398" width="8.1640625" customWidth="1"/>
    <col min="1399" max="1401" width="6.6640625" customWidth="1"/>
    <col min="1402" max="1402" width="9.1640625" customWidth="1"/>
    <col min="1403" max="1411" width="6.6640625" customWidth="1"/>
    <col min="1412" max="1412" width="9.1640625" customWidth="1"/>
    <col min="1413" max="1421" width="6.6640625" customWidth="1"/>
    <col min="1422" max="1422" width="7.1640625" customWidth="1"/>
    <col min="1423" max="1428" width="6.6640625" customWidth="1"/>
    <col min="1429" max="1429" width="8.1640625" customWidth="1"/>
    <col min="1430" max="1436" width="6.6640625" customWidth="1"/>
    <col min="1437" max="1437" width="9.1640625" customWidth="1"/>
    <col min="1438" max="1441" width="6.6640625" customWidth="1"/>
    <col min="1442" max="1442" width="8.1640625" customWidth="1"/>
    <col min="1443" max="1446" width="6.6640625" customWidth="1"/>
    <col min="1447" max="1447" width="9.1640625" customWidth="1"/>
    <col min="1448" max="1449" width="6.6640625" customWidth="1"/>
    <col min="1450" max="1450" width="8.1640625" customWidth="1"/>
    <col min="1451" max="1456" width="6.6640625" customWidth="1"/>
    <col min="1457" max="1457" width="7.1640625" customWidth="1"/>
    <col min="1458" max="1458" width="9.1640625" customWidth="1"/>
    <col min="1459" max="1459" width="6.6640625" customWidth="1"/>
    <col min="1460" max="1460" width="8.1640625" customWidth="1"/>
    <col min="1461" max="1464" width="6.6640625" customWidth="1"/>
    <col min="1465" max="1465" width="8.1640625" customWidth="1"/>
    <col min="1466" max="1472" width="6.6640625" customWidth="1"/>
    <col min="1473" max="1473" width="8.1640625" customWidth="1"/>
    <col min="1474" max="1474" width="9.1640625" customWidth="1"/>
    <col min="1475" max="1479" width="6.6640625" customWidth="1"/>
    <col min="1480" max="1480" width="8.1640625" customWidth="1"/>
    <col min="1481" max="1489" width="6.6640625" customWidth="1"/>
    <col min="1490" max="1491" width="8.1640625" customWidth="1"/>
    <col min="1492" max="1492" width="9.1640625" customWidth="1"/>
    <col min="1493" max="1494" width="6.6640625" customWidth="1"/>
    <col min="1495" max="1495" width="8.1640625" customWidth="1"/>
    <col min="1496" max="1497" width="6.6640625" customWidth="1"/>
    <col min="1498" max="1498" width="7.1640625" customWidth="1"/>
    <col min="1499" max="1501" width="6.6640625" customWidth="1"/>
    <col min="1502" max="1502" width="8.1640625" customWidth="1"/>
    <col min="1503" max="1504" width="6.6640625" customWidth="1"/>
    <col min="1505" max="1505" width="7.1640625" customWidth="1"/>
    <col min="1506" max="1508" width="6.6640625" customWidth="1"/>
    <col min="1509" max="1509" width="7.1640625" customWidth="1"/>
    <col min="1510" max="1512" width="6.6640625" customWidth="1"/>
    <col min="1513" max="1513" width="8.1640625" customWidth="1"/>
    <col min="1514" max="1516" width="6.6640625" customWidth="1"/>
    <col min="1517" max="1517" width="8.1640625" customWidth="1"/>
    <col min="1518" max="1519" width="6.6640625" customWidth="1"/>
    <col min="1520" max="1520" width="7.1640625" customWidth="1"/>
    <col min="1521" max="1522" width="6.6640625" customWidth="1"/>
    <col min="1523" max="1523" width="8.1640625" customWidth="1"/>
    <col min="1524" max="1529" width="6.6640625" customWidth="1"/>
    <col min="1530" max="1531" width="8.1640625" customWidth="1"/>
    <col min="1532" max="1534" width="6.6640625" customWidth="1"/>
    <col min="1535" max="1535" width="9.1640625" customWidth="1"/>
    <col min="1536" max="1537" width="6.6640625" customWidth="1"/>
    <col min="1538" max="1538" width="8.1640625" customWidth="1"/>
    <col min="1539" max="1540" width="6.6640625" customWidth="1"/>
    <col min="1541" max="1541" width="9.1640625" customWidth="1"/>
    <col min="1542" max="1542" width="8.1640625" customWidth="1"/>
    <col min="1543" max="1558" width="6.6640625" customWidth="1"/>
    <col min="1559" max="1559" width="8.1640625" customWidth="1"/>
    <col min="1560" max="1572" width="6.6640625" customWidth="1"/>
    <col min="1573" max="1573" width="9.1640625" customWidth="1"/>
    <col min="1574" max="1578" width="6.6640625" customWidth="1"/>
    <col min="1579" max="1579" width="8.1640625" customWidth="1"/>
    <col min="1580" max="1580" width="7.1640625" customWidth="1"/>
    <col min="1581" max="1581" width="6.6640625" customWidth="1"/>
    <col min="1582" max="1582" width="9.1640625" customWidth="1"/>
    <col min="1583" max="1585" width="6.6640625" customWidth="1"/>
    <col min="1586" max="1586" width="8.1640625" customWidth="1"/>
    <col min="1587" max="1589" width="6.6640625" customWidth="1"/>
    <col min="1590" max="1590" width="8.1640625" customWidth="1"/>
    <col min="1591" max="1601" width="6.6640625" customWidth="1"/>
    <col min="1602" max="1602" width="8.1640625" customWidth="1"/>
    <col min="1603" max="1610" width="6.6640625" customWidth="1"/>
    <col min="1611" max="1611" width="8.1640625" customWidth="1"/>
    <col min="1612" max="1613" width="6.6640625" customWidth="1"/>
    <col min="1614" max="1614" width="7.1640625" customWidth="1"/>
    <col min="1615" max="1615" width="6.6640625" customWidth="1"/>
    <col min="1616" max="1616" width="9.1640625" customWidth="1"/>
    <col min="1617" max="1617" width="6.6640625" customWidth="1"/>
    <col min="1618" max="1618" width="9.1640625" customWidth="1"/>
    <col min="1619" max="1625" width="6.6640625" customWidth="1"/>
    <col min="1626" max="1626" width="8.1640625" customWidth="1"/>
    <col min="1627" max="1635" width="6.6640625" customWidth="1"/>
    <col min="1636" max="1636" width="9.1640625" customWidth="1"/>
    <col min="1637" max="1642" width="6.6640625" customWidth="1"/>
    <col min="1643" max="1643" width="8.1640625" customWidth="1"/>
    <col min="1644" max="1655" width="6.6640625" customWidth="1"/>
    <col min="1656" max="1656" width="8.1640625" customWidth="1"/>
    <col min="1657" max="1657" width="9.1640625" customWidth="1"/>
    <col min="1658" max="1658" width="6.6640625" customWidth="1"/>
    <col min="1659" max="1659" width="8.1640625" customWidth="1"/>
    <col min="1660" max="1662" width="6.6640625" customWidth="1"/>
    <col min="1663" max="1663" width="9.1640625" customWidth="1"/>
    <col min="1664" max="1669" width="6.6640625" customWidth="1"/>
    <col min="1670" max="1670" width="8.1640625" customWidth="1"/>
    <col min="1671" max="1671" width="7.1640625" customWidth="1"/>
    <col min="1672" max="1675" width="6.6640625" customWidth="1"/>
    <col min="1676" max="1676" width="8.1640625" customWidth="1"/>
    <col min="1677" max="1681" width="6.6640625" customWidth="1"/>
    <col min="1682" max="1682" width="7.1640625" customWidth="1"/>
    <col min="1683" max="1688" width="6.6640625" customWidth="1"/>
    <col min="1689" max="1689" width="7.1640625" customWidth="1"/>
    <col min="1690" max="1690" width="6.6640625" customWidth="1"/>
    <col min="1691" max="1691" width="8.1640625" customWidth="1"/>
    <col min="1692" max="1695" width="6.6640625" customWidth="1"/>
    <col min="1696" max="1696" width="8.1640625" customWidth="1"/>
    <col min="1697" max="1697" width="6.6640625" customWidth="1"/>
    <col min="1698" max="1699" width="8.1640625" customWidth="1"/>
    <col min="1700" max="1700" width="6.6640625" customWidth="1"/>
    <col min="1701" max="1701" width="7.1640625" customWidth="1"/>
    <col min="1702" max="1704" width="6.6640625" customWidth="1"/>
    <col min="1705" max="1705" width="9.1640625" customWidth="1"/>
    <col min="1706" max="1706" width="8.1640625" customWidth="1"/>
    <col min="1707" max="1707" width="6.6640625" customWidth="1"/>
    <col min="1708" max="1708" width="8.1640625" customWidth="1"/>
    <col min="1709" max="1712" width="6.6640625" customWidth="1"/>
    <col min="1713" max="1713" width="8.1640625" customWidth="1"/>
    <col min="1714" max="1715" width="6.6640625" customWidth="1"/>
    <col min="1716" max="1716" width="9.1640625" customWidth="1"/>
    <col min="1717" max="1729" width="6.6640625" customWidth="1"/>
    <col min="1730" max="1730" width="9.1640625" customWidth="1"/>
    <col min="1731" max="1731" width="8.1640625" customWidth="1"/>
    <col min="1732" max="1732" width="6.6640625" customWidth="1"/>
    <col min="1733" max="1733" width="8.1640625" customWidth="1"/>
    <col min="1734" max="1735" width="7.1640625" customWidth="1"/>
    <col min="1736" max="1739" width="6.6640625" customWidth="1"/>
    <col min="1740" max="1740" width="9.1640625" customWidth="1"/>
    <col min="1741" max="1741" width="8.1640625" customWidth="1"/>
    <col min="1742" max="1742" width="6.6640625" customWidth="1"/>
    <col min="1743" max="1743" width="8.1640625" customWidth="1"/>
    <col min="1744" max="1756" width="6.6640625" customWidth="1"/>
    <col min="1757" max="1757" width="8.1640625" customWidth="1"/>
    <col min="1758" max="1759" width="6.6640625" customWidth="1"/>
    <col min="1760" max="1760" width="8.1640625" customWidth="1"/>
    <col min="1761" max="1761" width="6.6640625" customWidth="1"/>
    <col min="1762" max="1762" width="8.1640625" customWidth="1"/>
    <col min="1763" max="1763" width="6.6640625" customWidth="1"/>
    <col min="1764" max="1764" width="8.1640625" customWidth="1"/>
    <col min="1765" max="1771" width="6.6640625" customWidth="1"/>
    <col min="1772" max="1772" width="10.1640625" customWidth="1"/>
    <col min="1773" max="1780" width="6.6640625" customWidth="1"/>
    <col min="1781" max="1781" width="8.1640625" customWidth="1"/>
    <col min="1782" max="1782" width="9.1640625" customWidth="1"/>
    <col min="1783" max="1784" width="6.6640625" customWidth="1"/>
    <col min="1785" max="1785" width="8.1640625" customWidth="1"/>
    <col min="1786" max="1787" width="6.6640625" customWidth="1"/>
    <col min="1788" max="1788" width="8.1640625" customWidth="1"/>
    <col min="1789" max="1789" width="6.6640625" customWidth="1"/>
    <col min="1790" max="1790" width="8.1640625" customWidth="1"/>
    <col min="1791" max="1792" width="6.6640625" customWidth="1"/>
    <col min="1793" max="1793" width="8.1640625" customWidth="1"/>
    <col min="1794" max="1799" width="6.6640625" customWidth="1"/>
    <col min="1800" max="1800" width="9.1640625" customWidth="1"/>
    <col min="1801" max="1801" width="6.6640625" customWidth="1"/>
    <col min="1802" max="1802" width="8.1640625" customWidth="1"/>
    <col min="1803" max="1806" width="6.6640625" customWidth="1"/>
    <col min="1807" max="1807" width="9.1640625" customWidth="1"/>
    <col min="1808" max="1813" width="6.6640625" customWidth="1"/>
    <col min="1814" max="1814" width="8.1640625" customWidth="1"/>
    <col min="1815" max="1815" width="7.1640625" customWidth="1"/>
    <col min="1816" max="1822" width="6.6640625" customWidth="1"/>
    <col min="1823" max="1823" width="9.1640625" customWidth="1"/>
    <col min="1824" max="1824" width="8.1640625" customWidth="1"/>
    <col min="1825" max="1825" width="6.6640625" customWidth="1"/>
    <col min="1826" max="1826" width="8.1640625" customWidth="1"/>
    <col min="1827" max="1827" width="6.6640625" customWidth="1"/>
    <col min="1828" max="1828" width="7.1640625" customWidth="1"/>
    <col min="1829" max="1829" width="8.1640625" customWidth="1"/>
    <col min="1830" max="1831" width="6.6640625" customWidth="1"/>
    <col min="1832" max="1832" width="9.1640625" customWidth="1"/>
    <col min="1833" max="1835" width="6.6640625" customWidth="1"/>
    <col min="1836" max="1836" width="8.1640625" customWidth="1"/>
    <col min="1837" max="1837" width="6.6640625" customWidth="1"/>
    <col min="1838" max="1838" width="9.1640625" customWidth="1"/>
    <col min="1839" max="1839" width="8.1640625" customWidth="1"/>
    <col min="1840" max="1840" width="6.6640625" customWidth="1"/>
    <col min="1841" max="1841" width="9.1640625" customWidth="1"/>
    <col min="1842" max="1842" width="6.6640625" customWidth="1"/>
    <col min="1843" max="1843" width="9.1640625" customWidth="1"/>
    <col min="1844" max="1847" width="6.6640625" customWidth="1"/>
    <col min="1848" max="1848" width="10.1640625" customWidth="1"/>
    <col min="1849" max="1859" width="6.6640625" customWidth="1"/>
    <col min="1860" max="1861" width="8.1640625" customWidth="1"/>
    <col min="1862" max="1865" width="6.6640625" customWidth="1"/>
    <col min="1866" max="1866" width="9.1640625" customWidth="1"/>
    <col min="1867" max="1885" width="6.6640625" customWidth="1"/>
    <col min="1886" max="1886" width="9.1640625" customWidth="1"/>
    <col min="1887" max="1890" width="6.6640625" customWidth="1"/>
    <col min="1891" max="1891" width="8.1640625" customWidth="1"/>
    <col min="1892" max="1893" width="6.6640625" customWidth="1"/>
    <col min="1894" max="1894" width="9.1640625" customWidth="1"/>
    <col min="1895" max="1895" width="8.1640625" customWidth="1"/>
    <col min="1896" max="1896" width="7.1640625" customWidth="1"/>
    <col min="1897" max="1898" width="6.6640625" customWidth="1"/>
    <col min="1899" max="1899" width="8.1640625" customWidth="1"/>
    <col min="1900" max="1902" width="6.6640625" customWidth="1"/>
    <col min="1903" max="1905" width="8.1640625" customWidth="1"/>
    <col min="1906" max="1909" width="6.6640625" customWidth="1"/>
    <col min="1910" max="1910" width="9.1640625" customWidth="1"/>
    <col min="1911" max="1915" width="6.6640625" customWidth="1"/>
    <col min="1916" max="1916" width="8.1640625" customWidth="1"/>
    <col min="1917" max="1921" width="6.6640625" customWidth="1"/>
    <col min="1922" max="1922" width="9.1640625" customWidth="1"/>
    <col min="1923" max="1925" width="6.6640625" customWidth="1"/>
    <col min="1926" max="1927" width="9.1640625" customWidth="1"/>
    <col min="1928" max="1930" width="6.6640625" customWidth="1"/>
    <col min="1931" max="1931" width="9.1640625" customWidth="1"/>
    <col min="1932" max="1941" width="6.6640625" customWidth="1"/>
    <col min="1942" max="1942" width="8.1640625" customWidth="1"/>
    <col min="1943" max="1944" width="6.6640625" customWidth="1"/>
    <col min="1945" max="1946" width="8.1640625" customWidth="1"/>
    <col min="1947" max="1964" width="6.6640625" customWidth="1"/>
    <col min="1965" max="1965" width="8.1640625" customWidth="1"/>
    <col min="1966" max="1968" width="6.6640625" customWidth="1"/>
    <col min="1969" max="1969" width="9.1640625" customWidth="1"/>
    <col min="1970" max="1970" width="6.6640625" customWidth="1"/>
    <col min="1971" max="1971" width="8.1640625" customWidth="1"/>
    <col min="1972" max="1973" width="6.6640625" customWidth="1"/>
    <col min="1974" max="1974" width="7.1640625" customWidth="1"/>
    <col min="1975" max="1979" width="6.6640625" customWidth="1"/>
    <col min="1980" max="1980" width="8.1640625" customWidth="1"/>
    <col min="1981" max="1984" width="6.6640625" customWidth="1"/>
    <col min="1985" max="1985" width="8.1640625" customWidth="1"/>
    <col min="1986" max="1987" width="6.6640625" customWidth="1"/>
    <col min="1988" max="1988" width="9.1640625" customWidth="1"/>
    <col min="1989" max="1989" width="7.1640625" customWidth="1"/>
    <col min="1990" max="1992" width="6.6640625" customWidth="1"/>
    <col min="1993" max="1993" width="8.1640625" customWidth="1"/>
    <col min="1994" max="1994" width="7.1640625" customWidth="1"/>
    <col min="1995" max="1995" width="9.1640625" customWidth="1"/>
    <col min="1996" max="1996" width="8.1640625" customWidth="1"/>
    <col min="1997" max="2001" width="6.6640625" customWidth="1"/>
    <col min="2002" max="2002" width="8.1640625" customWidth="1"/>
    <col min="2003" max="2005" width="6.6640625" customWidth="1"/>
    <col min="2006" max="2006" width="8.1640625" customWidth="1"/>
    <col min="2007" max="2015" width="6.6640625" customWidth="1"/>
    <col min="2016" max="2016" width="7.1640625" customWidth="1"/>
    <col min="2017" max="2024" width="6.6640625" customWidth="1"/>
    <col min="2025" max="2025" width="8.1640625" customWidth="1"/>
    <col min="2026" max="2026" width="6.6640625" customWidth="1"/>
    <col min="2027" max="2027" width="7.1640625" customWidth="1"/>
    <col min="2028" max="2029" width="6.6640625" customWidth="1"/>
    <col min="2030" max="2030" width="9.1640625" customWidth="1"/>
    <col min="2031" max="2035" width="6.6640625" customWidth="1"/>
    <col min="2036" max="2036" width="9.1640625" customWidth="1"/>
    <col min="2037" max="2037" width="6.6640625" customWidth="1"/>
    <col min="2038" max="2038" width="8.1640625" customWidth="1"/>
    <col min="2039" max="2039" width="6.6640625" customWidth="1"/>
    <col min="2040" max="2040" width="9.1640625" customWidth="1"/>
    <col min="2041" max="2042" width="6.6640625" customWidth="1"/>
    <col min="2043" max="2043" width="8.1640625" customWidth="1"/>
    <col min="2044" max="2048" width="6.6640625" customWidth="1"/>
    <col min="2049" max="2049" width="10.1640625" customWidth="1"/>
    <col min="2050" max="2050" width="7.1640625" customWidth="1"/>
    <col min="2051" max="2051" width="6.6640625" customWidth="1"/>
    <col min="2052" max="2052" width="8.1640625" customWidth="1"/>
    <col min="2053" max="2054" width="6.6640625" customWidth="1"/>
    <col min="2055" max="2055" width="8.1640625" customWidth="1"/>
    <col min="2056" max="2062" width="6.6640625" customWidth="1"/>
    <col min="2063" max="2063" width="8.1640625" customWidth="1"/>
    <col min="2064" max="2066" width="6.6640625" customWidth="1"/>
    <col min="2067" max="2067" width="9.1640625" customWidth="1"/>
    <col min="2068" max="2086" width="6.6640625" customWidth="1"/>
    <col min="2087" max="2087" width="8.1640625" customWidth="1"/>
    <col min="2088" max="2088" width="6.6640625" customWidth="1"/>
    <col min="2089" max="2090" width="8.1640625" customWidth="1"/>
    <col min="2091" max="2093" width="6.6640625" customWidth="1"/>
    <col min="2094" max="2094" width="9.1640625" customWidth="1"/>
    <col min="2095" max="2098" width="6.6640625" customWidth="1"/>
    <col min="2099" max="2099" width="9.1640625" customWidth="1"/>
    <col min="2100" max="2101" width="6.6640625" customWidth="1"/>
    <col min="2102" max="2102" width="8.1640625" customWidth="1"/>
    <col min="2103" max="2115" width="6.6640625" customWidth="1"/>
    <col min="2116" max="2116" width="9.1640625" customWidth="1"/>
    <col min="2117" max="2118" width="6.6640625" customWidth="1"/>
    <col min="2119" max="2119" width="9.1640625" customWidth="1"/>
    <col min="2120" max="2121" width="6.6640625" customWidth="1"/>
    <col min="2122" max="2122" width="8.1640625" customWidth="1"/>
    <col min="2123" max="2123" width="6.6640625" customWidth="1"/>
    <col min="2124" max="2124" width="7.1640625" customWidth="1"/>
    <col min="2125" max="2131" width="6.6640625" customWidth="1"/>
    <col min="2132" max="2132" width="9.1640625" customWidth="1"/>
    <col min="2133" max="2134" width="6.6640625" customWidth="1"/>
    <col min="2135" max="2136" width="9.1640625" customWidth="1"/>
    <col min="2137" max="2143" width="6.6640625" customWidth="1"/>
    <col min="2144" max="2144" width="8.1640625" customWidth="1"/>
    <col min="2145" max="2146" width="6.6640625" customWidth="1"/>
    <col min="2147" max="2149" width="8.1640625" customWidth="1"/>
    <col min="2150" max="2161" width="6.6640625" customWidth="1"/>
    <col min="2162" max="2162" width="8.1640625" customWidth="1"/>
    <col min="2163" max="2163" width="9.1640625" customWidth="1"/>
    <col min="2164" max="2166" width="6.6640625" customWidth="1"/>
    <col min="2167" max="2167" width="9.1640625" customWidth="1"/>
    <col min="2168" max="2168" width="8.1640625" customWidth="1"/>
    <col min="2169" max="2169" width="7.1640625" customWidth="1"/>
    <col min="2170" max="2172" width="6.6640625" customWidth="1"/>
    <col min="2173" max="2174" width="8.1640625" customWidth="1"/>
    <col min="2175" max="2175" width="9.1640625" customWidth="1"/>
    <col min="2176" max="2176" width="8.1640625" customWidth="1"/>
    <col min="2177" max="2177" width="6.6640625" customWidth="1"/>
    <col min="2178" max="2178" width="8.1640625" customWidth="1"/>
    <col min="2179" max="2179" width="6.6640625" customWidth="1"/>
    <col min="2180" max="2180" width="8.1640625" customWidth="1"/>
    <col min="2181" max="2181" width="6.6640625" customWidth="1"/>
    <col min="2182" max="2182" width="8.1640625" customWidth="1"/>
    <col min="2183" max="2183" width="6.6640625" customWidth="1"/>
    <col min="2184" max="2184" width="8.1640625" customWidth="1"/>
    <col min="2185" max="2192" width="6.6640625" customWidth="1"/>
    <col min="2193" max="2193" width="9.1640625" customWidth="1"/>
    <col min="2194" max="2199" width="6.6640625" customWidth="1"/>
    <col min="2200" max="2200" width="8.1640625" customWidth="1"/>
    <col min="2201" max="2208" width="6.6640625" customWidth="1"/>
    <col min="2209" max="2209" width="8.1640625" customWidth="1"/>
    <col min="2210" max="2211" width="6.6640625" customWidth="1"/>
    <col min="2212" max="2212" width="8.1640625" customWidth="1"/>
    <col min="2213" max="2213" width="6.6640625" customWidth="1"/>
    <col min="2214" max="2214" width="9.1640625" customWidth="1"/>
    <col min="2215" max="2222" width="6.6640625" customWidth="1"/>
    <col min="2223" max="2223" width="8.1640625" customWidth="1"/>
    <col min="2224" max="2228" width="6.6640625" customWidth="1"/>
    <col min="2229" max="2229" width="9.1640625" customWidth="1"/>
    <col min="2230" max="2230" width="6.6640625" customWidth="1"/>
    <col min="2231" max="2231" width="9.1640625" customWidth="1"/>
    <col min="2232" max="2234" width="6.6640625" customWidth="1"/>
    <col min="2235" max="2235" width="9.1640625" customWidth="1"/>
    <col min="2236" max="2246" width="6.6640625" customWidth="1"/>
    <col min="2247" max="2247" width="8.1640625" customWidth="1"/>
    <col min="2248" max="2249" width="6.6640625" customWidth="1"/>
    <col min="2250" max="2250" width="7.1640625" customWidth="1"/>
    <col min="2251" max="2269" width="6.6640625" customWidth="1"/>
    <col min="2270" max="2270" width="7.1640625" customWidth="1"/>
    <col min="2271" max="2272" width="6.6640625" customWidth="1"/>
    <col min="2273" max="2273" width="10.1640625" customWidth="1"/>
    <col min="2274" max="2280" width="6.6640625" customWidth="1"/>
    <col min="2281" max="2281" width="8.1640625" customWidth="1"/>
    <col min="2282" max="2296" width="6.6640625" customWidth="1"/>
    <col min="2297" max="2297" width="9.1640625" customWidth="1"/>
    <col min="2298" max="2299" width="6.6640625" customWidth="1"/>
    <col min="2300" max="2301" width="8.1640625" customWidth="1"/>
    <col min="2302" max="2309" width="6.6640625" customWidth="1"/>
    <col min="2310" max="2310" width="9.1640625" customWidth="1"/>
    <col min="2311" max="2315" width="6.6640625" customWidth="1"/>
    <col min="2316" max="2316" width="9.1640625" customWidth="1"/>
    <col min="2317" max="2330" width="6.6640625" customWidth="1"/>
    <col min="2331" max="2331" width="8.1640625" customWidth="1"/>
    <col min="2332" max="2332" width="6.6640625" customWidth="1"/>
    <col min="2333" max="2333" width="8.1640625" customWidth="1"/>
    <col min="2334" max="2346" width="6.6640625" customWidth="1"/>
    <col min="2347" max="2347" width="8.1640625" customWidth="1"/>
    <col min="2348" max="2353" width="6.6640625" customWidth="1"/>
    <col min="2354" max="2354" width="9.1640625" customWidth="1"/>
    <col min="2355" max="2355" width="8.1640625" customWidth="1"/>
    <col min="2356" max="2357" width="6.6640625" customWidth="1"/>
    <col min="2358" max="2358" width="8.1640625" customWidth="1"/>
    <col min="2359" max="2359" width="9.1640625" customWidth="1"/>
    <col min="2360" max="2367" width="6.6640625" customWidth="1"/>
    <col min="2368" max="2368" width="8.1640625" customWidth="1"/>
    <col min="2369" max="2371" width="6.6640625" customWidth="1"/>
    <col min="2372" max="2372" width="7.1640625" customWidth="1"/>
    <col min="2373" max="2373" width="9.1640625" customWidth="1"/>
    <col min="2374" max="2374" width="8.1640625" customWidth="1"/>
    <col min="2375" max="2376" width="6.6640625" customWidth="1"/>
    <col min="2377" max="2377" width="7.1640625" customWidth="1"/>
    <col min="2378" max="2378" width="6.6640625" customWidth="1"/>
    <col min="2379" max="2379" width="8.1640625" customWidth="1"/>
    <col min="2380" max="2380" width="9.1640625" customWidth="1"/>
    <col min="2381" max="2382" width="6.6640625" customWidth="1"/>
    <col min="2383" max="2383" width="8.1640625" customWidth="1"/>
    <col min="2384" max="2384" width="7.1640625" customWidth="1"/>
    <col min="2385" max="2386" width="6.6640625" customWidth="1"/>
    <col min="2387" max="2387" width="7.1640625" customWidth="1"/>
    <col min="2388" max="2388" width="9.1640625" customWidth="1"/>
    <col min="2389" max="2391" width="8.1640625" customWidth="1"/>
    <col min="2392" max="2392" width="6.6640625" customWidth="1"/>
    <col min="2393" max="2393" width="8.1640625" customWidth="1"/>
    <col min="2394" max="2395" width="6.6640625" customWidth="1"/>
    <col min="2396" max="2397" width="9.1640625" customWidth="1"/>
    <col min="2398" max="2400" width="6.6640625" customWidth="1"/>
    <col min="2401" max="2402" width="7.1640625" customWidth="1"/>
    <col min="2403" max="2409" width="6.6640625" customWidth="1"/>
    <col min="2410" max="2410" width="8.1640625" customWidth="1"/>
    <col min="2411" max="2412" width="6.6640625" customWidth="1"/>
    <col min="2413" max="2413" width="8.1640625" customWidth="1"/>
    <col min="2414" max="2421" width="6.6640625" customWidth="1"/>
    <col min="2422" max="2422" width="8.1640625" customWidth="1"/>
    <col min="2423" max="2426" width="6.6640625" customWidth="1"/>
    <col min="2427" max="2427" width="8.1640625" customWidth="1"/>
    <col min="2428" max="2442" width="6.6640625" customWidth="1"/>
    <col min="2443" max="2444" width="9.1640625" customWidth="1"/>
    <col min="2445" max="2462" width="6.6640625" customWidth="1"/>
    <col min="2463" max="2463" width="8.1640625" customWidth="1"/>
    <col min="2464" max="2465" width="6.6640625" customWidth="1"/>
    <col min="2466" max="2466" width="8.1640625" customWidth="1"/>
    <col min="2467" max="2467" width="9.1640625" customWidth="1"/>
    <col min="2468" max="2470" width="6.6640625" customWidth="1"/>
    <col min="2471" max="2471" width="9.1640625" customWidth="1"/>
    <col min="2472" max="2481" width="6.6640625" customWidth="1"/>
    <col min="2482" max="2482" width="8.1640625" customWidth="1"/>
    <col min="2483" max="2486" width="6.6640625" customWidth="1"/>
    <col min="2487" max="2487" width="10.1640625" customWidth="1"/>
    <col min="2488" max="2490" width="6.6640625" customWidth="1"/>
    <col min="2491" max="2491" width="10.1640625" customWidth="1"/>
    <col min="2492" max="2501" width="6.6640625" customWidth="1"/>
    <col min="2502" max="2502" width="10.1640625" customWidth="1"/>
    <col min="2503" max="2507" width="6.6640625" customWidth="1"/>
    <col min="2508" max="2508" width="8.1640625" customWidth="1"/>
    <col min="2509" max="2515" width="6.6640625" customWidth="1"/>
    <col min="2516" max="2516" width="9.1640625" customWidth="1"/>
    <col min="2517" max="2527" width="6.6640625" customWidth="1"/>
    <col min="2528" max="2529" width="9.1640625" customWidth="1"/>
    <col min="2530" max="2535" width="6.6640625" customWidth="1"/>
    <col min="2536" max="2536" width="9.1640625" customWidth="1"/>
    <col min="2537" max="2547" width="6.6640625" customWidth="1"/>
    <col min="2548" max="2548" width="7.1640625" customWidth="1"/>
    <col min="2549" max="2552" width="6.6640625" customWidth="1"/>
    <col min="2553" max="2553" width="9.1640625" customWidth="1"/>
    <col min="2554" max="2554" width="6.6640625" customWidth="1"/>
    <col min="2555" max="2555" width="8.1640625" customWidth="1"/>
    <col min="2556" max="2556" width="7.1640625" customWidth="1"/>
    <col min="2557" max="2557" width="9.1640625" customWidth="1"/>
    <col min="2558" max="2563" width="6.6640625" customWidth="1"/>
    <col min="2564" max="2564" width="9.1640625" customWidth="1"/>
    <col min="2565" max="2567" width="6.6640625" customWidth="1"/>
    <col min="2568" max="2568" width="8.1640625" customWidth="1"/>
    <col min="2569" max="2569" width="6.6640625" customWidth="1"/>
    <col min="2570" max="2570" width="9.1640625" customWidth="1"/>
    <col min="2571" max="2574" width="6.6640625" customWidth="1"/>
    <col min="2575" max="2575" width="7.1640625" customWidth="1"/>
    <col min="2576" max="2576" width="6.6640625" customWidth="1"/>
    <col min="2577" max="2577" width="8.1640625" customWidth="1"/>
    <col min="2578" max="2591" width="6.6640625" customWidth="1"/>
    <col min="2592" max="2592" width="8.1640625" customWidth="1"/>
    <col min="2593" max="2594" width="6.6640625" customWidth="1"/>
    <col min="2595" max="2595" width="9.1640625" customWidth="1"/>
    <col min="2596" max="2601" width="6.6640625" customWidth="1"/>
    <col min="2602" max="2602" width="7.1640625" customWidth="1"/>
    <col min="2603" max="2603" width="6.6640625" customWidth="1"/>
    <col min="2604" max="2605" width="9.1640625" customWidth="1"/>
    <col min="2606" max="2611" width="6.6640625" customWidth="1"/>
    <col min="2612" max="2612" width="9.1640625" customWidth="1"/>
    <col min="2613" max="2616" width="6.6640625" customWidth="1"/>
    <col min="2617" max="2617" width="9.1640625" customWidth="1"/>
    <col min="2618" max="2620" width="6.6640625" customWidth="1"/>
    <col min="2621" max="2621" width="8.1640625" customWidth="1"/>
    <col min="2622" max="2625" width="6.6640625" customWidth="1"/>
    <col min="2626" max="2627" width="8.1640625" customWidth="1"/>
    <col min="2628" max="2631" width="6.6640625" customWidth="1"/>
    <col min="2632" max="2632" width="8.1640625" customWidth="1"/>
    <col min="2633" max="2635" width="6.6640625" customWidth="1"/>
    <col min="2636" max="2636" width="8.1640625" customWidth="1"/>
    <col min="2637" max="2637" width="6.6640625" customWidth="1"/>
    <col min="2638" max="2638" width="9.1640625" customWidth="1"/>
    <col min="2639" max="2645" width="6.6640625" customWidth="1"/>
    <col min="2646" max="2646" width="7.1640625" customWidth="1"/>
    <col min="2647" max="2648" width="6.6640625" customWidth="1"/>
    <col min="2649" max="2649" width="10.1640625" customWidth="1"/>
    <col min="2650" max="2651" width="6.6640625" customWidth="1"/>
    <col min="2652" max="2652" width="8.1640625" customWidth="1"/>
    <col min="2653" max="2660" width="6.6640625" customWidth="1"/>
    <col min="2661" max="2662" width="8.1640625" customWidth="1"/>
    <col min="2663" max="2664" width="6.6640625" customWidth="1"/>
    <col min="2665" max="2665" width="8.1640625" customWidth="1"/>
    <col min="2666" max="2666" width="9.1640625" customWidth="1"/>
    <col min="2667" max="2670" width="6.6640625" customWidth="1"/>
    <col min="2671" max="2671" width="10.1640625" customWidth="1"/>
    <col min="2672" max="2673" width="6.6640625" customWidth="1"/>
    <col min="2674" max="2674" width="8.1640625" customWidth="1"/>
    <col min="2675" max="2676" width="6.6640625" customWidth="1"/>
    <col min="2677" max="2677" width="8.1640625" customWidth="1"/>
    <col min="2678" max="2680" width="6.6640625" customWidth="1"/>
    <col min="2681" max="2681" width="9.1640625" customWidth="1"/>
    <col min="2682" max="2682" width="6.6640625" customWidth="1"/>
    <col min="2683" max="2683" width="9.1640625" customWidth="1"/>
    <col min="2684" max="2687" width="6.6640625" customWidth="1"/>
    <col min="2688" max="2688" width="9.1640625" customWidth="1"/>
    <col min="2689" max="2689" width="7.1640625" customWidth="1"/>
    <col min="2690" max="2693" width="6.6640625" customWidth="1"/>
    <col min="2694" max="2694" width="9.1640625" customWidth="1"/>
    <col min="2695" max="2695" width="6.6640625" customWidth="1"/>
    <col min="2696" max="2696" width="9.1640625" customWidth="1"/>
    <col min="2697" max="2698" width="6.6640625" customWidth="1"/>
    <col min="2699" max="2699" width="8.1640625" customWidth="1"/>
    <col min="2700" max="2704" width="6.6640625" customWidth="1"/>
    <col min="2705" max="2705" width="10.1640625" customWidth="1"/>
    <col min="2706" max="2706" width="6.6640625" customWidth="1"/>
    <col min="2707" max="2707" width="9.1640625" customWidth="1"/>
    <col min="2708" max="2710" width="6.6640625" customWidth="1"/>
    <col min="2711" max="2711" width="10.1640625" customWidth="1"/>
    <col min="2712" max="2712" width="7.1640625" customWidth="1"/>
    <col min="2713" max="2714" width="6.6640625" customWidth="1"/>
    <col min="2715" max="2715" width="7.1640625" customWidth="1"/>
    <col min="2716" max="2716" width="9.1640625" customWidth="1"/>
    <col min="2717" max="2721" width="6.6640625" customWidth="1"/>
    <col min="2722" max="2722" width="10.1640625" customWidth="1"/>
    <col min="2723" max="2736" width="6.6640625" customWidth="1"/>
    <col min="2737" max="2737" width="9.1640625" customWidth="1"/>
    <col min="2738" max="2738" width="6.6640625" customWidth="1"/>
    <col min="2739" max="2739" width="9.1640625" customWidth="1"/>
    <col min="2740" max="2740" width="6.6640625" customWidth="1"/>
    <col min="2741" max="2741" width="10.1640625" customWidth="1"/>
    <col min="2742" max="2749" width="6.6640625" customWidth="1"/>
    <col min="2750" max="2750" width="9.1640625" customWidth="1"/>
    <col min="2751" max="2752" width="6.6640625" customWidth="1"/>
    <col min="2753" max="2753" width="7.1640625" customWidth="1"/>
    <col min="2754" max="2754" width="8.1640625" customWidth="1"/>
    <col min="2755" max="2755" width="6.6640625" customWidth="1"/>
    <col min="2756" max="2756" width="9.1640625" customWidth="1"/>
    <col min="2757" max="2764" width="6.6640625" customWidth="1"/>
    <col min="2765" max="2766" width="10.1640625" customWidth="1"/>
    <col min="2767" max="2770" width="6.6640625" customWidth="1"/>
    <col min="2771" max="2771" width="11.1640625" customWidth="1"/>
    <col min="2772" max="2772" width="9.1640625" customWidth="1"/>
    <col min="2773" max="2790" width="6.6640625" customWidth="1"/>
    <col min="2791" max="2791" width="7.1640625" customWidth="1"/>
    <col min="2792" max="2797" width="6.6640625" customWidth="1"/>
    <col min="2798" max="2798" width="8.1640625" customWidth="1"/>
    <col min="2799" max="2799" width="6.6640625" customWidth="1"/>
    <col min="2800" max="2800" width="7.1640625" customWidth="1"/>
    <col min="2801" max="2802" width="6.6640625" customWidth="1"/>
    <col min="2803" max="2803" width="8.1640625" customWidth="1"/>
    <col min="2804" max="2805" width="6.6640625" customWidth="1"/>
    <col min="2806" max="2807" width="9.1640625" customWidth="1"/>
    <col min="2808" max="2809" width="6.6640625" customWidth="1"/>
    <col min="2810" max="2810" width="10.1640625" customWidth="1"/>
    <col min="2811" max="2811" width="6.6640625" customWidth="1"/>
    <col min="2812" max="2812" width="7.1640625" customWidth="1"/>
    <col min="2813" max="2818" width="6.6640625" customWidth="1"/>
    <col min="2819" max="2819" width="7.1640625" customWidth="1"/>
    <col min="2820" max="2820" width="9.1640625" customWidth="1"/>
    <col min="2821" max="2821" width="8.1640625" customWidth="1"/>
    <col min="2822" max="2827" width="6.6640625" customWidth="1"/>
    <col min="2828" max="2828" width="8.1640625" customWidth="1"/>
    <col min="2829" max="2831" width="6.6640625" customWidth="1"/>
    <col min="2832" max="2833" width="7.1640625" customWidth="1"/>
    <col min="2834" max="2835" width="9.1640625" customWidth="1"/>
    <col min="2836" max="2836" width="6.6640625" customWidth="1"/>
    <col min="2837" max="2837" width="7.1640625" customWidth="1"/>
    <col min="2838" max="2838" width="6.6640625" customWidth="1"/>
    <col min="2839" max="2839" width="10.1640625" customWidth="1"/>
    <col min="2840" max="2841" width="6.6640625" customWidth="1"/>
    <col min="2842" max="2842" width="8.1640625" customWidth="1"/>
    <col min="2843" max="2845" width="6.6640625" customWidth="1"/>
    <col min="2846" max="2847" width="7.1640625" customWidth="1"/>
    <col min="2848" max="2848" width="6.6640625" customWidth="1"/>
    <col min="2849" max="2849" width="7.1640625" customWidth="1"/>
    <col min="2850" max="2850" width="10.1640625" customWidth="1"/>
    <col min="2851" max="2851" width="6.6640625" customWidth="1"/>
    <col min="2852" max="2852" width="10.1640625" customWidth="1"/>
    <col min="2853" max="2853" width="7.1640625" customWidth="1"/>
    <col min="2854" max="2854" width="8.1640625" customWidth="1"/>
    <col min="2855" max="2855" width="6.6640625" customWidth="1"/>
    <col min="2856" max="2856" width="7.1640625" customWidth="1"/>
    <col min="2857" max="2861" width="6.6640625" customWidth="1"/>
    <col min="2862" max="2862" width="9.1640625" customWidth="1"/>
    <col min="2863" max="2863" width="6.6640625" customWidth="1"/>
    <col min="2864" max="2864" width="10.1640625" customWidth="1"/>
    <col min="2865" max="2865" width="8.1640625" customWidth="1"/>
    <col min="2866" max="2868" width="6.6640625" customWidth="1"/>
    <col min="2869" max="2869" width="9.1640625" customWidth="1"/>
    <col min="2870" max="2871" width="6.6640625" customWidth="1"/>
    <col min="2872" max="2872" width="7.1640625" customWidth="1"/>
    <col min="2873" max="2877" width="6.6640625" customWidth="1"/>
    <col min="2878" max="2878" width="10.1640625" customWidth="1"/>
    <col min="2879" max="2879" width="6.6640625" customWidth="1"/>
    <col min="2880" max="2880" width="10.1640625" customWidth="1"/>
    <col min="2881" max="2883" width="6.6640625" customWidth="1"/>
    <col min="2884" max="2884" width="10.1640625" customWidth="1"/>
    <col min="2885" max="2885" width="6.6640625" customWidth="1"/>
    <col min="2886" max="2886" width="7.1640625" customWidth="1"/>
    <col min="2887" max="2887" width="6.6640625" customWidth="1"/>
    <col min="2888" max="2888" width="8.1640625" customWidth="1"/>
    <col min="2889" max="2890" width="6.6640625" customWidth="1"/>
    <col min="2891" max="2891" width="9.1640625" customWidth="1"/>
    <col min="2892" max="2892" width="6.6640625" customWidth="1"/>
    <col min="2893" max="2893" width="7.1640625" customWidth="1"/>
    <col min="2894" max="2894" width="9.1640625" customWidth="1"/>
    <col min="2895" max="2895" width="7.1640625" customWidth="1"/>
    <col min="2896" max="2896" width="6.6640625" customWidth="1"/>
    <col min="2897" max="2898" width="9.1640625" customWidth="1"/>
    <col min="2899" max="2899" width="7.1640625" customWidth="1"/>
    <col min="2900" max="2900" width="6.6640625" customWidth="1"/>
    <col min="2901" max="2901" width="9.1640625" customWidth="1"/>
    <col min="2902" max="2902" width="7.1640625" customWidth="1"/>
    <col min="2903" max="2904" width="6.6640625" customWidth="1"/>
    <col min="2905" max="2905" width="9.1640625" customWidth="1"/>
    <col min="2906" max="2907" width="10.1640625" customWidth="1"/>
    <col min="2908" max="2908" width="6.6640625" customWidth="1"/>
    <col min="2909" max="2909" width="7.1640625" customWidth="1"/>
    <col min="2910" max="2910" width="8.1640625" customWidth="1"/>
    <col min="2911" max="2911" width="9.1640625" customWidth="1"/>
    <col min="2912" max="2914" width="10.1640625" customWidth="1"/>
    <col min="2915" max="2916" width="7.5" customWidth="1"/>
    <col min="2917" max="2917" width="8.1640625" customWidth="1"/>
    <col min="2918" max="2918" width="10.1640625" customWidth="1"/>
    <col min="2919" max="2919" width="9.1640625" customWidth="1"/>
    <col min="2920" max="2921" width="7.5" customWidth="1"/>
    <col min="2922" max="2924" width="10.1640625" customWidth="1"/>
    <col min="2925" max="2926" width="7.5" customWidth="1"/>
    <col min="2927" max="2927" width="9.1640625" customWidth="1"/>
    <col min="2928" max="2929" width="7.5" customWidth="1"/>
    <col min="2930" max="2930" width="8.1640625" customWidth="1"/>
    <col min="2931" max="2935" width="7.5" customWidth="1"/>
    <col min="2936" max="2936" width="11.1640625" customWidth="1"/>
    <col min="2937" max="2938" width="9.33203125" customWidth="1"/>
    <col min="2939" max="2939" width="10.33203125" customWidth="1"/>
    <col min="2940" max="2944" width="12.1640625" bestFit="1" customWidth="1"/>
    <col min="2945" max="2945" width="6.1640625" customWidth="1"/>
    <col min="2946" max="2959" width="12.1640625" bestFit="1" customWidth="1"/>
    <col min="2960" max="2960" width="8.1640625" customWidth="1"/>
    <col min="2961" max="2962" width="12.1640625" bestFit="1" customWidth="1"/>
    <col min="2963" max="2963" width="11.1640625" bestFit="1" customWidth="1"/>
    <col min="2964" max="2966" width="12.1640625" bestFit="1" customWidth="1"/>
    <col min="2967" max="2967" width="7.1640625" customWidth="1"/>
    <col min="2968" max="2968" width="6.1640625" customWidth="1"/>
    <col min="2969" max="2970" width="12.1640625" bestFit="1" customWidth="1"/>
    <col min="2971" max="2971" width="7.1640625" customWidth="1"/>
    <col min="2972" max="2972" width="12.1640625" bestFit="1" customWidth="1"/>
    <col min="2973" max="2973" width="4.1640625" customWidth="1"/>
    <col min="2974" max="2974" width="12.1640625" bestFit="1" customWidth="1"/>
    <col min="2975" max="2975" width="7.1640625" customWidth="1"/>
    <col min="2976" max="2978" width="12.1640625" bestFit="1" customWidth="1"/>
    <col min="2979" max="2979" width="11.1640625" bestFit="1" customWidth="1"/>
    <col min="2980" max="2981" width="7.1640625" customWidth="1"/>
    <col min="2982" max="2983" width="12.1640625" bestFit="1" customWidth="1"/>
    <col min="2984" max="2984" width="7.1640625" customWidth="1"/>
    <col min="2985" max="2989" width="12.1640625" bestFit="1" customWidth="1"/>
    <col min="2990" max="2990" width="11.1640625" bestFit="1" customWidth="1"/>
    <col min="2991" max="3005" width="12.1640625" bestFit="1" customWidth="1"/>
    <col min="3006" max="3006" width="11.1640625" bestFit="1" customWidth="1"/>
    <col min="3007" max="3013" width="12.1640625" bestFit="1" customWidth="1"/>
    <col min="3014" max="3014" width="5.1640625" customWidth="1"/>
    <col min="3015" max="3026" width="12.1640625" bestFit="1" customWidth="1"/>
    <col min="3027" max="3027" width="6.1640625" customWidth="1"/>
    <col min="3028" max="3047" width="12.1640625" bestFit="1" customWidth="1"/>
    <col min="3048" max="3048" width="5.1640625" customWidth="1"/>
    <col min="3049" max="3050" width="12.1640625" bestFit="1" customWidth="1"/>
    <col min="3051" max="3051" width="9.1640625" customWidth="1"/>
    <col min="3052" max="3053" width="12.1640625" bestFit="1" customWidth="1"/>
    <col min="3054" max="3054" width="6.1640625" customWidth="1"/>
    <col min="3055" max="3059" width="12.1640625" bestFit="1" customWidth="1"/>
    <col min="3060" max="3060" width="9.1640625" customWidth="1"/>
    <col min="3061" max="3069" width="12.1640625" bestFit="1" customWidth="1"/>
    <col min="3070" max="3070" width="8.1640625" customWidth="1"/>
    <col min="3071" max="3074" width="12.1640625" bestFit="1" customWidth="1"/>
    <col min="3075" max="3075" width="7.1640625" customWidth="1"/>
    <col min="3076" max="3082" width="12.1640625" bestFit="1" customWidth="1"/>
    <col min="3083" max="3083" width="11.1640625" bestFit="1" customWidth="1"/>
    <col min="3084" max="3086" width="12.1640625" bestFit="1" customWidth="1"/>
    <col min="3087" max="3087" width="9.1640625" customWidth="1"/>
    <col min="3088" max="3088" width="12.1640625" bestFit="1" customWidth="1"/>
    <col min="3089" max="3089" width="5.1640625" customWidth="1"/>
    <col min="3090" max="3090" width="12.1640625" bestFit="1" customWidth="1"/>
    <col min="3091" max="3091" width="11.1640625" bestFit="1" customWidth="1"/>
    <col min="3092" max="3093" width="12.1640625" bestFit="1" customWidth="1"/>
    <col min="3094" max="3094" width="5.1640625" customWidth="1"/>
    <col min="3095" max="3102" width="12.1640625" bestFit="1" customWidth="1"/>
    <col min="3103" max="3103" width="6.1640625" customWidth="1"/>
    <col min="3104" max="3104" width="8.1640625" customWidth="1"/>
    <col min="3105" max="3105" width="12.1640625" bestFit="1" customWidth="1"/>
    <col min="3106" max="3106" width="6.1640625" customWidth="1"/>
    <col min="3107" max="3107" width="12.1640625" bestFit="1" customWidth="1"/>
  </cols>
  <sheetData>
    <row r="1" spans="1:5" x14ac:dyDescent="0.2">
      <c r="A1" s="11" t="s">
        <v>8223</v>
      </c>
      <c r="B1" t="s">
        <v>8224</v>
      </c>
    </row>
    <row r="3" spans="1:5" x14ac:dyDescent="0.2">
      <c r="A3" s="11" t="s">
        <v>8363</v>
      </c>
      <c r="B3" s="11" t="s">
        <v>8364</v>
      </c>
    </row>
    <row r="4" spans="1:5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</row>
    <row r="5" spans="1:5" x14ac:dyDescent="0.2">
      <c r="A5" s="12" t="s">
        <v>8309</v>
      </c>
      <c r="B5" s="13">
        <v>31</v>
      </c>
      <c r="C5" s="13">
        <v>130</v>
      </c>
      <c r="D5" s="13"/>
      <c r="E5" s="13">
        <v>261</v>
      </c>
    </row>
    <row r="6" spans="1:5" x14ac:dyDescent="0.2">
      <c r="A6" s="12" t="s">
        <v>8335</v>
      </c>
      <c r="B6" s="13">
        <v>15</v>
      </c>
      <c r="C6" s="13">
        <v>115</v>
      </c>
      <c r="D6" s="13">
        <v>4</v>
      </c>
      <c r="E6" s="13">
        <v>34</v>
      </c>
    </row>
    <row r="7" spans="1:5" x14ac:dyDescent="0.2">
      <c r="A7" s="12" t="s">
        <v>8332</v>
      </c>
      <c r="B7" s="13"/>
      <c r="C7" s="13">
        <v>96</v>
      </c>
      <c r="D7" s="13"/>
      <c r="E7" s="13">
        <v>52</v>
      </c>
    </row>
    <row r="8" spans="1:5" x14ac:dyDescent="0.2">
      <c r="A8" s="12" t="s">
        <v>8330</v>
      </c>
      <c r="B8" s="13">
        <v>23</v>
      </c>
      <c r="C8" s="13"/>
      <c r="D8" s="13"/>
      <c r="E8" s="13"/>
    </row>
    <row r="9" spans="1:5" x14ac:dyDescent="0.2">
      <c r="A9" s="12" t="s">
        <v>8324</v>
      </c>
      <c r="B9" s="13">
        <v>19</v>
      </c>
      <c r="C9" s="13">
        <v>110</v>
      </c>
      <c r="D9" s="13">
        <v>17</v>
      </c>
      <c r="E9" s="13">
        <v>490</v>
      </c>
    </row>
    <row r="10" spans="1:5" x14ac:dyDescent="0.2">
      <c r="A10" s="12" t="s">
        <v>8337</v>
      </c>
      <c r="B10" s="13"/>
      <c r="C10" s="13">
        <v>72</v>
      </c>
      <c r="D10" s="13"/>
      <c r="E10" s="13">
        <v>62</v>
      </c>
    </row>
    <row r="11" spans="1:5" x14ac:dyDescent="0.2">
      <c r="A11" s="12" t="s">
        <v>8321</v>
      </c>
      <c r="B11" s="13">
        <v>22</v>
      </c>
      <c r="C11" s="13">
        <v>87</v>
      </c>
      <c r="D11" s="13"/>
      <c r="E11" s="13">
        <v>69</v>
      </c>
    </row>
    <row r="12" spans="1:5" x14ac:dyDescent="0.2">
      <c r="A12" s="12" t="s">
        <v>8318</v>
      </c>
      <c r="B12" s="13">
        <v>121</v>
      </c>
      <c r="C12" s="13">
        <v>138</v>
      </c>
      <c r="D12" s="13"/>
      <c r="E12" s="13">
        <v>158</v>
      </c>
    </row>
    <row r="13" spans="1:5" x14ac:dyDescent="0.2">
      <c r="A13" s="12" t="s">
        <v>8316</v>
      </c>
      <c r="B13" s="13">
        <v>26</v>
      </c>
      <c r="C13" s="13">
        <v>349</v>
      </c>
      <c r="D13" s="13">
        <v>12</v>
      </c>
      <c r="E13" s="13">
        <v>525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Parent Category</vt:lpstr>
      <vt:lpstr>Subcategory</vt:lpstr>
      <vt:lpstr>States by Month and Year</vt:lpstr>
      <vt:lpstr>Bonus</vt:lpstr>
      <vt:lpstr>Bonus Pivot</vt:lpstr>
      <vt:lpstr>Misc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2018-01-17T19:48:46Z</dcterms:modified>
</cp:coreProperties>
</file>