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38F6D599-4221-4643-8436-764AFCA87E11}" xr6:coauthVersionLast="46" xr6:coauthVersionMax="46" xr10:uidLastSave="{00000000-0000-0000-0000-000000000000}"/>
  <bookViews>
    <workbookView xWindow="0" yWindow="0" windowWidth="28800" windowHeight="18000" activeTab="1" xr2:uid="{DF485BA3-7229-5C44-BF67-B199203033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N52" i="1"/>
  <c r="N51" i="1"/>
  <c r="N49" i="1"/>
  <c r="N48" i="1"/>
  <c r="N45" i="1"/>
  <c r="N44" i="1"/>
  <c r="N39" i="1"/>
  <c r="N38" i="1"/>
  <c r="N33" i="1"/>
  <c r="N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N28" i="1"/>
  <c r="N27" i="1"/>
  <c r="N25" i="1"/>
  <c r="N24" i="1"/>
  <c r="N19" i="1"/>
  <c r="N18" i="1"/>
  <c r="N13" i="1"/>
  <c r="N12" i="1"/>
  <c r="N10" i="1"/>
  <c r="N9" i="1"/>
  <c r="F8" i="1"/>
  <c r="F7" i="1"/>
  <c r="F6" i="1"/>
  <c r="F5" i="1"/>
  <c r="N6" i="1"/>
  <c r="N5" i="1"/>
  <c r="F4" i="1"/>
  <c r="F3" i="1"/>
  <c r="F2" i="1"/>
  <c r="N2" i="1"/>
  <c r="N3" i="1"/>
  <c r="E55" i="1"/>
  <c r="E54" i="1"/>
  <c r="E53" i="1"/>
  <c r="E52" i="1"/>
  <c r="E51" i="1"/>
  <c r="I53" i="1"/>
  <c r="I52" i="1"/>
  <c r="I51" i="1"/>
  <c r="E50" i="1"/>
  <c r="E49" i="1"/>
  <c r="E48" i="1"/>
  <c r="I50" i="1"/>
  <c r="I49" i="1"/>
  <c r="I48" i="1"/>
  <c r="E47" i="1"/>
  <c r="E46" i="1"/>
  <c r="E45" i="1"/>
  <c r="E44" i="1"/>
  <c r="I46" i="1"/>
  <c r="I45" i="1"/>
  <c r="I44" i="1"/>
  <c r="D44" i="1"/>
  <c r="E43" i="1"/>
  <c r="E42" i="1"/>
  <c r="E41" i="1"/>
  <c r="E40" i="1"/>
  <c r="E39" i="1"/>
  <c r="E38" i="1"/>
  <c r="I40" i="1"/>
  <c r="I39" i="1"/>
  <c r="I38" i="1"/>
  <c r="E37" i="1"/>
  <c r="E36" i="1"/>
  <c r="E35" i="1"/>
  <c r="E34" i="1"/>
  <c r="E33" i="1"/>
  <c r="E32" i="1"/>
  <c r="I34" i="1"/>
  <c r="I33" i="1"/>
  <c r="I32" i="1"/>
  <c r="E31" i="1"/>
  <c r="E30" i="1"/>
  <c r="E29" i="1"/>
  <c r="E28" i="1"/>
  <c r="E27" i="1"/>
  <c r="I29" i="1"/>
  <c r="I28" i="1"/>
  <c r="I27" i="1"/>
  <c r="E26" i="1"/>
  <c r="E25" i="1"/>
  <c r="E24" i="1"/>
  <c r="I26" i="1"/>
  <c r="I25" i="1"/>
  <c r="I24" i="1"/>
  <c r="I18" i="1"/>
  <c r="E22" i="1" s="1"/>
  <c r="E19" i="1"/>
  <c r="I20" i="1"/>
  <c r="E20" i="1" s="1"/>
  <c r="I19" i="1"/>
  <c r="E17" i="1"/>
  <c r="E16" i="1"/>
  <c r="E15" i="1"/>
  <c r="E14" i="1"/>
  <c r="E13" i="1"/>
  <c r="E12" i="1"/>
  <c r="I14" i="1"/>
  <c r="I13" i="1"/>
  <c r="I12" i="1"/>
  <c r="E11" i="1"/>
  <c r="E10" i="1"/>
  <c r="E9" i="1"/>
  <c r="I11" i="1"/>
  <c r="I10" i="1"/>
  <c r="I9" i="1"/>
  <c r="E8" i="1"/>
  <c r="E7" i="1"/>
  <c r="E5" i="1"/>
  <c r="E6" i="1"/>
  <c r="I7" i="1"/>
  <c r="I6" i="1"/>
  <c r="I5" i="1"/>
  <c r="E4" i="1"/>
  <c r="E3" i="1"/>
  <c r="E2" i="1"/>
  <c r="K4" i="1"/>
  <c r="I4" i="1"/>
  <c r="I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E21" i="1" l="1"/>
  <c r="E18" i="1"/>
  <c r="E23" i="1"/>
</calcChain>
</file>

<file path=xl/sharedStrings.xml><?xml version="1.0" encoding="utf-8"?>
<sst xmlns="http://schemas.openxmlformats.org/spreadsheetml/2006/main" count="287" uniqueCount="74">
  <si>
    <t>Parameter</t>
  </si>
  <si>
    <t>category</t>
  </si>
  <si>
    <t>value-pairwise-perc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</si>
  <si>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</si>
  <si>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</si>
  <si>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</si>
  <si>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</si>
  <si>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</si>
  <si>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</si>
  <si>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</si>
  <si>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</si>
  <si>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</si>
  <si>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</si>
  <si>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</si>
  <si>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</si>
  <si>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</si>
  <si>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</si>
  <si>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</si>
  <si>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</si>
  <si>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</si>
  <si>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</si>
  <si>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</si>
  <si>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</si>
  <si>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</si>
  <si>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</si>
  <si>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</si>
  <si>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</si>
  <si>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</si>
  <si>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</si>
  <si>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</si>
  <si>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</si>
  <si>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</si>
  <si>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</si>
  <si>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</si>
  <si>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</si>
  <si>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</si>
  <si>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</si>
  <si>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</si>
  <si>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</si>
  <si>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</si>
  <si>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</si>
  <si>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</si>
  <si>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</si>
  <si>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</si>
  <si>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</si>
  <si>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</si>
  <si>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</si>
  <si>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</si>
  <si>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</si>
  <si>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</si>
  <si>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</si>
  <si>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</si>
  <si>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</si>
  <si>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</si>
  <si>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</si>
  <si>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</si>
  <si>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</si>
  <si>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</si>
  <si>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</si>
  <si>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</si>
  <si>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</si>
  <si>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</si>
  <si>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</si>
  <si>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value-pairwise</t>
  </si>
  <si>
    <t>normalize_min_max</t>
  </si>
  <si>
    <t>normalize_z_score</t>
  </si>
  <si>
    <t>min</t>
  </si>
  <si>
    <t>max</t>
  </si>
  <si>
    <t>diff</t>
  </si>
  <si>
    <t>dif</t>
  </si>
  <si>
    <t>sd</t>
  </si>
  <si>
    <t>mean</t>
  </si>
  <si>
    <t>nude_soil</t>
  </si>
  <si>
    <t>final_weight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</si>
</sst>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0" fillId="0" borderId="3" xfId="0" applyFill="1" applyBorder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49" fontId="1" fillId="4" borderId="2" xfId="0" applyNumberFormat="1" applyFont="1" applyFill="1" applyBorder="1" applyAlignment="1" applyProtection="1">
      <alignment vertical="center"/>
      <protection locked="0"/>
    </xf>
    <xf numFmtId="0" fontId="0" fillId="4" borderId="2" xfId="0" applyFill="1" applyBorder="1" applyAlignment="1" applyProtection="1">
      <alignment vertical="center"/>
      <protection locked="0"/>
    </xf>
    <xf numFmtId="0" fontId="1" fillId="4" borderId="2" xfId="0" applyFont="1" applyFill="1" applyBorder="1" applyAlignment="1" applyProtection="1">
      <alignment vertical="center"/>
      <protection locked="0"/>
    </xf>
    <xf numFmtId="49" fontId="1" fillId="7" borderId="2" xfId="0" applyNumberFormat="1" applyFont="1" applyFill="1" applyBorder="1" applyAlignment="1" applyProtection="1">
      <alignment vertical="center"/>
      <protection locked="0"/>
    </xf>
    <xf numFmtId="0" fontId="0" fillId="7" borderId="2" xfId="0" applyFill="1" applyBorder="1" applyAlignment="1" applyProtection="1">
      <alignment vertical="center"/>
      <protection locked="0"/>
    </xf>
    <xf numFmtId="0" fontId="0" fillId="7" borderId="0" xfId="0" applyFill="1"/>
    <xf numFmtId="0" fontId="1" fillId="7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/>
    <xf numFmtId="49" fontId="1" fillId="8" borderId="2" xfId="0" applyNumberFormat="1" applyFont="1" applyFill="1" applyBorder="1" applyAlignment="1" applyProtection="1">
      <alignment vertical="center"/>
      <protection locked="0"/>
    </xf>
    <xf numFmtId="0" fontId="0" fillId="8" borderId="2" xfId="0" applyFill="1" applyBorder="1"/>
    <xf numFmtId="0" fontId="0" fillId="8" borderId="0" xfId="0" applyFill="1"/>
    <xf numFmtId="49" fontId="1" fillId="9" borderId="2" xfId="0" applyNumberFormat="1" applyFont="1" applyFill="1" applyBorder="1" applyAlignment="1" applyProtection="1">
      <alignment vertical="center"/>
      <protection locked="0"/>
    </xf>
    <xf numFmtId="0" fontId="0" fillId="9" borderId="2" xfId="0" applyFill="1" applyBorder="1" applyAlignment="1" applyProtection="1">
      <alignment vertical="center"/>
      <protection locked="0"/>
    </xf>
    <xf numFmtId="0" fontId="0" fillId="9" borderId="0" xfId="0" applyFill="1"/>
    <xf numFmtId="0" fontId="1" fillId="9" borderId="2" xfId="0" applyFont="1" applyFill="1" applyBorder="1" applyAlignment="1" applyProtection="1">
      <alignment vertical="center"/>
      <protection locked="0"/>
    </xf>
    <xf numFmtId="49" fontId="1" fillId="10" borderId="2" xfId="0" applyNumberFormat="1" applyFont="1" applyFill="1" applyBorder="1" applyAlignment="1" applyProtection="1">
      <alignment vertical="center"/>
      <protection locked="0"/>
    </xf>
    <xf numFmtId="0" fontId="0" fillId="10" borderId="2" xfId="0" applyFill="1" applyBorder="1" applyAlignment="1" applyProtection="1">
      <alignment vertical="center"/>
      <protection locked="0"/>
    </xf>
    <xf numFmtId="0" fontId="0" fillId="10" borderId="0" xfId="0" applyFill="1"/>
    <xf numFmtId="0" fontId="1" fillId="10" borderId="2" xfId="0" applyFont="1" applyFill="1" applyBorder="1" applyAlignment="1" applyProtection="1">
      <alignment vertical="center"/>
      <protection locked="0"/>
    </xf>
    <xf numFmtId="49" fontId="0" fillId="11" borderId="2" xfId="0" applyNumberFormat="1" applyFill="1" applyBorder="1" applyAlignment="1" applyProtection="1">
      <alignment vertical="center"/>
      <protection locked="0"/>
    </xf>
    <xf numFmtId="0" fontId="0" fillId="11" borderId="2" xfId="0" applyFill="1" applyBorder="1" applyAlignment="1" applyProtection="1">
      <alignment vertical="center"/>
      <protection locked="0"/>
    </xf>
    <xf numFmtId="0" fontId="0" fillId="11" borderId="0" xfId="0" applyFill="1"/>
    <xf numFmtId="0" fontId="1" fillId="11" borderId="2" xfId="0" applyFont="1" applyFill="1" applyBorder="1" applyAlignment="1" applyProtection="1">
      <alignment vertical="center"/>
      <protection locked="0"/>
    </xf>
    <xf numFmtId="49" fontId="0" fillId="12" borderId="2" xfId="0" applyNumberFormat="1" applyFill="1" applyBorder="1" applyAlignment="1" applyProtection="1">
      <alignment vertical="center"/>
      <protection locked="0"/>
    </xf>
    <xf numFmtId="0" fontId="0" fillId="12" borderId="2" xfId="0" applyFill="1" applyBorder="1" applyAlignment="1" applyProtection="1">
      <alignment vertical="center"/>
      <protection locked="0"/>
    </xf>
    <xf numFmtId="0" fontId="0" fillId="12" borderId="0" xfId="0" applyFill="1"/>
    <xf numFmtId="49" fontId="1" fillId="13" borderId="2" xfId="0" applyNumberFormat="1" applyFont="1" applyFill="1" applyBorder="1" applyAlignment="1" applyProtection="1">
      <alignment vertical="center"/>
      <protection locked="0"/>
    </xf>
    <xf numFmtId="0" fontId="0" fillId="13" borderId="2" xfId="0" applyFill="1" applyBorder="1" applyAlignment="1" applyProtection="1">
      <alignment vertical="center"/>
      <protection locked="0"/>
    </xf>
    <xf numFmtId="0" fontId="0" fillId="13" borderId="0" xfId="0" applyFill="1"/>
    <xf numFmtId="0" fontId="1" fillId="1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DA1-B014-F54F-8992-D9913C429AC4}">
  <dimension ref="A1:N55"/>
  <sheetViews>
    <sheetView workbookViewId="0">
      <selection activeCell="F1" sqref="F1:F1048576"/>
    </sheetView>
  </sheetViews>
  <sheetFormatPr baseColWidth="10" defaultRowHeight="16" x14ac:dyDescent="0.2"/>
  <cols>
    <col min="1" max="1" width="18.5" customWidth="1"/>
    <col min="2" max="2" width="14.1640625" bestFit="1" customWidth="1"/>
    <col min="3" max="3" width="11.1640625" hidden="1" customWidth="1"/>
    <col min="5" max="5" width="0" hidden="1" customWidth="1"/>
    <col min="7" max="11" width="0" hidden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5" t="s">
        <v>63</v>
      </c>
      <c r="E1" s="5" t="s">
        <v>64</v>
      </c>
      <c r="F1" s="5" t="s">
        <v>65</v>
      </c>
    </row>
    <row r="2" spans="1:14" s="10" customFormat="1" x14ac:dyDescent="0.2">
      <c r="A2" s="9" t="s">
        <v>3</v>
      </c>
      <c r="B2" s="9" t="s">
        <v>4</v>
      </c>
      <c r="C2" s="9">
        <v>17.100000000000001</v>
      </c>
      <c r="D2" s="10">
        <f>C2/100</f>
        <v>0.17100000000000001</v>
      </c>
      <c r="E2" s="10">
        <f>(D2-I3)/K4</f>
        <v>0</v>
      </c>
      <c r="F2" s="10">
        <f>(D2-N3)/N2</f>
        <v>-0.70709261973918014</v>
      </c>
      <c r="M2" s="10" t="s">
        <v>70</v>
      </c>
      <c r="N2" s="10">
        <f>STDEV(D2:D4)</f>
        <v>0.22957859946722675</v>
      </c>
    </row>
    <row r="3" spans="1:14" s="10" customFormat="1" x14ac:dyDescent="0.2">
      <c r="A3" s="9" t="s">
        <v>5</v>
      </c>
      <c r="B3" s="9" t="s">
        <v>6</v>
      </c>
      <c r="C3" s="9">
        <v>23.3</v>
      </c>
      <c r="D3" s="10">
        <f t="shared" ref="D3:D55" si="0">C3/100</f>
        <v>0.23300000000000001</v>
      </c>
      <c r="E3" s="10">
        <f>(D3-I3)/K4</f>
        <v>0.14588235294117649</v>
      </c>
      <c r="F3" s="10">
        <f>(D3-N3)/N2</f>
        <v>-0.43703260480799422</v>
      </c>
      <c r="H3" s="10" t="s">
        <v>66</v>
      </c>
      <c r="I3" s="10">
        <f>MIN(D2:D4)</f>
        <v>0.17100000000000001</v>
      </c>
      <c r="M3" s="10" t="s">
        <v>71</v>
      </c>
      <c r="N3" s="10">
        <f>AVERAGE(D2:D4)</f>
        <v>0.33333333333333331</v>
      </c>
    </row>
    <row r="4" spans="1:14" s="10" customFormat="1" x14ac:dyDescent="0.2">
      <c r="A4" s="9" t="s">
        <v>7</v>
      </c>
      <c r="B4" s="9" t="s">
        <v>8</v>
      </c>
      <c r="C4" s="9">
        <v>59.6</v>
      </c>
      <c r="D4" s="10">
        <f t="shared" si="0"/>
        <v>0.59599999999999997</v>
      </c>
      <c r="E4" s="10">
        <f>(D4-I3)/K4</f>
        <v>1</v>
      </c>
      <c r="F4" s="10">
        <f>(D4-N3)/N2</f>
        <v>1.1441252245471745</v>
      </c>
      <c r="H4" s="10" t="s">
        <v>67</v>
      </c>
      <c r="I4" s="10">
        <f>MAX(D2:D4)</f>
        <v>0.59599999999999997</v>
      </c>
      <c r="J4" s="10" t="s">
        <v>68</v>
      </c>
      <c r="K4" s="10">
        <f>I4-I3</f>
        <v>0.42499999999999993</v>
      </c>
    </row>
    <row r="5" spans="1:14" s="7" customFormat="1" x14ac:dyDescent="0.2">
      <c r="A5" s="6" t="s">
        <v>9</v>
      </c>
      <c r="B5" s="6" t="s">
        <v>3</v>
      </c>
      <c r="C5" s="6">
        <v>34.200000000000003</v>
      </c>
      <c r="D5" s="7">
        <f t="shared" si="0"/>
        <v>0.34200000000000003</v>
      </c>
      <c r="E5" s="7">
        <f>(D5-I5)/I7</f>
        <v>1</v>
      </c>
      <c r="F5" s="7">
        <f>(D5-N6)/N5</f>
        <v>0.93213459186141556</v>
      </c>
      <c r="H5" s="7" t="s">
        <v>66</v>
      </c>
      <c r="I5" s="7">
        <f>MIN(D5:D8)</f>
        <v>0.11</v>
      </c>
      <c r="M5" s="7" t="s">
        <v>70</v>
      </c>
      <c r="N5" s="7">
        <f>STDEV(D5:D8)</f>
        <v>9.8698193161442141E-2</v>
      </c>
    </row>
    <row r="6" spans="1:14" s="7" customFormat="1" x14ac:dyDescent="0.2">
      <c r="A6" s="6" t="s">
        <v>10</v>
      </c>
      <c r="B6" s="6" t="s">
        <v>3</v>
      </c>
      <c r="C6" s="6">
        <v>27.6</v>
      </c>
      <c r="D6" s="7">
        <f t="shared" si="0"/>
        <v>0.27600000000000002</v>
      </c>
      <c r="E6" s="7">
        <f>(D6-I5)/I7</f>
        <v>0.71551724137931039</v>
      </c>
      <c r="F6" s="7">
        <f>(D6-N6)/N5</f>
        <v>0.26342934117822631</v>
      </c>
      <c r="H6" s="7" t="s">
        <v>67</v>
      </c>
      <c r="I6" s="7">
        <f>MAX(D5:D8)</f>
        <v>0.34200000000000003</v>
      </c>
      <c r="M6" s="7" t="s">
        <v>71</v>
      </c>
      <c r="N6" s="7">
        <f>AVERAGE(D5:D8)</f>
        <v>0.25</v>
      </c>
    </row>
    <row r="7" spans="1:14" s="7" customFormat="1" x14ac:dyDescent="0.2">
      <c r="A7" s="6" t="s">
        <v>11</v>
      </c>
      <c r="B7" s="6" t="s">
        <v>12</v>
      </c>
      <c r="C7" s="6">
        <v>11</v>
      </c>
      <c r="D7" s="7">
        <f t="shared" si="0"/>
        <v>0.11</v>
      </c>
      <c r="E7" s="7">
        <f>(D7-I5)/I7</f>
        <v>0</v>
      </c>
      <c r="F7" s="7">
        <f>(D7-N6)/N5</f>
        <v>-1.4184656832673712</v>
      </c>
      <c r="H7" s="7" t="s">
        <v>69</v>
      </c>
      <c r="I7" s="7">
        <f>(I6-I5)</f>
        <v>0.23200000000000004</v>
      </c>
    </row>
    <row r="8" spans="1:14" s="7" customFormat="1" x14ac:dyDescent="0.2">
      <c r="A8" s="6" t="s">
        <v>13</v>
      </c>
      <c r="B8" s="6" t="s">
        <v>3</v>
      </c>
      <c r="C8" s="6">
        <v>27.2</v>
      </c>
      <c r="D8" s="7">
        <f t="shared" si="0"/>
        <v>0.27200000000000002</v>
      </c>
      <c r="E8" s="7">
        <f>(D8-I5)/I7</f>
        <v>0.69827586206896552</v>
      </c>
      <c r="F8" s="7">
        <f>(D8-N6)/N5</f>
        <v>0.22290175022772996</v>
      </c>
    </row>
    <row r="9" spans="1:14" s="12" customFormat="1" x14ac:dyDescent="0.2">
      <c r="A9" s="11" t="s">
        <v>14</v>
      </c>
      <c r="B9" s="11" t="s">
        <v>13</v>
      </c>
      <c r="C9" s="11">
        <v>15.4</v>
      </c>
      <c r="D9" s="12">
        <f t="shared" si="0"/>
        <v>0.154</v>
      </c>
      <c r="E9" s="12">
        <f>(D9-I9)/I11</f>
        <v>0</v>
      </c>
      <c r="F9" s="12">
        <f>(D9-N10)/N9</f>
        <v>-0.65792642599332329</v>
      </c>
      <c r="H9" s="12" t="s">
        <v>66</v>
      </c>
      <c r="I9" s="12">
        <f>MIN(D9:D11)</f>
        <v>0.154</v>
      </c>
      <c r="M9" s="12" t="s">
        <v>70</v>
      </c>
      <c r="N9" s="12">
        <f>STDEV(D9:D11)</f>
        <v>0.27257353747811491</v>
      </c>
    </row>
    <row r="10" spans="1:14" s="12" customFormat="1" x14ac:dyDescent="0.2">
      <c r="A10" s="11" t="s">
        <v>15</v>
      </c>
      <c r="B10" s="11" t="s">
        <v>13</v>
      </c>
      <c r="C10" s="11">
        <v>19.899999999999999</v>
      </c>
      <c r="D10" s="12">
        <f t="shared" si="0"/>
        <v>0.19899999999999998</v>
      </c>
      <c r="E10" s="12">
        <f>(D10-I9)/I11</f>
        <v>9.1277890466531411E-2</v>
      </c>
      <c r="F10" s="12">
        <f>(D10-N10)/N9</f>
        <v>-0.49283336370875341</v>
      </c>
      <c r="H10" s="12" t="s">
        <v>67</v>
      </c>
      <c r="I10" s="12">
        <f>MAX(D9:D11)</f>
        <v>0.64700000000000002</v>
      </c>
      <c r="M10" s="12" t="s">
        <v>71</v>
      </c>
      <c r="N10" s="12">
        <f>AVERAGE(D9:D11)</f>
        <v>0.33333333333333331</v>
      </c>
    </row>
    <row r="11" spans="1:14" s="12" customFormat="1" x14ac:dyDescent="0.2">
      <c r="A11" s="11" t="s">
        <v>16</v>
      </c>
      <c r="B11" s="11" t="s">
        <v>17</v>
      </c>
      <c r="C11" s="11">
        <v>64.7</v>
      </c>
      <c r="D11" s="12">
        <f t="shared" si="0"/>
        <v>0.64700000000000002</v>
      </c>
      <c r="E11" s="12">
        <f>(D11-I9)/I11</f>
        <v>1</v>
      </c>
      <c r="F11" s="12">
        <f>(D11-N10)/N9</f>
        <v>1.1507597897020769</v>
      </c>
      <c r="H11" s="12" t="s">
        <v>68</v>
      </c>
      <c r="I11" s="12">
        <f>I10-I9</f>
        <v>0.49299999999999999</v>
      </c>
    </row>
    <row r="12" spans="1:14" s="8" customFormat="1" x14ac:dyDescent="0.2">
      <c r="A12" s="13" t="s">
        <v>18</v>
      </c>
      <c r="B12" s="13" t="s">
        <v>9</v>
      </c>
      <c r="C12" s="14">
        <v>3.5</v>
      </c>
      <c r="D12" s="8">
        <f t="shared" si="0"/>
        <v>3.5000000000000003E-2</v>
      </c>
      <c r="E12" s="8">
        <f>(D12-I12)/I14</f>
        <v>0</v>
      </c>
      <c r="F12" s="8">
        <f>(D12-N13)/N12</f>
        <v>-1.0283188316723653</v>
      </c>
      <c r="H12" s="8" t="s">
        <v>66</v>
      </c>
      <c r="I12" s="8">
        <f>MIN(D12:D17)</f>
        <v>3.5000000000000003E-2</v>
      </c>
      <c r="M12" s="8" t="s">
        <v>70</v>
      </c>
      <c r="N12" s="8">
        <f>STDEV(D12:D17)</f>
        <v>0.12641993513682881</v>
      </c>
    </row>
    <row r="13" spans="1:14" s="8" customFormat="1" x14ac:dyDescent="0.2">
      <c r="A13" s="13" t="s">
        <v>19</v>
      </c>
      <c r="B13" s="13" t="s">
        <v>9</v>
      </c>
      <c r="C13" s="14">
        <v>5.5</v>
      </c>
      <c r="D13" s="8">
        <f t="shared" si="0"/>
        <v>5.5E-2</v>
      </c>
      <c r="E13" s="8">
        <f>(D13-I12)/I14</f>
        <v>6.9686411149825767E-2</v>
      </c>
      <c r="F13" s="8">
        <f>(D13-N13)/N12</f>
        <v>-0.87011593449200153</v>
      </c>
      <c r="H13" s="8" t="s">
        <v>67</v>
      </c>
      <c r="I13" s="8">
        <f>MAX(D12:D17)</f>
        <v>0.32200000000000001</v>
      </c>
      <c r="M13" s="8" t="s">
        <v>71</v>
      </c>
      <c r="N13" s="8">
        <f>AVERAGE(D12:D17)</f>
        <v>0.16500000000000001</v>
      </c>
    </row>
    <row r="14" spans="1:14" s="8" customFormat="1" x14ac:dyDescent="0.2">
      <c r="A14" s="13" t="s">
        <v>20</v>
      </c>
      <c r="B14" s="13" t="s">
        <v>9</v>
      </c>
      <c r="C14" s="15">
        <v>9.9</v>
      </c>
      <c r="D14" s="8">
        <f t="shared" si="0"/>
        <v>9.9000000000000005E-2</v>
      </c>
      <c r="E14" s="8">
        <f>(D14-I12)/I14</f>
        <v>0.22299651567944248</v>
      </c>
      <c r="F14" s="8">
        <f>(D14-N13)/N12</f>
        <v>-0.52206956069520083</v>
      </c>
      <c r="H14" s="8" t="s">
        <v>68</v>
      </c>
      <c r="I14" s="8">
        <f>I13-I12</f>
        <v>0.28700000000000003</v>
      </c>
    </row>
    <row r="15" spans="1:14" s="8" customFormat="1" x14ac:dyDescent="0.2">
      <c r="A15" s="13" t="s">
        <v>21</v>
      </c>
      <c r="B15" s="13" t="s">
        <v>22</v>
      </c>
      <c r="C15" s="15">
        <v>16.600000000000001</v>
      </c>
      <c r="D15" s="8">
        <f t="shared" si="0"/>
        <v>0.16600000000000001</v>
      </c>
      <c r="E15" s="8">
        <f>(D15-I12)/I14</f>
        <v>0.45644599303135885</v>
      </c>
      <c r="F15" s="8">
        <f>(D15-N13)/N12</f>
        <v>7.9101448590182012E-3</v>
      </c>
    </row>
    <row r="16" spans="1:14" s="8" customFormat="1" x14ac:dyDescent="0.2">
      <c r="A16" s="13" t="s">
        <v>23</v>
      </c>
      <c r="B16" s="13" t="s">
        <v>9</v>
      </c>
      <c r="C16" s="14">
        <v>31.3</v>
      </c>
      <c r="D16" s="8">
        <f t="shared" si="0"/>
        <v>0.313</v>
      </c>
      <c r="E16" s="8">
        <f>(D16-I12)/I14</f>
        <v>0.96864111498257832</v>
      </c>
      <c r="F16" s="8">
        <f>(D16-N13)/N12</f>
        <v>1.1707014391346926</v>
      </c>
    </row>
    <row r="17" spans="1:14" s="8" customFormat="1" x14ac:dyDescent="0.2">
      <c r="A17" s="13" t="s">
        <v>24</v>
      </c>
      <c r="B17" s="13" t="s">
        <v>9</v>
      </c>
      <c r="C17" s="14">
        <v>32.200000000000003</v>
      </c>
      <c r="D17" s="8">
        <f t="shared" si="0"/>
        <v>0.32200000000000001</v>
      </c>
      <c r="E17" s="8">
        <f>(D17-I12)/I14</f>
        <v>1</v>
      </c>
      <c r="F17" s="8">
        <f>(D17-N13)/N12</f>
        <v>1.2418927428658566</v>
      </c>
    </row>
    <row r="18" spans="1:14" s="18" customFormat="1" x14ac:dyDescent="0.2">
      <c r="A18" s="16" t="s">
        <v>25</v>
      </c>
      <c r="B18" s="16" t="s">
        <v>26</v>
      </c>
      <c r="C18" s="17">
        <v>15.3</v>
      </c>
      <c r="D18" s="18">
        <f t="shared" si="0"/>
        <v>0.153</v>
      </c>
      <c r="E18" s="18">
        <f>(D18-I18)/I20</f>
        <v>0.24770642201834861</v>
      </c>
      <c r="F18" s="18">
        <f>(D18-N19)/N18</f>
        <v>-0.38089908725132432</v>
      </c>
      <c r="H18" s="18" t="s">
        <v>66</v>
      </c>
      <c r="I18" s="18">
        <f>MIN(D18:D23)</f>
        <v>0.126</v>
      </c>
      <c r="M18" s="18" t="s">
        <v>70</v>
      </c>
      <c r="N18" s="18">
        <f>STDEV(D18:D23)</f>
        <v>3.6317580683006133E-2</v>
      </c>
    </row>
    <row r="19" spans="1:14" s="18" customFormat="1" x14ac:dyDescent="0.2">
      <c r="A19" s="16" t="s">
        <v>27</v>
      </c>
      <c r="B19" s="16" t="s">
        <v>26</v>
      </c>
      <c r="C19" s="17">
        <v>23.5</v>
      </c>
      <c r="D19" s="18">
        <f t="shared" si="0"/>
        <v>0.23499999999999999</v>
      </c>
      <c r="E19" s="18">
        <f>(D19-I18)/I20</f>
        <v>1</v>
      </c>
      <c r="F19" s="18">
        <f>(D19-N19)/N18</f>
        <v>1.8769605624794121</v>
      </c>
      <c r="H19" s="18" t="s">
        <v>67</v>
      </c>
      <c r="I19" s="18">
        <f>MAX(D19)</f>
        <v>0.23499999999999999</v>
      </c>
      <c r="M19" s="18" t="s">
        <v>71</v>
      </c>
      <c r="N19" s="18">
        <f>AVERAGE(D18:D23)</f>
        <v>0.16683333333333336</v>
      </c>
    </row>
    <row r="20" spans="1:14" s="18" customFormat="1" x14ac:dyDescent="0.2">
      <c r="A20" s="16" t="s">
        <v>28</v>
      </c>
      <c r="B20" s="16" t="s">
        <v>26</v>
      </c>
      <c r="C20" s="19">
        <v>16.5</v>
      </c>
      <c r="D20" s="18">
        <f t="shared" si="0"/>
        <v>0.16500000000000001</v>
      </c>
      <c r="E20" s="18">
        <f>(D20-I18)/I20</f>
        <v>0.35779816513761481</v>
      </c>
      <c r="F20" s="18">
        <f>(D20-N19)/N18</f>
        <v>-5.0480601924874753E-2</v>
      </c>
      <c r="H20" s="18" t="s">
        <v>68</v>
      </c>
      <c r="I20" s="18">
        <f>I19-I18</f>
        <v>0.10899999999999999</v>
      </c>
    </row>
    <row r="21" spans="1:14" s="18" customFormat="1" x14ac:dyDescent="0.2">
      <c r="A21" s="16" t="s">
        <v>29</v>
      </c>
      <c r="B21" s="16" t="s">
        <v>26</v>
      </c>
      <c r="C21" s="19">
        <v>15.8</v>
      </c>
      <c r="D21" s="18">
        <f t="shared" si="0"/>
        <v>0.158</v>
      </c>
      <c r="E21" s="18">
        <f>(D21-I18)/I20</f>
        <v>0.29357798165137622</v>
      </c>
      <c r="F21" s="18">
        <f>(D21-N19)/N18</f>
        <v>-0.24322471836530368</v>
      </c>
    </row>
    <row r="22" spans="1:14" s="18" customFormat="1" x14ac:dyDescent="0.2">
      <c r="A22" s="16" t="s">
        <v>30</v>
      </c>
      <c r="B22" s="16" t="s">
        <v>26</v>
      </c>
      <c r="C22" s="17">
        <v>12.6</v>
      </c>
      <c r="D22" s="18">
        <f t="shared" si="0"/>
        <v>0.126</v>
      </c>
      <c r="E22" s="18">
        <f>(D22-I18)/I20</f>
        <v>0</v>
      </c>
      <c r="F22" s="18">
        <f>(D22-N19)/N18</f>
        <v>-1.124340679235835</v>
      </c>
    </row>
    <row r="23" spans="1:14" s="18" customFormat="1" x14ac:dyDescent="0.2">
      <c r="A23" s="20" t="s">
        <v>31</v>
      </c>
      <c r="B23" s="16" t="s">
        <v>26</v>
      </c>
      <c r="C23" s="20">
        <v>16.399999999999999</v>
      </c>
      <c r="D23" s="18">
        <f t="shared" si="0"/>
        <v>0.16399999999999998</v>
      </c>
      <c r="E23" s="18">
        <f>(D23-I18)/I20</f>
        <v>0.34862385321100903</v>
      </c>
      <c r="F23" s="18">
        <f>(D23-N19)/N18</f>
        <v>-7.8015475702079645E-2</v>
      </c>
    </row>
    <row r="24" spans="1:14" s="23" customFormat="1" x14ac:dyDescent="0.2">
      <c r="A24" s="21" t="s">
        <v>32</v>
      </c>
      <c r="B24" s="21" t="s">
        <v>25</v>
      </c>
      <c r="C24" s="22">
        <v>41.9</v>
      </c>
      <c r="D24" s="23">
        <f t="shared" si="0"/>
        <v>0.41899999999999998</v>
      </c>
      <c r="E24" s="23">
        <f>(D24-I24)/I26</f>
        <v>0.84266666666666656</v>
      </c>
      <c r="F24" s="23">
        <f>(D24-N25)/N24</f>
        <v>0.42484097932059306</v>
      </c>
      <c r="H24" s="23" t="s">
        <v>66</v>
      </c>
      <c r="I24" s="23">
        <f>MIN(D24:D26)</f>
        <v>0.10300000000000001</v>
      </c>
      <c r="M24" s="23" t="s">
        <v>70</v>
      </c>
      <c r="N24" s="23">
        <f>STDEV(D24:D26)</f>
        <v>0.20164407586967023</v>
      </c>
    </row>
    <row r="25" spans="1:14" s="23" customFormat="1" x14ac:dyDescent="0.2">
      <c r="A25" s="21" t="s">
        <v>33</v>
      </c>
      <c r="B25" s="21" t="s">
        <v>25</v>
      </c>
      <c r="C25" s="22">
        <v>10.3</v>
      </c>
      <c r="D25" s="23">
        <f t="shared" si="0"/>
        <v>0.10300000000000001</v>
      </c>
      <c r="E25" s="23">
        <f>(D25-I24)/I26</f>
        <v>0</v>
      </c>
      <c r="F25" s="23">
        <f>(D25-N25)/N24</f>
        <v>-1.1422767187180147</v>
      </c>
      <c r="H25" s="23" t="s">
        <v>67</v>
      </c>
      <c r="I25" s="23">
        <f>MAX(D24:D26)</f>
        <v>0.47799999999999998</v>
      </c>
      <c r="M25" s="23" t="s">
        <v>71</v>
      </c>
      <c r="N25" s="23">
        <f>AVERAGE(D24:D26)</f>
        <v>0.33333333333333331</v>
      </c>
    </row>
    <row r="26" spans="1:14" s="23" customFormat="1" x14ac:dyDescent="0.2">
      <c r="A26" s="21" t="s">
        <v>34</v>
      </c>
      <c r="B26" s="21" t="s">
        <v>25</v>
      </c>
      <c r="C26" s="22">
        <v>47.8</v>
      </c>
      <c r="D26" s="23">
        <f t="shared" si="0"/>
        <v>0.47799999999999998</v>
      </c>
      <c r="E26" s="23">
        <f>(D26-I24)/I26</f>
        <v>1</v>
      </c>
      <c r="F26" s="23">
        <f>(D26-N25)/N24</f>
        <v>0.71743573939742167</v>
      </c>
      <c r="H26" s="23" t="s">
        <v>68</v>
      </c>
      <c r="I26" s="23">
        <f>I25-I24</f>
        <v>0.375</v>
      </c>
    </row>
    <row r="27" spans="1:14" s="26" customFormat="1" x14ac:dyDescent="0.2">
      <c r="A27" s="24" t="s">
        <v>35</v>
      </c>
      <c r="B27" s="24" t="s">
        <v>29</v>
      </c>
      <c r="C27" s="25">
        <v>33.799999999999997</v>
      </c>
      <c r="D27" s="26">
        <f t="shared" si="0"/>
        <v>0.33799999999999997</v>
      </c>
      <c r="E27" s="26">
        <f>(D27-I27)/I29</f>
        <v>1</v>
      </c>
      <c r="F27" s="26">
        <f>(D27-N28)/N27</f>
        <v>0.9692387919561799</v>
      </c>
      <c r="H27" s="26" t="s">
        <v>66</v>
      </c>
      <c r="I27" s="26">
        <f>MIN(D27:D31)</f>
        <v>4.4999999999999998E-2</v>
      </c>
      <c r="M27" s="26" t="s">
        <v>70</v>
      </c>
      <c r="N27" s="26">
        <f>STDEV(D27:D31)</f>
        <v>0.14237977384446149</v>
      </c>
    </row>
    <row r="28" spans="1:14" s="26" customFormat="1" x14ac:dyDescent="0.2">
      <c r="A28" s="24" t="s">
        <v>36</v>
      </c>
      <c r="B28" s="24" t="s">
        <v>29</v>
      </c>
      <c r="C28" s="25">
        <v>23.7</v>
      </c>
      <c r="D28" s="26">
        <f t="shared" si="0"/>
        <v>0.23699999999999999</v>
      </c>
      <c r="E28" s="26">
        <f>(D28-I27)/I29</f>
        <v>0.65529010238907859</v>
      </c>
      <c r="F28" s="26">
        <f>(D28-N28)/N27</f>
        <v>0.25986837175636701</v>
      </c>
      <c r="H28" s="26" t="s">
        <v>67</v>
      </c>
      <c r="I28" s="26">
        <f>MAX(D27:D31)</f>
        <v>0.33799999999999997</v>
      </c>
      <c r="M28" s="26" t="s">
        <v>71</v>
      </c>
      <c r="N28" s="26">
        <f>AVERAGE(D27:D31)</f>
        <v>0.2</v>
      </c>
    </row>
    <row r="29" spans="1:14" s="26" customFormat="1" x14ac:dyDescent="0.2">
      <c r="A29" s="24" t="s">
        <v>37</v>
      </c>
      <c r="B29" s="24" t="s">
        <v>29</v>
      </c>
      <c r="C29" s="27">
        <v>5.5</v>
      </c>
      <c r="D29" s="26">
        <f t="shared" si="0"/>
        <v>5.5E-2</v>
      </c>
      <c r="E29" s="26">
        <f>(D29-I27)/I29</f>
        <v>3.4129692832764513E-2</v>
      </c>
      <c r="F29" s="26">
        <f>(D29-N28)/N27</f>
        <v>-1.0184030785046823</v>
      </c>
      <c r="H29" s="26" t="s">
        <v>68</v>
      </c>
      <c r="I29" s="26">
        <f>I28-I27</f>
        <v>0.29299999999999998</v>
      </c>
    </row>
    <row r="30" spans="1:14" s="26" customFormat="1" x14ac:dyDescent="0.2">
      <c r="A30" s="24" t="s">
        <v>38</v>
      </c>
      <c r="B30" s="24" t="s">
        <v>29</v>
      </c>
      <c r="C30" s="27">
        <v>4.5</v>
      </c>
      <c r="D30" s="26">
        <f t="shared" si="0"/>
        <v>4.4999999999999998E-2</v>
      </c>
      <c r="E30" s="26">
        <f>(D30-I27)/I29</f>
        <v>0</v>
      </c>
      <c r="F30" s="26">
        <f>(D30-N28)/N27</f>
        <v>-1.0886377735739707</v>
      </c>
    </row>
    <row r="31" spans="1:14" s="26" customFormat="1" x14ac:dyDescent="0.2">
      <c r="A31" s="24" t="s">
        <v>39</v>
      </c>
      <c r="B31" s="24" t="s">
        <v>29</v>
      </c>
      <c r="C31" s="25">
        <v>32.5</v>
      </c>
      <c r="D31" s="26">
        <f t="shared" si="0"/>
        <v>0.32500000000000001</v>
      </c>
      <c r="E31" s="26">
        <f>(D31-I27)/I29</f>
        <v>0.95563139931740626</v>
      </c>
      <c r="F31" s="26">
        <f>(D31-N28)/N27</f>
        <v>0.8779336883661053</v>
      </c>
    </row>
    <row r="32" spans="1:14" s="30" customFormat="1" x14ac:dyDescent="0.2">
      <c r="A32" s="28" t="s">
        <v>40</v>
      </c>
      <c r="B32" s="28" t="s">
        <v>31</v>
      </c>
      <c r="C32" s="29">
        <v>9.6</v>
      </c>
      <c r="D32" s="30">
        <f t="shared" si="0"/>
        <v>9.6000000000000002E-2</v>
      </c>
      <c r="E32" s="30">
        <f>(D32-I32)/I34</f>
        <v>3.3755274261603352E-2</v>
      </c>
      <c r="F32" s="30">
        <f>(D32-N33)/N32</f>
        <v>-0.63106864783312289</v>
      </c>
      <c r="H32" s="30" t="s">
        <v>66</v>
      </c>
      <c r="I32" s="30">
        <f>MIN(D32:D37)</f>
        <v>8.8000000000000009E-2</v>
      </c>
      <c r="M32" s="30" t="s">
        <v>70</v>
      </c>
      <c r="N32" s="30">
        <f>STDEV(D32:D37)</f>
        <v>0.11171526305747125</v>
      </c>
    </row>
    <row r="33" spans="1:14" s="30" customFormat="1" x14ac:dyDescent="0.2">
      <c r="A33" s="28" t="s">
        <v>41</v>
      </c>
      <c r="B33" s="28" t="s">
        <v>31</v>
      </c>
      <c r="C33" s="29">
        <v>9</v>
      </c>
      <c r="D33" s="30">
        <f t="shared" si="0"/>
        <v>0.09</v>
      </c>
      <c r="E33" s="30">
        <f>(D33-I32)/I34</f>
        <v>8.4388185654007929E-3</v>
      </c>
      <c r="F33" s="30">
        <f>(D33-N33)/N32</f>
        <v>-0.68477661786147381</v>
      </c>
      <c r="H33" s="30" t="s">
        <v>67</v>
      </c>
      <c r="I33" s="30">
        <f>MAX(D32:D37)</f>
        <v>0.32500000000000001</v>
      </c>
      <c r="M33" s="30" t="s">
        <v>71</v>
      </c>
      <c r="N33" s="30">
        <f>AVERAGE(D32:D37)</f>
        <v>0.16650000000000001</v>
      </c>
    </row>
    <row r="34" spans="1:14" s="30" customFormat="1" x14ac:dyDescent="0.2">
      <c r="A34" s="28" t="s">
        <v>10</v>
      </c>
      <c r="B34" s="28" t="s">
        <v>31</v>
      </c>
      <c r="C34" s="31">
        <v>29.5</v>
      </c>
      <c r="D34" s="30">
        <f t="shared" si="0"/>
        <v>0.29499999999999998</v>
      </c>
      <c r="E34" s="30">
        <f>(D34-I32)/I34</f>
        <v>0.87341772151898722</v>
      </c>
      <c r="F34" s="30">
        <f>(D34-N33)/N32</f>
        <v>1.1502456914405146</v>
      </c>
      <c r="H34" s="30" t="s">
        <v>68</v>
      </c>
      <c r="I34" s="30">
        <f>I33-I32</f>
        <v>0.23699999999999999</v>
      </c>
    </row>
    <row r="35" spans="1:14" s="30" customFormat="1" x14ac:dyDescent="0.2">
      <c r="A35" s="28" t="s">
        <v>42</v>
      </c>
      <c r="B35" s="28" t="s">
        <v>31</v>
      </c>
      <c r="C35" s="31">
        <v>10.5</v>
      </c>
      <c r="D35" s="30">
        <f t="shared" si="0"/>
        <v>0.105</v>
      </c>
      <c r="E35" s="30">
        <f>(D35-I32)/I34</f>
        <v>7.172995780590713E-2</v>
      </c>
      <c r="F35" s="30">
        <f>(D35-N33)/N32</f>
        <v>-0.55050669279059661</v>
      </c>
    </row>
    <row r="36" spans="1:14" s="30" customFormat="1" x14ac:dyDescent="0.2">
      <c r="A36" s="28" t="s">
        <v>43</v>
      </c>
      <c r="B36" s="28" t="s">
        <v>31</v>
      </c>
      <c r="C36" s="29">
        <v>32.5</v>
      </c>
      <c r="D36" s="30">
        <f t="shared" si="0"/>
        <v>0.32500000000000001</v>
      </c>
      <c r="E36" s="30">
        <f>(D36-I32)/I34</f>
        <v>1</v>
      </c>
      <c r="F36" s="30">
        <f>(D36-N33)/N32</f>
        <v>1.4187855415822692</v>
      </c>
    </row>
    <row r="37" spans="1:14" s="30" customFormat="1" x14ac:dyDescent="0.2">
      <c r="A37" s="28" t="s">
        <v>44</v>
      </c>
      <c r="B37" s="28" t="s">
        <v>31</v>
      </c>
      <c r="C37" s="29">
        <v>8.8000000000000007</v>
      </c>
      <c r="D37" s="30">
        <f t="shared" si="0"/>
        <v>8.8000000000000009E-2</v>
      </c>
      <c r="E37" s="30">
        <f>(D37-I32)/I34</f>
        <v>0</v>
      </c>
      <c r="F37" s="30">
        <f>(D37-N33)/N32</f>
        <v>-0.70267927453759071</v>
      </c>
    </row>
    <row r="38" spans="1:14" s="34" customFormat="1" x14ac:dyDescent="0.2">
      <c r="A38" s="32" t="s">
        <v>45</v>
      </c>
      <c r="B38" s="32" t="s">
        <v>7</v>
      </c>
      <c r="C38" s="33">
        <v>13.5</v>
      </c>
      <c r="D38" s="34">
        <f t="shared" si="0"/>
        <v>0.13500000000000001</v>
      </c>
      <c r="E38" s="34">
        <f>(D38-I38)/I40</f>
        <v>7.9646017699115126E-2</v>
      </c>
      <c r="F38" s="34">
        <f>(D38-N39)/N38</f>
        <v>-0.729664775625955</v>
      </c>
      <c r="H38" s="34" t="s">
        <v>66</v>
      </c>
      <c r="I38" s="34">
        <f>MIN(D38:D43)</f>
        <v>0.126</v>
      </c>
      <c r="M38" s="34" t="s">
        <v>70</v>
      </c>
      <c r="N38" s="34">
        <f>STDEV(D38:D43)</f>
        <v>4.339892471786222E-2</v>
      </c>
    </row>
    <row r="39" spans="1:14" s="34" customFormat="1" x14ac:dyDescent="0.2">
      <c r="A39" s="32" t="s">
        <v>46</v>
      </c>
      <c r="B39" s="32" t="s">
        <v>7</v>
      </c>
      <c r="C39" s="33">
        <v>12.6</v>
      </c>
      <c r="D39" s="34">
        <f t="shared" si="0"/>
        <v>0.126</v>
      </c>
      <c r="E39" s="34">
        <f>(D39-I38)/I40</f>
        <v>0</v>
      </c>
      <c r="F39" s="34">
        <f>(D39-N39)/N38</f>
        <v>-0.93704318554070043</v>
      </c>
      <c r="H39" s="34" t="s">
        <v>67</v>
      </c>
      <c r="I39" s="34">
        <f>MAX(D38:D43)</f>
        <v>0.23899999999999999</v>
      </c>
      <c r="M39" s="34" t="s">
        <v>71</v>
      </c>
      <c r="N39" s="34">
        <f>AVERAGE(D38:D43)</f>
        <v>0.16666666666666666</v>
      </c>
    </row>
    <row r="40" spans="1:14" s="34" customFormat="1" x14ac:dyDescent="0.2">
      <c r="A40" s="32" t="s">
        <v>47</v>
      </c>
      <c r="B40" s="32" t="s">
        <v>7</v>
      </c>
      <c r="C40" s="35">
        <v>13.5</v>
      </c>
      <c r="D40" s="34">
        <f t="shared" si="0"/>
        <v>0.13500000000000001</v>
      </c>
      <c r="E40" s="34">
        <f>(D40-I38)/I40</f>
        <v>7.9646017699115126E-2</v>
      </c>
      <c r="F40" s="34">
        <f>(D40-N39)/N38</f>
        <v>-0.729664775625955</v>
      </c>
      <c r="H40" s="34" t="s">
        <v>68</v>
      </c>
      <c r="I40" s="34">
        <f>I39-I38</f>
        <v>0.11299999999999999</v>
      </c>
    </row>
    <row r="41" spans="1:14" s="34" customFormat="1" x14ac:dyDescent="0.2">
      <c r="A41" s="32" t="s">
        <v>48</v>
      </c>
      <c r="B41" s="32" t="s">
        <v>7</v>
      </c>
      <c r="C41" s="35">
        <v>23.9</v>
      </c>
      <c r="D41" s="34">
        <f t="shared" si="0"/>
        <v>0.23899999999999999</v>
      </c>
      <c r="E41" s="34">
        <f>(D41-I38)/I40</f>
        <v>1</v>
      </c>
      <c r="F41" s="34">
        <f>(D41-N39)/N38</f>
        <v>1.666707961166656</v>
      </c>
    </row>
    <row r="42" spans="1:14" s="34" customFormat="1" x14ac:dyDescent="0.2">
      <c r="A42" s="32" t="s">
        <v>49</v>
      </c>
      <c r="B42" s="32" t="s">
        <v>7</v>
      </c>
      <c r="C42" s="33">
        <v>17.899999999999999</v>
      </c>
      <c r="D42" s="34">
        <f t="shared" si="0"/>
        <v>0.17899999999999999</v>
      </c>
      <c r="E42" s="34">
        <f>(D42-I38)/I40</f>
        <v>0.46902654867256632</v>
      </c>
      <c r="F42" s="34">
        <f>(D42-N39)/N38</f>
        <v>0.28418522840168792</v>
      </c>
    </row>
    <row r="43" spans="1:14" s="34" customFormat="1" x14ac:dyDescent="0.2">
      <c r="A43" s="32" t="s">
        <v>50</v>
      </c>
      <c r="B43" s="32" t="s">
        <v>7</v>
      </c>
      <c r="C43" s="33">
        <v>18.600000000000001</v>
      </c>
      <c r="D43" s="34">
        <f t="shared" si="0"/>
        <v>0.18600000000000003</v>
      </c>
      <c r="E43" s="34">
        <f>(D43-I38)/I40</f>
        <v>0.5309734513274339</v>
      </c>
      <c r="F43" s="34">
        <f>(D43-N39)/N38</f>
        <v>0.44547954722426836</v>
      </c>
    </row>
    <row r="44" spans="1:14" s="38" customFormat="1" x14ac:dyDescent="0.2">
      <c r="A44" s="36" t="s">
        <v>51</v>
      </c>
      <c r="B44" s="36" t="s">
        <v>30</v>
      </c>
      <c r="C44" s="37">
        <v>10.9</v>
      </c>
      <c r="D44" s="38">
        <f t="shared" si="0"/>
        <v>0.109</v>
      </c>
      <c r="E44" s="38">
        <f>(D44-I44)/I46</f>
        <v>0</v>
      </c>
      <c r="F44" s="38">
        <f>(D44-N45)/N44</f>
        <v>-1.4179151531911309</v>
      </c>
      <c r="H44" s="38" t="s">
        <v>66</v>
      </c>
      <c r="I44" s="38">
        <f>MIN(D44:D47)</f>
        <v>0.109</v>
      </c>
      <c r="M44" s="38" t="s">
        <v>70</v>
      </c>
      <c r="N44" s="38">
        <f>STDEV(D44:D47)</f>
        <v>9.9441775259026102E-2</v>
      </c>
    </row>
    <row r="45" spans="1:14" s="38" customFormat="1" x14ac:dyDescent="0.2">
      <c r="A45" s="36" t="s">
        <v>52</v>
      </c>
      <c r="B45" s="36" t="s">
        <v>30</v>
      </c>
      <c r="C45" s="37">
        <v>29.2</v>
      </c>
      <c r="D45" s="38">
        <f t="shared" si="0"/>
        <v>0.29199999999999998</v>
      </c>
      <c r="E45" s="38">
        <f>(D45-I44)/I46</f>
        <v>0.79565217391304355</v>
      </c>
      <c r="F45" s="38">
        <f>(D45-N45)/N44</f>
        <v>0.42235770520586857</v>
      </c>
      <c r="H45" s="38" t="s">
        <v>67</v>
      </c>
      <c r="I45" s="38">
        <f>MAX(D44:D47)</f>
        <v>0.33899999999999997</v>
      </c>
      <c r="M45" s="38" t="s">
        <v>71</v>
      </c>
      <c r="N45" s="38">
        <f>AVERAGE(D44:D47)</f>
        <v>0.25</v>
      </c>
    </row>
    <row r="46" spans="1:14" s="38" customFormat="1" x14ac:dyDescent="0.2">
      <c r="A46" s="36" t="s">
        <v>53</v>
      </c>
      <c r="B46" s="36" t="s">
        <v>30</v>
      </c>
      <c r="C46" s="37">
        <v>33.9</v>
      </c>
      <c r="D46" s="38">
        <f t="shared" si="0"/>
        <v>0.33899999999999997</v>
      </c>
      <c r="E46" s="38">
        <f>(D46-I44)/I46</f>
        <v>1</v>
      </c>
      <c r="F46" s="38">
        <f>(D46-N45)/N44</f>
        <v>0.8949960896029121</v>
      </c>
      <c r="H46" s="38" t="s">
        <v>68</v>
      </c>
      <c r="I46" s="38">
        <f>I45-I44</f>
        <v>0.22999999999999998</v>
      </c>
    </row>
    <row r="47" spans="1:14" s="38" customFormat="1" x14ac:dyDescent="0.2">
      <c r="A47" s="36" t="s">
        <v>54</v>
      </c>
      <c r="B47" s="36" t="s">
        <v>30</v>
      </c>
      <c r="C47" s="37">
        <v>26</v>
      </c>
      <c r="D47" s="38">
        <f t="shared" si="0"/>
        <v>0.26</v>
      </c>
      <c r="E47" s="38">
        <f>(D47-I44)/I46</f>
        <v>0.65652173913043499</v>
      </c>
      <c r="F47" s="38">
        <f>(D47-N45)/N44</f>
        <v>0.10056135838234979</v>
      </c>
    </row>
    <row r="48" spans="1:14" s="41" customFormat="1" x14ac:dyDescent="0.2">
      <c r="A48" s="39" t="s">
        <v>55</v>
      </c>
      <c r="B48" s="39" t="s">
        <v>56</v>
      </c>
      <c r="C48" s="40">
        <v>49.6</v>
      </c>
      <c r="D48" s="41">
        <f t="shared" si="0"/>
        <v>0.496</v>
      </c>
      <c r="E48" s="41">
        <f>(D48-I48)/I50</f>
        <v>1</v>
      </c>
      <c r="F48" s="41">
        <f>(D48-N49)/N48</f>
        <v>0.72911467819625897</v>
      </c>
      <c r="H48" s="41" t="s">
        <v>66</v>
      </c>
      <c r="I48" s="41">
        <f>MIN(D48:D50)</f>
        <v>7.9000000000000001E-2</v>
      </c>
      <c r="M48" s="41" t="s">
        <v>70</v>
      </c>
      <c r="N48" s="41">
        <f>STDEV(D48:D50)</f>
        <v>0.22310162109077852</v>
      </c>
    </row>
    <row r="49" spans="1:14" s="41" customFormat="1" x14ac:dyDescent="0.2">
      <c r="A49" s="39" t="s">
        <v>57</v>
      </c>
      <c r="B49" s="39" t="s">
        <v>56</v>
      </c>
      <c r="C49" s="40">
        <v>42.5</v>
      </c>
      <c r="D49" s="41">
        <f t="shared" si="0"/>
        <v>0.42499999999999999</v>
      </c>
      <c r="E49" s="41">
        <f>(D49-I48)/I50</f>
        <v>0.82973621103117501</v>
      </c>
      <c r="F49" s="41">
        <f>(D49-N49)/N48</f>
        <v>0.41087405021305573</v>
      </c>
      <c r="H49" s="41" t="s">
        <v>67</v>
      </c>
      <c r="I49" s="41">
        <f>MAX(D48:D50)</f>
        <v>0.496</v>
      </c>
      <c r="M49" s="41" t="s">
        <v>71</v>
      </c>
      <c r="N49" s="41">
        <f>AVERAGE(D48:D50)</f>
        <v>0.33333333333333331</v>
      </c>
    </row>
    <row r="50" spans="1:14" s="41" customFormat="1" x14ac:dyDescent="0.2">
      <c r="A50" s="39" t="s">
        <v>58</v>
      </c>
      <c r="B50" s="39" t="s">
        <v>56</v>
      </c>
      <c r="C50" s="42">
        <v>7.9</v>
      </c>
      <c r="D50" s="41">
        <f t="shared" si="0"/>
        <v>7.9000000000000001E-2</v>
      </c>
      <c r="E50" s="41">
        <f>(D50-I48)/I50</f>
        <v>0</v>
      </c>
      <c r="F50" s="41">
        <f>(D50-N49)/N48</f>
        <v>-1.1399887284093144</v>
      </c>
      <c r="H50" s="41" t="s">
        <v>68</v>
      </c>
      <c r="I50" s="41">
        <f>I49-I48</f>
        <v>0.41699999999999998</v>
      </c>
    </row>
    <row r="51" spans="1:14" x14ac:dyDescent="0.2">
      <c r="A51" s="2" t="s">
        <v>59</v>
      </c>
      <c r="B51" s="2" t="s">
        <v>27</v>
      </c>
      <c r="C51" s="3">
        <v>17.399999999999999</v>
      </c>
      <c r="D51">
        <f t="shared" si="0"/>
        <v>0.17399999999999999</v>
      </c>
      <c r="E51">
        <f>(D51-I51)/I53</f>
        <v>0.2541666666666666</v>
      </c>
      <c r="F51">
        <f>(D51-N52)/N51</f>
        <v>-0.21383611163949867</v>
      </c>
      <c r="H51" s="41" t="s">
        <v>66</v>
      </c>
      <c r="I51">
        <f>MIN(D51:D55)</f>
        <v>0.113</v>
      </c>
      <c r="M51" t="s">
        <v>70</v>
      </c>
      <c r="N51">
        <f>STDEV(D51:D55)</f>
        <v>9.2594276280988361E-2</v>
      </c>
    </row>
    <row r="52" spans="1:14" x14ac:dyDescent="0.2">
      <c r="A52" s="2" t="s">
        <v>60</v>
      </c>
      <c r="B52" s="2" t="s">
        <v>27</v>
      </c>
      <c r="C52" s="3">
        <v>17.7</v>
      </c>
      <c r="D52">
        <f t="shared" si="0"/>
        <v>0.17699999999999999</v>
      </c>
      <c r="E52">
        <f>(D52-I51)/I53</f>
        <v>0.26666666666666661</v>
      </c>
      <c r="F52">
        <f>(D52-N52)/N51</f>
        <v>-0.18143670078502919</v>
      </c>
      <c r="H52" s="41" t="s">
        <v>67</v>
      </c>
      <c r="I52">
        <f>MAX(D51:D55)</f>
        <v>0.35299999999999998</v>
      </c>
      <c r="M52" s="41" t="s">
        <v>71</v>
      </c>
      <c r="N52">
        <f>AVERAGE(D51:D55)</f>
        <v>0.1938</v>
      </c>
    </row>
    <row r="53" spans="1:14" x14ac:dyDescent="0.2">
      <c r="A53" s="2" t="s">
        <v>61</v>
      </c>
      <c r="B53" s="2" t="s">
        <v>27</v>
      </c>
      <c r="C53" s="4">
        <v>35.299999999999997</v>
      </c>
      <c r="D53">
        <f t="shared" si="0"/>
        <v>0.35299999999999998</v>
      </c>
      <c r="E53">
        <f>(D53-I51)/I53</f>
        <v>1</v>
      </c>
      <c r="F53">
        <f>(D53-N52)/N51</f>
        <v>1.7193287360105134</v>
      </c>
      <c r="H53" s="41" t="s">
        <v>68</v>
      </c>
      <c r="I53">
        <f>I52-I51</f>
        <v>0.24</v>
      </c>
    </row>
    <row r="54" spans="1:14" x14ac:dyDescent="0.2">
      <c r="A54" s="2" t="s">
        <v>62</v>
      </c>
      <c r="B54" s="2" t="s">
        <v>27</v>
      </c>
      <c r="C54" s="4">
        <v>15.2</v>
      </c>
      <c r="D54">
        <f t="shared" si="0"/>
        <v>0.152</v>
      </c>
      <c r="E54">
        <f>(D54-I51)/I53</f>
        <v>0.16249999999999998</v>
      </c>
      <c r="F54">
        <f>(D54-N52)/N51</f>
        <v>-0.45143179123894145</v>
      </c>
    </row>
    <row r="55" spans="1:14" x14ac:dyDescent="0.2">
      <c r="A55" s="2" t="s">
        <v>56</v>
      </c>
      <c r="B55" s="2" t="s">
        <v>27</v>
      </c>
      <c r="C55" s="3">
        <v>11.3</v>
      </c>
      <c r="D55">
        <f t="shared" si="0"/>
        <v>0.113</v>
      </c>
      <c r="E55">
        <f>(D55-I51)/I53</f>
        <v>0</v>
      </c>
      <c r="F55">
        <f>(D55-N52)/N51</f>
        <v>-0.87262413234704461</v>
      </c>
    </row>
  </sheetData>
  <conditionalFormatting sqref="A12:B17 A18:A22 A24:B26 A48:A50">
    <cfRule type="expression" dxfId="16" priority="15">
      <formula>ISBLANK($D12)</formula>
    </cfRule>
  </conditionalFormatting>
  <conditionalFormatting sqref="A27:A31">
    <cfRule type="expression" dxfId="15" priority="14">
      <formula>ISBLANK($D27)</formula>
    </cfRule>
  </conditionalFormatting>
  <conditionalFormatting sqref="A32:B37">
    <cfRule type="expression" dxfId="14" priority="13">
      <formula>ISBLANK($D32)</formula>
    </cfRule>
  </conditionalFormatting>
  <conditionalFormatting sqref="A38:B47">
    <cfRule type="expression" dxfId="13" priority="12">
      <formula>ISBLANK($D38)</formula>
    </cfRule>
  </conditionalFormatting>
  <conditionalFormatting sqref="A51:B55">
    <cfRule type="expression" dxfId="12" priority="11">
      <formula>ISBLANK($D51)</formula>
    </cfRule>
  </conditionalFormatting>
  <conditionalFormatting sqref="B19">
    <cfRule type="expression" dxfId="11" priority="16">
      <formula>ISBLANK($D18)</formula>
    </cfRule>
  </conditionalFormatting>
  <conditionalFormatting sqref="B18">
    <cfRule type="expression" dxfId="10" priority="10">
      <formula>ISBLANK($D17)</formula>
    </cfRule>
  </conditionalFormatting>
  <conditionalFormatting sqref="B20">
    <cfRule type="expression" dxfId="9" priority="9">
      <formula>ISBLANK($D19)</formula>
    </cfRule>
  </conditionalFormatting>
  <conditionalFormatting sqref="B21">
    <cfRule type="expression" dxfId="8" priority="8">
      <formula>ISBLANK($D20)</formula>
    </cfRule>
  </conditionalFormatting>
  <conditionalFormatting sqref="B22">
    <cfRule type="expression" dxfId="7" priority="7">
      <formula>ISBLANK($D21)</formula>
    </cfRule>
  </conditionalFormatting>
  <conditionalFormatting sqref="B23">
    <cfRule type="expression" dxfId="6" priority="6">
      <formula>ISBLANK($D22)</formula>
    </cfRule>
  </conditionalFormatting>
  <conditionalFormatting sqref="B27">
    <cfRule type="expression" dxfId="5" priority="5">
      <formula>ISBLANK($D27)</formula>
    </cfRule>
  </conditionalFormatting>
  <conditionalFormatting sqref="B28">
    <cfRule type="expression" dxfId="4" priority="4">
      <formula>ISBLANK($D28)</formula>
    </cfRule>
  </conditionalFormatting>
  <conditionalFormatting sqref="B29">
    <cfRule type="expression" dxfId="3" priority="3">
      <formula>ISBLANK($D29)</formula>
    </cfRule>
  </conditionalFormatting>
  <conditionalFormatting sqref="B30">
    <cfRule type="expression" dxfId="2" priority="2">
      <formula>ISBLANK($D30)</formula>
    </cfRule>
  </conditionalFormatting>
  <conditionalFormatting sqref="B31">
    <cfRule type="expression" dxfId="1" priority="1">
      <formula>ISBLANK($D31)</formula>
    </cfRule>
  </conditionalFormatting>
  <conditionalFormatting sqref="B48:B50">
    <cfRule type="expression" dxfId="0" priority="17">
      <formula>ISBLANK($D49)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FA49-3AF1-A143-AB05-FD59CC6BD194}">
  <dimension ref="A1:E55"/>
  <sheetViews>
    <sheetView tabSelected="1" topLeftCell="A28" workbookViewId="0">
      <selection activeCell="E56" sqref="E5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63</v>
      </c>
      <c r="E1" t="s">
        <v>73</v>
      </c>
    </row>
    <row r="2" spans="1:5" x14ac:dyDescent="0.2">
      <c r="A2" t="s">
        <v>3</v>
      </c>
      <c r="B2" t="s">
        <v>4</v>
      </c>
      <c r="C2">
        <v>17.100000000000001</v>
      </c>
      <c r="D2">
        <v>0.17100000000000001</v>
      </c>
      <c r="E2">
        <v>0.17100000000000001</v>
      </c>
    </row>
    <row r="3" spans="1:5" x14ac:dyDescent="0.2">
      <c r="A3" t="s">
        <v>5</v>
      </c>
      <c r="B3" t="s">
        <v>6</v>
      </c>
      <c r="C3">
        <v>23.3</v>
      </c>
      <c r="D3">
        <v>0.23300000000000001</v>
      </c>
      <c r="E3">
        <v>0.23300000000000001</v>
      </c>
    </row>
    <row r="4" spans="1:5" x14ac:dyDescent="0.2">
      <c r="A4" t="s">
        <v>7</v>
      </c>
      <c r="B4" t="s">
        <v>8</v>
      </c>
      <c r="C4">
        <v>59.6</v>
      </c>
      <c r="D4">
        <v>0.59599999999999997</v>
      </c>
      <c r="E4">
        <v>0.59599999999999997</v>
      </c>
    </row>
    <row r="5" spans="1:5" x14ac:dyDescent="0.2">
      <c r="A5" t="s">
        <v>9</v>
      </c>
      <c r="B5" t="s">
        <v>3</v>
      </c>
      <c r="C5">
        <v>34.200000000000003</v>
      </c>
      <c r="D5">
        <v>0.34200000000000003</v>
      </c>
      <c r="E5">
        <v>5.8482000000000006E-2</v>
      </c>
    </row>
    <row r="6" spans="1:5" x14ac:dyDescent="0.2">
      <c r="A6" t="s">
        <v>10</v>
      </c>
      <c r="B6" t="s">
        <v>3</v>
      </c>
      <c r="C6">
        <v>27.6</v>
      </c>
      <c r="D6">
        <v>0.27600000000000002</v>
      </c>
      <c r="E6">
        <v>4.7196000000000009E-2</v>
      </c>
    </row>
    <row r="7" spans="1:5" x14ac:dyDescent="0.2">
      <c r="A7" t="s">
        <v>11</v>
      </c>
      <c r="B7" t="s">
        <v>12</v>
      </c>
      <c r="C7">
        <v>11</v>
      </c>
      <c r="D7">
        <v>0.11</v>
      </c>
      <c r="E7">
        <v>1.881E-2</v>
      </c>
    </row>
    <row r="8" spans="1:5" x14ac:dyDescent="0.2">
      <c r="A8" t="s">
        <v>13</v>
      </c>
      <c r="B8" t="s">
        <v>3</v>
      </c>
      <c r="C8">
        <v>27.2</v>
      </c>
      <c r="D8">
        <v>0.27200000000000002</v>
      </c>
      <c r="E8">
        <v>4.6512000000000005E-2</v>
      </c>
    </row>
    <row r="9" spans="1:5" x14ac:dyDescent="0.2">
      <c r="A9" t="s">
        <v>14</v>
      </c>
      <c r="B9" t="s">
        <v>13</v>
      </c>
      <c r="C9">
        <v>15.4</v>
      </c>
      <c r="D9">
        <v>0.154</v>
      </c>
      <c r="E9">
        <v>0</v>
      </c>
    </row>
    <row r="10" spans="1:5" x14ac:dyDescent="0.2">
      <c r="A10" t="s">
        <v>15</v>
      </c>
      <c r="B10" t="s">
        <v>13</v>
      </c>
      <c r="C10">
        <v>19.899999999999999</v>
      </c>
      <c r="D10">
        <v>0.19899999999999998</v>
      </c>
      <c r="E10">
        <v>4.2455172413793096E-3</v>
      </c>
    </row>
    <row r="11" spans="1:5" x14ac:dyDescent="0.2">
      <c r="A11" t="s">
        <v>16</v>
      </c>
      <c r="B11" t="s">
        <v>17</v>
      </c>
      <c r="C11">
        <v>64.7</v>
      </c>
      <c r="D11">
        <v>0.64700000000000002</v>
      </c>
      <c r="E11">
        <v>4.6511999999999998E-2</v>
      </c>
    </row>
    <row r="12" spans="1:5" x14ac:dyDescent="0.2">
      <c r="A12" t="s">
        <v>18</v>
      </c>
      <c r="B12" t="s">
        <v>9</v>
      </c>
      <c r="C12">
        <v>3.5</v>
      </c>
      <c r="D12">
        <v>3.5000000000000003E-2</v>
      </c>
      <c r="E12">
        <v>0</v>
      </c>
    </row>
    <row r="13" spans="1:5" x14ac:dyDescent="0.2">
      <c r="A13" t="s">
        <v>19</v>
      </c>
      <c r="B13" t="s">
        <v>9</v>
      </c>
      <c r="C13">
        <v>5.5</v>
      </c>
      <c r="D13">
        <v>5.5E-2</v>
      </c>
      <c r="E13">
        <v>1.1916376306620208E-2</v>
      </c>
    </row>
    <row r="14" spans="1:5" x14ac:dyDescent="0.2">
      <c r="A14" t="s">
        <v>20</v>
      </c>
      <c r="B14" t="s">
        <v>9</v>
      </c>
      <c r="C14">
        <v>9.9</v>
      </c>
      <c r="D14">
        <v>9.9000000000000005E-2</v>
      </c>
      <c r="E14">
        <v>3.8132404181184666E-2</v>
      </c>
    </row>
    <row r="15" spans="1:5" x14ac:dyDescent="0.2">
      <c r="A15" t="s">
        <v>21</v>
      </c>
      <c r="B15" t="s">
        <v>22</v>
      </c>
      <c r="C15">
        <v>16.600000000000001</v>
      </c>
      <c r="D15">
        <v>0.16600000000000001</v>
      </c>
      <c r="E15">
        <v>7.8052264808362373E-2</v>
      </c>
    </row>
    <row r="16" spans="1:5" x14ac:dyDescent="0.2">
      <c r="A16" t="s">
        <v>23</v>
      </c>
      <c r="B16" t="s">
        <v>9</v>
      </c>
      <c r="C16">
        <v>31.3</v>
      </c>
      <c r="D16">
        <v>0.313</v>
      </c>
      <c r="E16">
        <v>0.16563763066202092</v>
      </c>
    </row>
    <row r="17" spans="1:5" x14ac:dyDescent="0.2">
      <c r="A17" t="s">
        <v>24</v>
      </c>
      <c r="B17" t="s">
        <v>9</v>
      </c>
      <c r="C17">
        <v>32.200000000000003</v>
      </c>
      <c r="D17">
        <v>0.32200000000000001</v>
      </c>
      <c r="E17">
        <v>0.17100000000000001</v>
      </c>
    </row>
    <row r="18" spans="1:5" x14ac:dyDescent="0.2">
      <c r="A18" t="s">
        <v>25</v>
      </c>
      <c r="B18" t="s">
        <v>26</v>
      </c>
      <c r="C18">
        <v>15.3</v>
      </c>
      <c r="D18">
        <v>0.153</v>
      </c>
      <c r="E18">
        <v>3.5649E-2</v>
      </c>
    </row>
    <row r="19" spans="1:5" x14ac:dyDescent="0.2">
      <c r="A19" t="s">
        <v>27</v>
      </c>
      <c r="B19" t="s">
        <v>26</v>
      </c>
      <c r="C19">
        <v>23.5</v>
      </c>
      <c r="D19">
        <v>0.23499999999999999</v>
      </c>
      <c r="E19">
        <v>5.4754999999999998E-2</v>
      </c>
    </row>
    <row r="20" spans="1:5" x14ac:dyDescent="0.2">
      <c r="A20" t="s">
        <v>28</v>
      </c>
      <c r="B20" t="s">
        <v>26</v>
      </c>
      <c r="C20">
        <v>16.5</v>
      </c>
      <c r="D20">
        <v>0.16500000000000001</v>
      </c>
      <c r="E20">
        <v>3.8445E-2</v>
      </c>
    </row>
    <row r="21" spans="1:5" x14ac:dyDescent="0.2">
      <c r="A21" t="s">
        <v>29</v>
      </c>
      <c r="B21" t="s">
        <v>26</v>
      </c>
      <c r="C21">
        <v>15.8</v>
      </c>
      <c r="D21">
        <v>0.158</v>
      </c>
      <c r="E21">
        <v>3.6814E-2</v>
      </c>
    </row>
    <row r="22" spans="1:5" x14ac:dyDescent="0.2">
      <c r="A22" t="s">
        <v>30</v>
      </c>
      <c r="B22" t="s">
        <v>26</v>
      </c>
      <c r="C22">
        <v>12.6</v>
      </c>
      <c r="D22">
        <v>0.126</v>
      </c>
      <c r="E22">
        <v>2.9358000000000002E-2</v>
      </c>
    </row>
    <row r="23" spans="1:5" x14ac:dyDescent="0.2">
      <c r="A23" t="s">
        <v>31</v>
      </c>
      <c r="B23" t="s">
        <v>26</v>
      </c>
      <c r="C23">
        <v>16.399999999999999</v>
      </c>
      <c r="D23">
        <v>0.16399999999999998</v>
      </c>
      <c r="E23">
        <v>3.8211999999999996E-2</v>
      </c>
    </row>
    <row r="24" spans="1:5" x14ac:dyDescent="0.2">
      <c r="A24" t="s">
        <v>32</v>
      </c>
      <c r="B24" t="s">
        <v>25</v>
      </c>
      <c r="C24">
        <v>41.9</v>
      </c>
      <c r="D24">
        <v>0.41899999999999998</v>
      </c>
      <c r="E24">
        <v>3.0040224000000001E-2</v>
      </c>
    </row>
    <row r="25" spans="1:5" x14ac:dyDescent="0.2">
      <c r="A25" t="s">
        <v>33</v>
      </c>
      <c r="B25" t="s">
        <v>25</v>
      </c>
      <c r="C25">
        <v>10.3</v>
      </c>
      <c r="D25">
        <v>0.10300000000000001</v>
      </c>
      <c r="E25">
        <v>0</v>
      </c>
    </row>
    <row r="26" spans="1:5" x14ac:dyDescent="0.2">
      <c r="A26" t="s">
        <v>34</v>
      </c>
      <c r="B26" t="s">
        <v>25</v>
      </c>
      <c r="C26">
        <v>47.8</v>
      </c>
      <c r="D26">
        <v>0.47799999999999998</v>
      </c>
      <c r="E26">
        <v>3.5649E-2</v>
      </c>
    </row>
    <row r="27" spans="1:5" x14ac:dyDescent="0.2">
      <c r="A27" t="s">
        <v>35</v>
      </c>
      <c r="B27" t="s">
        <v>29</v>
      </c>
      <c r="C27">
        <v>33.799999999999997</v>
      </c>
      <c r="D27">
        <v>0.33799999999999997</v>
      </c>
      <c r="E27">
        <v>1.2443131999999999E-2</v>
      </c>
    </row>
    <row r="28" spans="1:5" x14ac:dyDescent="0.2">
      <c r="A28" t="s">
        <v>36</v>
      </c>
      <c r="B28" t="s">
        <v>29</v>
      </c>
      <c r="C28">
        <v>23.7</v>
      </c>
      <c r="D28">
        <v>0.23699999999999999</v>
      </c>
      <c r="E28">
        <v>8.7249179999999999E-3</v>
      </c>
    </row>
    <row r="29" spans="1:5" x14ac:dyDescent="0.2">
      <c r="A29" t="s">
        <v>37</v>
      </c>
      <c r="B29" t="s">
        <v>29</v>
      </c>
      <c r="C29">
        <v>5.5</v>
      </c>
      <c r="D29">
        <v>5.5E-2</v>
      </c>
      <c r="E29">
        <v>2.02477E-3</v>
      </c>
    </row>
    <row r="30" spans="1:5" x14ac:dyDescent="0.2">
      <c r="A30" t="s">
        <v>38</v>
      </c>
      <c r="B30" t="s">
        <v>29</v>
      </c>
      <c r="C30">
        <v>4.5</v>
      </c>
      <c r="D30">
        <v>4.4999999999999998E-2</v>
      </c>
      <c r="E30">
        <v>1.6566299999999999E-3</v>
      </c>
    </row>
    <row r="31" spans="1:5" x14ac:dyDescent="0.2">
      <c r="A31" t="s">
        <v>39</v>
      </c>
      <c r="B31" t="s">
        <v>29</v>
      </c>
      <c r="C31">
        <v>32.5</v>
      </c>
      <c r="D31">
        <v>0.32500000000000001</v>
      </c>
      <c r="E31">
        <v>1.1964550000000001E-2</v>
      </c>
    </row>
    <row r="32" spans="1:5" x14ac:dyDescent="0.2">
      <c r="A32" t="s">
        <v>40</v>
      </c>
      <c r="B32" t="s">
        <v>31</v>
      </c>
      <c r="C32">
        <v>9.6</v>
      </c>
      <c r="D32">
        <v>9.6000000000000002E-2</v>
      </c>
      <c r="E32">
        <v>3.6683519999999997E-3</v>
      </c>
    </row>
    <row r="33" spans="1:5" x14ac:dyDescent="0.2">
      <c r="A33" t="s">
        <v>41</v>
      </c>
      <c r="B33" t="s">
        <v>31</v>
      </c>
      <c r="C33">
        <v>9</v>
      </c>
      <c r="D33">
        <v>0.09</v>
      </c>
      <c r="E33">
        <v>3.4390799999999993E-3</v>
      </c>
    </row>
    <row r="34" spans="1:5" x14ac:dyDescent="0.2">
      <c r="A34" t="s">
        <v>72</v>
      </c>
      <c r="B34" t="s">
        <v>31</v>
      </c>
      <c r="C34">
        <v>29.5</v>
      </c>
      <c r="D34">
        <v>0.29499999999999998</v>
      </c>
      <c r="E34">
        <v>1.1272539999999998E-2</v>
      </c>
    </row>
    <row r="35" spans="1:5" x14ac:dyDescent="0.2">
      <c r="A35" t="s">
        <v>42</v>
      </c>
      <c r="B35" t="s">
        <v>31</v>
      </c>
      <c r="C35">
        <v>10.5</v>
      </c>
      <c r="D35">
        <v>0.105</v>
      </c>
      <c r="E35">
        <v>4.0122599999999993E-3</v>
      </c>
    </row>
    <row r="36" spans="1:5" x14ac:dyDescent="0.2">
      <c r="A36" t="s">
        <v>43</v>
      </c>
      <c r="B36" t="s">
        <v>31</v>
      </c>
      <c r="C36">
        <v>32.5</v>
      </c>
      <c r="D36">
        <v>0.32500000000000001</v>
      </c>
      <c r="E36">
        <v>1.2418899999999998E-2</v>
      </c>
    </row>
    <row r="37" spans="1:5" x14ac:dyDescent="0.2">
      <c r="A37" t="s">
        <v>44</v>
      </c>
      <c r="B37" t="s">
        <v>31</v>
      </c>
      <c r="C37">
        <v>8.8000000000000007</v>
      </c>
      <c r="D37">
        <v>8.8000000000000009E-2</v>
      </c>
      <c r="E37">
        <v>3.3626559999999999E-3</v>
      </c>
    </row>
    <row r="38" spans="1:5" x14ac:dyDescent="0.2">
      <c r="A38" t="s">
        <v>45</v>
      </c>
      <c r="B38" t="s">
        <v>7</v>
      </c>
      <c r="C38">
        <v>13.5</v>
      </c>
      <c r="D38">
        <v>0.13500000000000001</v>
      </c>
      <c r="E38">
        <v>8.0460000000000004E-2</v>
      </c>
    </row>
    <row r="39" spans="1:5" x14ac:dyDescent="0.2">
      <c r="A39" t="s">
        <v>46</v>
      </c>
      <c r="B39" t="s">
        <v>7</v>
      </c>
      <c r="C39">
        <v>12.6</v>
      </c>
      <c r="D39">
        <v>0.126</v>
      </c>
      <c r="E39">
        <v>7.5095999999999996E-2</v>
      </c>
    </row>
    <row r="40" spans="1:5" x14ac:dyDescent="0.2">
      <c r="A40" t="s">
        <v>47</v>
      </c>
      <c r="B40" t="s">
        <v>7</v>
      </c>
      <c r="C40">
        <v>13.5</v>
      </c>
      <c r="D40">
        <v>0.13500000000000001</v>
      </c>
      <c r="E40">
        <v>8.0460000000000004E-2</v>
      </c>
    </row>
    <row r="41" spans="1:5" x14ac:dyDescent="0.2">
      <c r="A41" t="s">
        <v>48</v>
      </c>
      <c r="B41" t="s">
        <v>7</v>
      </c>
      <c r="C41">
        <v>23.9</v>
      </c>
      <c r="D41">
        <v>0.23899999999999999</v>
      </c>
      <c r="E41">
        <v>0.14244399999999999</v>
      </c>
    </row>
    <row r="42" spans="1:5" x14ac:dyDescent="0.2">
      <c r="A42" t="s">
        <v>49</v>
      </c>
      <c r="B42" t="s">
        <v>7</v>
      </c>
      <c r="C42">
        <v>17.899999999999999</v>
      </c>
      <c r="D42">
        <v>0.17899999999999999</v>
      </c>
      <c r="E42">
        <v>0.106684</v>
      </c>
    </row>
    <row r="43" spans="1:5" x14ac:dyDescent="0.2">
      <c r="A43" t="s">
        <v>50</v>
      </c>
      <c r="B43" t="s">
        <v>7</v>
      </c>
      <c r="C43">
        <v>18.600000000000001</v>
      </c>
      <c r="D43">
        <v>0.18600000000000003</v>
      </c>
      <c r="E43">
        <v>0.110856</v>
      </c>
    </row>
    <row r="44" spans="1:5" x14ac:dyDescent="0.2">
      <c r="A44" t="s">
        <v>51</v>
      </c>
      <c r="B44" t="s">
        <v>30</v>
      </c>
      <c r="C44">
        <v>10.9</v>
      </c>
      <c r="D44">
        <v>0.109</v>
      </c>
      <c r="E44">
        <v>0</v>
      </c>
    </row>
    <row r="45" spans="1:5" x14ac:dyDescent="0.2">
      <c r="A45" t="s">
        <v>52</v>
      </c>
      <c r="B45" t="s">
        <v>30</v>
      </c>
      <c r="C45">
        <v>29.2</v>
      </c>
      <c r="D45">
        <v>0.29199999999999998</v>
      </c>
      <c r="E45">
        <v>2.3358756521739101E-2</v>
      </c>
    </row>
    <row r="46" spans="1:5" x14ac:dyDescent="0.2">
      <c r="A46" t="s">
        <v>53</v>
      </c>
      <c r="B46" t="s">
        <v>30</v>
      </c>
      <c r="C46">
        <v>33.9</v>
      </c>
      <c r="D46">
        <v>0.33899999999999997</v>
      </c>
      <c r="E46">
        <v>2.9357999999999999E-2</v>
      </c>
    </row>
    <row r="47" spans="1:5" x14ac:dyDescent="0.2">
      <c r="A47" t="s">
        <v>54</v>
      </c>
      <c r="B47" t="s">
        <v>30</v>
      </c>
      <c r="C47">
        <v>26</v>
      </c>
      <c r="D47">
        <v>0.26</v>
      </c>
      <c r="E47">
        <v>1.9274165217391299E-2</v>
      </c>
    </row>
    <row r="48" spans="1:5" x14ac:dyDescent="0.2">
      <c r="A48" t="s">
        <v>55</v>
      </c>
      <c r="B48" t="s">
        <v>56</v>
      </c>
      <c r="C48">
        <v>49.6</v>
      </c>
      <c r="D48">
        <v>0.496</v>
      </c>
      <c r="E48">
        <v>6.1873149999999997E-3</v>
      </c>
    </row>
    <row r="49" spans="1:5" x14ac:dyDescent="0.2">
      <c r="A49" t="s">
        <v>57</v>
      </c>
      <c r="B49" t="s">
        <v>56</v>
      </c>
      <c r="C49">
        <v>42.5</v>
      </c>
      <c r="D49">
        <v>0.42499999999999999</v>
      </c>
      <c r="E49">
        <v>5.13383930455635E-3</v>
      </c>
    </row>
    <row r="50" spans="1:5" x14ac:dyDescent="0.2">
      <c r="A50" t="s">
        <v>58</v>
      </c>
      <c r="B50" t="s">
        <v>56</v>
      </c>
      <c r="C50">
        <v>7.9</v>
      </c>
      <c r="D50">
        <v>7.9000000000000001E-2</v>
      </c>
      <c r="E50">
        <v>0</v>
      </c>
    </row>
    <row r="51" spans="1:5" x14ac:dyDescent="0.2">
      <c r="A51" t="s">
        <v>59</v>
      </c>
      <c r="B51" t="s">
        <v>27</v>
      </c>
      <c r="C51">
        <v>17.399999999999999</v>
      </c>
      <c r="D51">
        <v>0.17399999999999999</v>
      </c>
      <c r="E51">
        <v>9.5273699999999985E-3</v>
      </c>
    </row>
    <row r="52" spans="1:5" x14ac:dyDescent="0.2">
      <c r="A52" t="s">
        <v>60</v>
      </c>
      <c r="B52" t="s">
        <v>27</v>
      </c>
      <c r="C52">
        <v>17.7</v>
      </c>
      <c r="D52">
        <v>0.17699999999999999</v>
      </c>
      <c r="E52">
        <v>9.6916349999999988E-3</v>
      </c>
    </row>
    <row r="53" spans="1:5" x14ac:dyDescent="0.2">
      <c r="A53" t="s">
        <v>61</v>
      </c>
      <c r="B53" t="s">
        <v>27</v>
      </c>
      <c r="C53">
        <v>35.299999999999997</v>
      </c>
      <c r="D53">
        <v>0.35299999999999998</v>
      </c>
      <c r="E53">
        <v>1.9328514999999998E-2</v>
      </c>
    </row>
    <row r="54" spans="1:5" x14ac:dyDescent="0.2">
      <c r="A54" t="s">
        <v>62</v>
      </c>
      <c r="B54" t="s">
        <v>27</v>
      </c>
      <c r="C54">
        <v>18.2</v>
      </c>
      <c r="D54">
        <v>0.152</v>
      </c>
      <c r="E54">
        <v>9.9654099999999992E-3</v>
      </c>
    </row>
    <row r="55" spans="1:5" x14ac:dyDescent="0.2">
      <c r="A55" t="s">
        <v>56</v>
      </c>
      <c r="B55" t="s">
        <v>27</v>
      </c>
      <c r="C55">
        <v>11.3</v>
      </c>
      <c r="D55">
        <v>0.113</v>
      </c>
      <c r="E55">
        <v>6.1873149999999997E-3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2021-03-11T21:48:02Z</dcterms:created>
  <dcterms:modified xsi:type="dcterms:W3CDTF">2021-04-04T02:03:23Z</dcterms:modified>
</cp:coreProperties>
</file>