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ricagutierrez/Desktop/AnalysisProjects/Crowdfunding Analysis/"/>
    </mc:Choice>
  </mc:AlternateContent>
  <xr:revisionPtr revIDLastSave="0" documentId="13_ncr:1_{A3CBE36A-3422-834F-9388-960576D7522F}" xr6:coauthVersionLast="47" xr6:coauthVersionMax="47" xr10:uidLastSave="{00000000-0000-0000-0000-000000000000}"/>
  <bookViews>
    <workbookView xWindow="44840" yWindow="500" windowWidth="38200" windowHeight="19800" activeTab="6" xr2:uid="{00000000-000D-0000-FFFF-FFFF00000000}"/>
  </bookViews>
  <sheets>
    <sheet name="Outcomes Based on Launch Date" sheetId="4" r:id="rId1"/>
    <sheet name="Theater Outcomes by Launch Date" sheetId="11" r:id="rId2"/>
    <sheet name="Kickstarter" sheetId="1" r:id="rId3"/>
    <sheet name="Outcomes Based on Goals" sheetId="12" r:id="rId4"/>
    <sheet name="Edinburgh Research" sheetId="5" r:id="rId5"/>
    <sheet name="Category Statistics" sheetId="2" r:id="rId6"/>
    <sheet name="Subcategory Statistics " sheetId="3" r:id="rId7"/>
  </sheets>
  <definedNames>
    <definedName name="_xlnm._FilterDatabase" localSheetId="2" hidden="1">Kickstarter!$A$1:$U$4115</definedName>
  </definedNames>
  <calcPr calcId="191029"/>
  <pivotCaches>
    <pivotCache cacheId="11" r:id="rId8"/>
    <pivotCache cacheId="12" r:id="rId9"/>
    <pivotCache cacheId="1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3" i="12" l="1"/>
  <c r="H12" i="12"/>
  <c r="H11" i="12"/>
  <c r="H10" i="12"/>
  <c r="H9" i="12"/>
  <c r="H8" i="12"/>
  <c r="H7" i="12"/>
  <c r="H6" i="12"/>
  <c r="H5" i="12"/>
  <c r="H4" i="12"/>
  <c r="H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2" i="12"/>
  <c r="D13" i="12"/>
  <c r="D12" i="12"/>
  <c r="D10" i="12"/>
  <c r="D11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C2" i="12"/>
  <c r="B11" i="12"/>
  <c r="B10" i="12"/>
  <c r="B9" i="12"/>
  <c r="B8" i="12"/>
  <c r="B7" i="12"/>
  <c r="B6" i="12"/>
  <c r="B5" i="12"/>
  <c r="B13" i="12"/>
  <c r="B12" i="12"/>
  <c r="B4" i="12"/>
  <c r="B3" i="12"/>
  <c r="B2" i="12"/>
  <c r="D3" i="5"/>
  <c r="D4" i="5"/>
  <c r="D5" i="5"/>
  <c r="D6" i="5"/>
  <c r="D2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6" i="1"/>
  <c r="P3" i="1"/>
  <c r="P4" i="1"/>
  <c r="P5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<sst xmlns="http://schemas.openxmlformats.org/spreadsheetml/2006/main" count="33071" uniqueCount="8402">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</sst>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165" fontId="1" fillId="0" borderId="0" xfId="0" applyNumberFormat="1" applyFont="1" applyAlignment="1">
      <alignment horizontal="center"/>
    </xf>
    <xf numFmtId="0" fontId="0" fillId="0" borderId="0" xfId="0" applyFont="1"/>
    <xf numFmtId="0" fontId="1" fillId="0" borderId="0" xfId="0" applyNumberFormat="1" applyFont="1" applyAlignment="1">
      <alignment horizontal="center"/>
    </xf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Baesd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33-374C-81E5-F312465DD5E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233-374C-81E5-F312465DD5E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233-374C-81E5-F312465DD5E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233-374C-81E5-F312465DD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6771536"/>
        <c:axId val="1876773184"/>
      </c:lineChart>
      <c:catAx>
        <c:axId val="187677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773184"/>
        <c:crosses val="autoZero"/>
        <c:auto val="1"/>
        <c:lblAlgn val="ctr"/>
        <c:lblOffset val="100"/>
        <c:noMultiLvlLbl val="0"/>
      </c:catAx>
      <c:valAx>
        <c:axId val="187677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77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64-FF4F-AF4F-81C680FBFEB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64-FF4F-AF4F-81C680FBFEB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64-FF4F-AF4F-81C680FBF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23728"/>
        <c:axId val="951925376"/>
      </c:lineChart>
      <c:catAx>
        <c:axId val="95192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925376"/>
        <c:crosses val="autoZero"/>
        <c:auto val="1"/>
        <c:lblAlgn val="ctr"/>
        <c:lblOffset val="100"/>
        <c:noMultiLvlLbl val="0"/>
      </c:catAx>
      <c:valAx>
        <c:axId val="95192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92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28-924F-827D-9FD4BF45BDEA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28-924F-827D-9FD4BF45BDEA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28-924F-827D-9FD4BF45B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080879"/>
        <c:axId val="421083295"/>
      </c:lineChart>
      <c:catAx>
        <c:axId val="42108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083295"/>
        <c:crosses val="autoZero"/>
        <c:auto val="1"/>
        <c:lblAlgn val="ctr"/>
        <c:lblOffset val="100"/>
        <c:noMultiLvlLbl val="0"/>
      </c:catAx>
      <c:valAx>
        <c:axId val="42108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08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08-BF49-AD55-E3AEF4F3032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08-BF49-AD55-E3AEF4F3032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08-BF49-AD55-E3AEF4F3032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B08-BF49-AD55-E3AEF4F30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3987455"/>
        <c:axId val="60868255"/>
      </c:barChart>
      <c:catAx>
        <c:axId val="38398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68255"/>
        <c:crosses val="autoZero"/>
        <c:auto val="1"/>
        <c:lblAlgn val="ctr"/>
        <c:lblOffset val="100"/>
        <c:noMultiLvlLbl val="0"/>
      </c:catAx>
      <c:valAx>
        <c:axId val="6086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98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 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Great</a:t>
            </a:r>
            <a:r>
              <a:rPr lang="en-US" baseline="0"/>
              <a:t> Britain Kickstarter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 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40-164B-835D-D9D4080E2A3E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 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FA-254A-9C1D-76E07744536C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 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EFA-254A-9C1D-76E07744536C}"/>
            </c:ext>
          </c:extLst>
        </c:ser>
        <c:ser>
          <c:idx val="3"/>
          <c:order val="3"/>
          <c:tx>
            <c:strRef>
              <c:f>'Subcategory Statistics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 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 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EFA-254A-9C1D-76E077445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7699359"/>
        <c:axId val="447701007"/>
      </c:barChart>
      <c:catAx>
        <c:axId val="44769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701007"/>
        <c:crosses val="autoZero"/>
        <c:auto val="1"/>
        <c:lblAlgn val="ctr"/>
        <c:lblOffset val="100"/>
        <c:noMultiLvlLbl val="0"/>
      </c:catAx>
      <c:valAx>
        <c:axId val="44770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69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3</xdr:row>
      <xdr:rowOff>38100</xdr:rowOff>
    </xdr:from>
    <xdr:to>
      <xdr:col>12</xdr:col>
      <xdr:colOff>495300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42DBD8-EC11-ED99-3C9F-AA2DF4D269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11</xdr:row>
      <xdr:rowOff>127000</xdr:rowOff>
    </xdr:from>
    <xdr:to>
      <xdr:col>13</xdr:col>
      <xdr:colOff>127000</xdr:colOff>
      <xdr:row>30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EE2E91-C1FA-63FC-9CA7-750E154989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270809</xdr:colOff>
      <xdr:row>14</xdr:row>
      <xdr:rowOff>191432</xdr:rowOff>
    </xdr:from>
    <xdr:to>
      <xdr:col>5</xdr:col>
      <xdr:colOff>536949</xdr:colOff>
      <xdr:row>29</xdr:row>
      <xdr:rowOff>172756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420488-B818-69AE-B8A3-230CB78EFB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637843</xdr:colOff>
      <xdr:row>1</xdr:row>
      <xdr:rowOff>92690</xdr:rowOff>
    </xdr:from>
    <xdr:to>
      <xdr:col>12</xdr:col>
      <xdr:colOff>262530</xdr:colOff>
      <xdr:row>15</xdr:row>
      <xdr:rowOff>182158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1BD2F8-1924-C0AE-7177-B9B49DAAE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8</xdr:row>
      <xdr:rowOff>139700</xdr:rowOff>
    </xdr:from>
    <xdr:to>
      <xdr:col>14</xdr:col>
      <xdr:colOff>139700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BA95DF-4EE5-601D-67BD-D092724D9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a Gutierrez" refreshedDate="44727.061892592596" createdVersion="8" refreshedVersion="8" minRefreshableVersion="3" recordCount="4114" xr:uid="{E5789EDB-11D8-E44D-8145-8B61C6145FE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a Gutierrez" refreshedDate="44727.085134374996" createdVersion="8" refreshedVersion="8" minRefreshableVersion="3" recordCount="4114" xr:uid="{44693DDD-D539-A146-BCE3-64A0B2AE6AF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a Gutierrez" refreshedDate="44736.065252546294" createdVersion="8" refreshedVersion="8" minRefreshableVersion="3" recordCount="4114" xr:uid="{F383F3D5-3611-6A4A-A9E2-6D021366A4D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17C9A3-49B8-1245-84A9-7579F5A254E1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937257-C8CE-DD4D-BCC7-33376DEF7DB6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FBCCB3-7233-9D46-8029-917E030D9D67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0970B1-85B0-1C48-9141-9D49E4567F59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FC944-819D-964D-96BB-148B7BD04E78}">
  <sheetPr codeName="Sheet1"/>
  <dimension ref="A1:F18"/>
  <sheetViews>
    <sheetView workbookViewId="0">
      <selection activeCell="Q8" sqref="Q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8379</v>
      </c>
      <c r="B1" t="s">
        <v>8363</v>
      </c>
    </row>
    <row r="2" spans="1:6" x14ac:dyDescent="0.2">
      <c r="A2" s="11" t="s">
        <v>8358</v>
      </c>
      <c r="B2" t="s">
        <v>8315</v>
      </c>
    </row>
    <row r="4" spans="1:6" x14ac:dyDescent="0.2">
      <c r="A4" s="11" t="s">
        <v>8360</v>
      </c>
      <c r="B4" s="11" t="s">
        <v>8361</v>
      </c>
    </row>
    <row r="5" spans="1:6" x14ac:dyDescent="0.2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4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4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4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4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4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4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4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4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4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4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4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4" t="s">
        <v>8362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B2CFA-88A8-734A-AC60-D1450B89BF32}">
  <sheetPr codeName="Sheet2"/>
  <dimension ref="A1:E18"/>
  <sheetViews>
    <sheetView workbookViewId="0">
      <selection activeCell="K38" sqref="K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8363</v>
      </c>
    </row>
    <row r="4" spans="1:5" x14ac:dyDescent="0.2">
      <c r="A4" s="11" t="s">
        <v>8360</v>
      </c>
      <c r="B4" s="11" t="s">
        <v>8361</v>
      </c>
    </row>
    <row r="5" spans="1:5" x14ac:dyDescent="0.2">
      <c r="A5" s="11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4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4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4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4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4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4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4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4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4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4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4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4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4" t="s">
        <v>8362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U4115"/>
  <sheetViews>
    <sheetView zoomScale="123" zoomScaleNormal="123" workbookViewId="0">
      <selection activeCell="N527" sqref="N52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1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bestFit="1" customWidth="1"/>
    <col min="16" max="16" width="15" bestFit="1" customWidth="1"/>
    <col min="17" max="17" width="41.1640625" customWidth="1"/>
    <col min="18" max="18" width="14.5" bestFit="1" customWidth="1"/>
    <col min="19" max="19" width="26.33203125" bestFit="1" customWidth="1"/>
    <col min="20" max="20" width="20" bestFit="1" customWidth="1"/>
    <col min="21" max="21" width="8.83203125" style="10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1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  <c r="U1" s="19" t="s">
        <v>8379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 s="10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 s="10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 s="10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 s="10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>IFERROR(ROUND(E6/L6,2),0)</f>
        <v>190.55</v>
      </c>
      <c r="Q6" s="9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 s="10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 s="10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 s="10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 s="10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 s="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 s="10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 s="10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 s="10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 s="10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 s="10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 s="10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 s="10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 s="10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 s="10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 s="1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 s="10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 s="10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 s="10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 s="10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 s="10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 s="10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 s="10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 s="10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 s="10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 s="1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 s="10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 s="10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 s="10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 s="10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 s="10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 s="10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 s="10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 s="10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 s="10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 s="1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 s="10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 s="10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 s="10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 s="10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 s="10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 s="10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 s="10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 s="10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 s="10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 s="1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 s="10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 s="10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 s="10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 s="10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 s="10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 s="10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 s="10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 s="10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 s="10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 s="1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 s="10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 s="10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 s="10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 s="10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 s="10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 s="10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9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 s="10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 s="10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 s="10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 s="1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 s="10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 s="10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 s="10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 s="10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 s="10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 s="10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 s="10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 s="10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 s="10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 s="1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 s="10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 s="10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 s="10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 s="10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 s="10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 s="10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 s="10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 s="10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 s="10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 s="1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 s="10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 s="10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 s="10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 s="10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 s="10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 s="10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 s="10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 s="10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 s="10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 s="1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 s="10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 s="10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 s="10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 s="10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 s="10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 s="10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 s="10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 s="10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 s="10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 s="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 s="10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 s="10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 s="10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 s="10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 s="10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 s="10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 s="10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 s="10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 s="10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 s="1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 s="10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 s="10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 s="10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 s="10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 s="10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 s="10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 s="10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 s="10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 s="10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9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 s="1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9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 s="10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 s="10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 s="10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 s="10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 s="10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 s="10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 s="10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 s="10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 s="10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 s="1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 s="10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 s="10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 s="10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 s="10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 s="10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 s="10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 s="10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 s="10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 s="10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 s="1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 s="10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 s="10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 s="10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 s="10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 s="10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 s="10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 s="10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 s="10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 s="10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 s="1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 s="10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 s="10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 s="10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 s="10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 s="10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 s="10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 s="10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 s="10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 s="10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 s="1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 s="10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 s="10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 s="10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 s="10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 s="10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 s="10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 s="10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 s="10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 s="10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 s="1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 s="10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 s="10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 s="10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 s="10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 s="10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 s="10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 s="10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 s="10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 s="10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 s="1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 s="10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 s="10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 s="10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9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 s="10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9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 s="10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 s="10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 s="10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 s="10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 s="10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 s="1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 s="10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 s="10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 s="10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 s="10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 s="10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 s="10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 s="10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 s="10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 s="10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 s="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 s="10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 s="10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 s="10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 s="10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 s="10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 s="10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 s="10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 s="10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 s="10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 s="1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 s="10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 s="10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 s="10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 s="10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 s="10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 s="10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 s="10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 s="10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 s="10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 s="1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 s="10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 s="10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 s="10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 s="10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 s="10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 s="10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 s="10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 s="10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 s="10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 s="1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 s="10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 s="10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 s="10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 s="10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 s="10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 s="10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 s="10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 s="10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 s="10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 s="1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 s="10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 s="10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 s="10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 s="10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 s="10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 s="10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 s="10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9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 s="10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 s="10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 s="1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 s="10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 s="10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 s="10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 s="10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 s="10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 s="10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 s="10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 s="10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 s="10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 s="1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 s="10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 s="10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 s="10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 s="10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 s="10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 s="10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 s="10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 s="10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 s="10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 s="1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 s="10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 s="10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 s="10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 s="10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 s="10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 s="10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 s="10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 s="10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 s="10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 s="1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 s="10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 s="10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 s="10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 s="10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 s="10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 s="10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 s="10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 s="10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 s="10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 s="1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 s="10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 s="10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 s="10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 s="10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 s="10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 s="10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 s="10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 s="10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 s="10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 s="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 s="10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 s="10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 s="10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 s="10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 s="10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 s="10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 s="10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 s="10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 s="10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 s="1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 s="10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9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 s="10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9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 s="10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 s="10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 s="10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 s="10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 s="10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 s="10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 s="10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 s="1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 s="10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 s="10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 s="10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 s="10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 s="10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 s="10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 s="10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 s="10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 s="10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 s="1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 s="10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 s="10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 s="10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 s="10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 s="10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 s="10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 s="10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 s="10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 s="10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 s="1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 s="10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 s="10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 s="10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 s="10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 s="10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 s="10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 s="10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 s="10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 s="10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 s="1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 s="10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 s="10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 s="10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 s="10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 s="10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 s="10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 s="10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 s="10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 s="10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 s="1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 s="10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 s="10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 s="10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 s="10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 s="10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 s="10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 s="10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 s="10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 s="10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 s="1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 s="10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 s="10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 s="10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 s="10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 s="10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9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 s="10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9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 s="10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 s="10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 s="10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 s="1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 s="10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 s="10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 s="10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 s="10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 s="10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 s="10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 s="10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 s="10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 s="10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 s="1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 s="10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 s="10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 s="10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 s="10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 s="10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 s="10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 s="10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 s="10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 s="10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 s="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 s="10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 s="10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 s="10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 s="10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 s="10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 s="10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 s="10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 s="10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 s="10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 s="1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 s="10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 s="10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 s="10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 s="10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 s="10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 s="10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 s="10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 s="10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 s="10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 s="1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 s="10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 s="10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 s="10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 s="10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 s="10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 s="10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 s="10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 s="10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 s="10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 s="1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 s="10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 s="10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 s="10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 s="10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 s="10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 s="10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 s="10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 s="10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 s="10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9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 s="1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9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 s="10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 s="10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 s="10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 s="10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 s="10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 s="10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 s="10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 s="10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 s="10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 s="1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 s="10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 s="10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 s="10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 s="10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 s="10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 s="10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 s="10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 s="10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 s="10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 s="1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 s="10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 s="10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 s="10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 s="10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 s="10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 s="10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 s="10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 s="10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 s="10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 s="1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 s="10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 s="10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 s="10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 s="10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 s="10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 s="10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 s="10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 s="10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 s="10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 s="1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 s="10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 s="10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 s="10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 s="10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 s="10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 s="10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 s="10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 s="10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 s="10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 s="1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 s="10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 s="10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 s="10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 s="10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 s="10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 s="10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 s="10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 s="10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 s="10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 s="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 s="10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 s="10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 s="10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9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 s="10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9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 s="10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 s="10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 s="10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 s="10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 s="10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 s="1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 s="10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 s="10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 s="10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 s="10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 s="10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 s="10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 s="10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 s="10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 s="10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 s="1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 s="10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 s="10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 s="10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 s="10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 s="10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 s="10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 s="10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 s="10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 s="10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 s="1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 s="10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 s="10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 s="10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 s="10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 s="10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 s="10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 s="10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 s="10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 s="10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 s="1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 s="10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 s="10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 s="10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 s="10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 s="10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 s="10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 s="10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 s="10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 s="10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 s="1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 s="10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 s="10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 s="10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 s="10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 s="10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 s="10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 s="10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 s="10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 s="10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 s="1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 s="10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 s="10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 s="10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 s="10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 s="10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 s="10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 s="10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9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 s="10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 s="10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 s="1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 s="10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 s="10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 s="10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 s="10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 s="10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 s="10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 s="10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 s="10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 s="10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 s="1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 s="10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 s="10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 s="10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 s="10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 s="10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 s="10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 s="10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 s="10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 s="10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 s="1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 s="10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 s="10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 s="10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 s="10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 s="10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 s="10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 s="10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 s="10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 s="10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 s="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 s="10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 s="10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 s="10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 s="10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 s="10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 s="10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 s="10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 s="10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 s="10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 s="1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 s="10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 s="10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 s="10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 s="10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 s="10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 s="10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 s="10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 s="10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 s="10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 s="1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 s="10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 s="10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 s="10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 s="10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 s="10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 s="10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 s="10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 s="10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 s="10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 s="1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 s="10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9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 s="10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9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 s="10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 s="10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 s="10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 s="10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 s="10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 s="10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 s="10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 s="1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 s="10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 s="10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 s="10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 s="10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 s="10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 s="10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 s="10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 s="10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 s="10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 s="1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 s="10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 s="10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 s="10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 s="10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 s="10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 s="10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 s="10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 s="10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 s="10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 s="1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 s="10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 s="10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 s="10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 s="10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 s="10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 s="10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 s="10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 s="10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 s="10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 s="1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 s="10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 s="10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 s="10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 s="10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 s="10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 s="10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 s="10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 s="10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 s="10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 s="1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 s="10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 s="10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 s="10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 s="10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 s="10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 s="10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 s="10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 s="10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 s="10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 s="1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 s="10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 s="10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 s="10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 s="10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 s="10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9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 s="10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9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 s="10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 s="10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 s="10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 s="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 s="10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 s="10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 s="10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 s="10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 s="10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 s="10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 s="10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 s="10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 s="10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 s="1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 s="10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 s="10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 s="10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 s="10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 s="10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 s="10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 s="10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 s="10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 s="10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 s="1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 s="10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 s="10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 s="10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 s="10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 s="10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 s="10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 s="10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 s="10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 s="10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 s="1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 s="10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 s="10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 s="10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 s="10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 s="10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 s="10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 s="10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 s="10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 s="10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 s="1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 s="10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 s="10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 s="10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 s="10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 s="10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 s="10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 s="10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 s="10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 s="10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 s="1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 s="10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 s="10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 s="10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 s="10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 s="10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 s="10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 s="10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 s="10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 s="10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9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 s="1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9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 s="10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 s="10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 s="10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 s="10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 s="10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 s="10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 s="10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 s="10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 s="10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 s="1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 s="10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 s="10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 s="10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 s="10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 s="10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 s="10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 s="10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 s="10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 s="10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 s="1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 s="10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 s="10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 s="10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 s="10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 s="10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 s="10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 s="10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 s="10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 s="10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 s="1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 s="10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 s="10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 s="10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 s="10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 s="10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 s="10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 s="10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 s="10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 s="10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 s="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 s="10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 s="10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 s="10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 s="10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 s="10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 s="10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 s="10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 s="10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 s="10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 s="1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 s="10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 s="10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 s="10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 s="10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 s="10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 s="10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 s="10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 s="10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 s="10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 s="1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 s="10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 s="10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 s="10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9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 s="10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9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 s="10">
        <f t="shared" ref="U835:U898" si="6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 s="10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 s="10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 s="10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 s="10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 s="1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 s="10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 s="10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 s="10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 s="10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 s="10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 s="10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 s="10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 s="10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 s="10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 s="1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 s="10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 s="10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 s="10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 s="10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 s="10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 s="10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 s="10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 s="10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 s="10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 s="1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 s="10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 s="10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 s="10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 s="10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 s="10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 s="10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 s="10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 s="10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 s="10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 s="1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 s="10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 s="10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 s="10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 s="10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 s="10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 s="10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 s="10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 s="10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 s="10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 s="1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 s="10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 s="10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 s="10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 s="10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 s="10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 s="10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 s="10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 s="10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 s="10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 s="1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 s="10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 s="10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 s="10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 s="10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 s="10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 s="10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 s="10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9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 s="10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 s="10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 s="1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 s="10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 s="10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 s="10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 s="10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 s="10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 s="10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 s="10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 s="10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 s="10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 s="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 s="10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 s="10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 s="10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 s="10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 s="10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 s="10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 s="10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 s="10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 s="10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 s="1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 s="10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 s="10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 s="10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 s="10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 s="10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 s="10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 s="10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 s="10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 s="10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 s="1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 s="10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 s="10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 s="10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 s="10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 s="10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 s="10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 s="10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 s="10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 s="10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 s="1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 s="10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 s="10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 s="10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 s="10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 s="10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 s="10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 s="10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 s="10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 s="10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 s="1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 s="10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 s="10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 s="10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 s="10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 s="10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 s="10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 s="10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 s="10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 s="10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 s="1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 s="10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9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 s="10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9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 s="10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 s="10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 s="10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 s="10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 s="10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 s="10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 s="10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 s="1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 s="10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 s="10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 s="10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 s="10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 s="10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 s="10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 s="10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 s="10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 s="10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 s="1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 s="10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 s="10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 s="10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 s="10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 s="10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 s="10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 s="10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 s="10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 s="10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 s="1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 s="10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 s="10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 s="10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 s="10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 s="10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 s="10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 s="10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 s="10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 s="10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 s="1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 s="10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 s="10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 s="10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 s="10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 s="10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 s="10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 s="10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 s="10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 s="10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 s="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 s="10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 s="10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 s="10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 s="10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 s="10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 s="10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 s="10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 s="10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 s="10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 s="1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 s="10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 s="10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 s="10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 s="10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 s="10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9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 s="10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9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 s="10">
        <f t="shared" ref="U1027:U1090" si="84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 s="10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 s="10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 s="1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 s="10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 s="10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 s="10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 s="10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 s="10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 s="10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 s="10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 s="10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 s="10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 s="1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 s="10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 s="10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 s="10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 s="10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 s="10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 s="10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 s="10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 s="10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 s="10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 s="1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 s="10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 s="10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 s="10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 s="10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 s="10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 s="10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 s="10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 s="10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 s="10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 s="1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 s="10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 s="10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 s="10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 s="10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 s="10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 s="10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 s="10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 s="10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 s="10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 s="1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 s="10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 s="10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 s="10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 s="10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 s="10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 s="10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 s="10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 s="10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 s="10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 s="1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 s="10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 s="10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 s="10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 s="10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 s="10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 s="10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 s="10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 s="10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 s="10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9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 s="1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9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 s="10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 s="10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 s="10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 s="10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 s="10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 s="10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 s="10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 s="10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 s="10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 s="1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 s="10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 s="10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 s="10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 s="10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 s="10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 s="10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 s="10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 s="10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 s="10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 s="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 s="10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 s="10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 s="10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 s="10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 s="10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 s="10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 s="10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 s="10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 s="10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 s="1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 s="10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 s="10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 s="10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 s="10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 s="10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 s="10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 s="10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 s="10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 s="10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 s="1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 s="10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 s="10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 s="10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 s="10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 s="10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 s="10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 s="10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 s="10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 s="10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 s="1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 s="10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 s="10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 s="10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 s="10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 s="10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 s="10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 s="10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 s="10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 s="10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 s="1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 s="10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 s="10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 s="10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9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 s="10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9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 s="10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 s="10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 s="10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 s="10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 s="10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 s="1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 s="10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 s="10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 s="10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 s="10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 s="10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 s="10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 s="10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 s="10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 s="10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 s="1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 s="10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 s="10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 s="10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 s="10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 s="10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 s="10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 s="10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 s="10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 s="10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 s="1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 s="10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 s="10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 s="10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 s="10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 s="10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 s="10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 s="10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 s="10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 s="10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 s="1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 s="10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 s="10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 s="10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 s="10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 s="10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 s="10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 s="10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 s="10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 s="10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 s="1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 s="10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 s="10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 s="10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 s="10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 s="10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 s="10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 s="10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 s="10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 s="10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 s="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 s="10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 s="10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 s="10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 s="10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 s="10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 s="10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 s="10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9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 s="10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 s="10">
        <f t="shared" ref="U1219:U1282" si="9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 s="1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 s="10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 s="10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 s="10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 s="10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 s="10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 s="10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 s="10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 s="10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 s="10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 s="1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 s="10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 s="10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 s="10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 s="10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 s="10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 s="10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 s="10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 s="10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 s="10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 s="1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 s="10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 s="10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 s="10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 s="10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 s="10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 s="10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 s="10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 s="10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 s="10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 s="1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 s="10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 s="10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 s="10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 s="10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 s="10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 s="10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 s="10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 s="10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 s="10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 s="1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 s="10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 s="10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 s="10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 s="10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 s="10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 s="10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 s="10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 s="10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 s="10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 s="1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 s="10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 s="10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 s="10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 s="10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 s="10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 s="10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 s="10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 s="10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 s="10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 s="1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 s="10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9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 s="10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9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 s="10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 s="10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 s="10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 s="10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 s="10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 s="10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 s="10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 s="1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 s="10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 s="10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 s="10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 s="10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 s="10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 s="10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 s="10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 s="10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 s="10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 s="1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 s="10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 s="10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 s="10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 s="10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 s="10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 s="10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 s="10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 s="10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 s="10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 s="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 s="10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 s="10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 s="10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 s="10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 s="10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 s="10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 s="10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 s="10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 s="10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 s="1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 s="10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 s="10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 s="10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 s="10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 s="10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 s="10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 s="10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 s="10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 s="10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 s="1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 s="10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 s="10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 s="10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 s="10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 s="10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 s="10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 s="10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 s="10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 s="10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 s="1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 s="10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 s="10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 s="10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 s="10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 s="10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9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 s="10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9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 s="10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 s="10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 s="10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 s="1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 s="10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 s="10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 s="10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 s="10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 s="10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 s="10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 s="10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 s="10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 s="10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 s="1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 s="10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 s="10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 s="10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 s="10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 s="10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 s="10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 s="10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 s="10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 s="10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 s="1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 s="10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 s="10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 s="10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 s="10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 s="10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 s="10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 s="10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 s="10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 s="10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 s="1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 s="10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 s="10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 s="10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 s="10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 s="10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 s="10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 s="10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 s="10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 s="10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 s="1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 s="10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 s="10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 s="10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 s="10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 s="10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 s="10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 s="10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 s="10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 s="10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 s="1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 s="10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 s="10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 s="10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 s="10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 s="10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 s="10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 s="10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 s="10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 s="10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9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 s="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9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 s="10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 s="10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 s="10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 s="10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 s="10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 s="10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 s="10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 s="10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 s="10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 s="1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 s="10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 s="10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 s="10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 s="10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 s="10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 s="10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 s="10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 s="10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 s="10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 s="1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 s="10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 s="10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 s="10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 s="10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 s="10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 s="10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 s="10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 s="10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 s="10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 s="1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 s="10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 s="10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 s="10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 s="10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 s="10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 s="10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 s="10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 s="10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 s="10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 s="1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 s="10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 s="10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 s="10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 s="10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 s="10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 s="10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 s="10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 s="10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 s="10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 s="1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 s="10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 s="10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 s="10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 s="10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 s="10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 s="10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 s="10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 s="10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 s="10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 s="1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 s="10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 s="10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 s="10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9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 s="10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9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 s="10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 s="10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 s="10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 s="10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 s="10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 s="1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 s="10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 s="10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 s="10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 s="10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 s="10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 s="10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 s="10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 s="10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 s="10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 s="1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 s="10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 s="10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 s="10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 s="10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 s="10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 s="10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 s="10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 s="10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 s="10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 s="1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 s="10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 s="10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 s="10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 s="10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 s="10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 s="10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 s="10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 s="10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 s="10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 s="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 s="10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 s="10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 s="10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 s="10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 s="10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 s="10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 s="10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 s="10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 s="10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 s="1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 s="10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 s="10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 s="10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 s="10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 s="10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 s="10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 s="10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 s="10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 s="10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 s="1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 s="10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 s="10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 s="10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 s="10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 s="10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 s="10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 s="10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9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 s="10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 s="10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 s="1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 s="10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 s="10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 s="10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 s="10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 s="10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 s="10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 s="10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 s="10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 s="10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 s="1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 s="10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 s="10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 s="10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 s="10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 s="10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 s="10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 s="10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 s="10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 s="10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 s="1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 s="10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 s="10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 s="10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 s="10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 s="10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 s="10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 s="10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 s="10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 s="10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 s="1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 s="10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 s="10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 s="10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 s="10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 s="10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 s="10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 s="10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 s="10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 s="10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 s="1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 s="10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 s="10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 s="10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 s="10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 s="10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 s="10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 s="10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 s="10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 s="10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 s="1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 s="10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 s="10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 s="10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 s="10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 s="10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 s="10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 s="10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 s="10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 s="10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 s="1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 s="10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9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 s="10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9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 s="10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 s="10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 s="10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 s="10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 s="10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 s="10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 s="10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 s="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 s="10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 s="10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 s="10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 s="10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 s="10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 s="10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 s="10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 s="10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 s="10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 s="1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 s="10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 s="10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 s="10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 s="10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 s="10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 s="10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 s="10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 s="10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 s="10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 s="1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 s="10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 s="10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 s="10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 s="10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 s="10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 s="10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 s="10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 s="10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 s="10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 s="1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 s="10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 s="10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 s="10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 s="10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 s="10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 s="10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 s="10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 s="10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 s="10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 s="1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 s="10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 s="10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 s="10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 s="10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 s="10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 s="10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 s="10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 s="10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 s="10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 s="1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 s="10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 s="10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 s="10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 s="10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 s="10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9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 s="10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9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 s="10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 s="10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 s="10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 s="1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 s="10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 s="10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 s="10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 s="10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 s="10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 s="10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 s="10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 s="10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 s="10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 s="1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 s="10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 s="10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 s="10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 s="10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 s="10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 s="10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 s="10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 s="10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 s="10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 s="1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 s="10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 s="10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 s="10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 s="10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 s="10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 s="10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 s="10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 s="10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 s="10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 s="1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 s="10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 s="10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 s="10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 s="10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 s="10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 s="10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 s="10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 s="10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 s="10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 s="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 s="10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 s="10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 s="10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 s="10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 s="10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 s="10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 s="10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 s="10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 s="10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 s="1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 s="10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 s="10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 s="10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 s="10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 s="10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 s="10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 s="10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 s="10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 s="10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9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 s="1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9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 s="10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 s="10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 s="10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 s="10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 s="10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 s="10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 s="10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 s="10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 s="10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 s="1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 s="10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 s="10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 s="10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 s="10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 s="10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 s="10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 s="10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 s="10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 s="10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 s="1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 s="10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 s="10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 s="10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 s="10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 s="10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 s="10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 s="10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 s="10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 s="10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 s="1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 s="10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 s="10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 s="10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 s="10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 s="10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 s="10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 s="10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 s="10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 s="10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 s="1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 s="10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 s="10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 s="10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 s="10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 s="10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 s="10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 s="10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 s="10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 s="10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 s="1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 s="10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 s="10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 s="10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 s="10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 s="10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 s="10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 s="10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 s="10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 s="10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 s="1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 s="10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 s="10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 s="10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9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 s="10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9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 s="10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 s="10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 s="10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 s="10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 s="10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 s="1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 s="10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 s="10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 s="10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 s="10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 s="10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 s="10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 s="10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 s="10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 s="10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 s="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 s="10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 s="10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 s="10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 s="10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 s="10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 s="10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 s="10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 s="10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 s="10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 s="1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 s="10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 s="10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 s="10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 s="10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 s="10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 s="10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 s="10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 s="10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 s="10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 s="1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 s="10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 s="10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 s="10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 s="10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 s="10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 s="10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 s="10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 s="10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 s="10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 s="1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 s="10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 s="10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 s="10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 s="10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 s="10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 s="10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 s="10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 s="10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 s="10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 s="1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 s="10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 s="10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 s="10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 s="10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 s="10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 s="10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 s="10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9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 s="10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 s="10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 s="1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 s="10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 s="10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 s="10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 s="10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 s="10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 s="10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 s="10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 s="10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 s="10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 s="1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 s="10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 s="10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 s="10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 s="10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 s="10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 s="10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 s="10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 s="10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 s="10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 s="1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 s="10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 s="10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 s="10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 s="10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 s="10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 s="10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 s="10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 s="10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 s="10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 s="1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 s="10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 s="10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 s="10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 s="10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 s="10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 s="10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 s="10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 s="10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 s="10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 s="1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 s="10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 s="10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 s="10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 s="10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 s="10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 s="10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 s="10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 s="10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 s="10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 s="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 s="10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 s="10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 s="10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 s="10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 s="10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 s="10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 s="10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 s="10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 s="10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 s="1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 s="10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9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 s="10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9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 s="10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 s="10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 s="10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 s="10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 s="10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 s="10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 s="10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 s="1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 s="10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 s="10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 s="10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 s="10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 s="10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 s="10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 s="10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 s="10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 s="10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 s="1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 s="10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 s="10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 s="10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 s="10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 s="10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 s="10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 s="10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 s="10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 s="10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 s="1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 s="10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 s="10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 s="10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 s="10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 s="10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 s="10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 s="10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 s="10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 s="10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 s="1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 s="10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 s="10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 s="10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 s="10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 s="10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 s="10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 s="10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 s="10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 s="10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 s="1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 s="10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 s="10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 s="10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 s="10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 s="10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 s="10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 s="10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 s="10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 s="10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 s="1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 s="10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 s="10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 s="10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 s="10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 s="10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9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 s="10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9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 s="10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 s="10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 s="10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 s="1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 s="10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 s="10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 s="10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 s="10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 s="10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 s="10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 s="10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 s="10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 s="10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 s="1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 s="10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 s="10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 s="10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 s="10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 s="10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 s="10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 s="10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 s="10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 s="10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 s="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 s="10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 s="10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 s="10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 s="10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 s="10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 s="10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 s="10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 s="10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 s="10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 s="1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 s="10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 s="10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 s="10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 s="10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 s="10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 s="10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 s="10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 s="10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 s="10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 s="1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 s="10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 s="10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 s="10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 s="10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 s="10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 s="10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 s="10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 s="10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 s="10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 s="1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 s="10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 s="10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 s="10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 s="10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 s="10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 s="10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 s="10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 s="10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 s="10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9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 s="1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9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 s="10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 s="10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 s="10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 s="10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 s="10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 s="10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 s="10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 s="10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 s="10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 s="1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 s="10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 s="10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 s="10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 s="10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 s="10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 s="10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 s="10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 s="10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 s="10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 s="1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 s="10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 s="10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 s="10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 s="10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 s="10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 s="10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 s="10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 s="10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 s="10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 s="1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 s="10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 s="10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 s="10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 s="10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 s="10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 s="10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 s="10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 s="10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 s="10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 s="1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 s="10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 s="10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 s="10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 s="10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 s="10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 s="10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 s="10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 s="10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 s="10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 s="1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 s="10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 s="10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 s="10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 s="10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 s="10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 s="10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 s="10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 s="10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 s="10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 s="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 s="10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 s="10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 s="10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9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 s="10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9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 s="10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 s="10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 s="10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 s="10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 s="10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 s="1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 s="10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 s="10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 s="10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 s="10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 s="10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 s="10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 s="10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 s="10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 s="10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 s="1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 s="10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 s="10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 s="10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 s="10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 s="10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 s="10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 s="10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 s="10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 s="10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 s="1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 s="10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 s="10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 s="10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 s="10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 s="10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 s="10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 s="10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 s="10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 s="10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 s="1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 s="10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 s="10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 s="10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 s="10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 s="10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 s="10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 s="10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 s="10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 s="10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 s="1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 s="10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 s="10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 s="10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 s="10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 s="10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 s="10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 s="10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 s="10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 s="10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 s="1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 s="10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 s="10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 s="10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 s="10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 s="10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 s="10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 s="10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9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 s="10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 s="10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 s="1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 s="10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 s="10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 s="10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 s="10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 s="10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 s="10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 s="10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 s="10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 s="10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 s="1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 s="10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 s="10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 s="10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 s="10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 s="10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 s="10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 s="10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 s="10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 s="10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 s="1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 s="10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 s="10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 s="10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 s="10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 s="10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 s="10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 s="10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 s="10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 s="10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 s="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 s="10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 s="10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 s="10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 s="10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 s="10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 s="10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 s="10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 s="10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 s="10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 s="1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 s="10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 s="10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 s="10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 s="10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 s="10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 s="10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 s="10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 s="10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 s="10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 s="1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 s="10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 s="10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 s="10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 s="10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 s="10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 s="10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 s="10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 s="10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 s="10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 s="1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 s="10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9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 s="10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9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 s="10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 s="10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 s="10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 s="10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 s="10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 s="10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 s="10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 s="1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 s="10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 s="10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 s="10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 s="10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 s="10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 s="10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 s="10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 s="10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 s="10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 s="1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 s="10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 s="10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 s="10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 s="10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 s="10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 s="10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 s="10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 s="10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 s="10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 s="1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 s="10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 s="10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 s="10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 s="10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 s="10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 s="10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 s="10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 s="10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 s="10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 s="1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 s="10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 s="10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 s="10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 s="10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 s="10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 s="10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 s="10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 s="10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 s="10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 s="1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 s="10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 s="10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 s="10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 s="10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 s="10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 s="10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 s="10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 s="10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 s="10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 s="1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 s="10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 s="10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 s="10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 s="10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 s="10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9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 s="10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9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 s="10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 s="10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 s="10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 s="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 s="10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 s="10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 s="10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 s="10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 s="10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 s="10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 s="10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 s="10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 s="10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 s="1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 s="10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 s="10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 s="10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 s="10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 s="10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 s="10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 s="10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 s="10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 s="10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 s="1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 s="10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 s="10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 s="10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 s="10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 s="10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 s="10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 s="10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 s="10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 s="10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 s="1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 s="10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 s="10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 s="10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 s="10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 s="10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 s="10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 s="10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 s="10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 s="10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 s="1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 s="10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 s="10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 s="10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 s="10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 s="10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 s="10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 s="10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 s="10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 s="10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 s="1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 s="10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 s="10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 s="10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 s="10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 s="10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 s="10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 s="10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 s="10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 s="10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9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 s="1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9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 s="10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 s="10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 s="10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 s="10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 s="10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 s="10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 s="10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 s="10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 s="10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 s="1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 s="10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 s="10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 s="10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 s="10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 s="10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 s="10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 s="10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 s="10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 s="10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 s="1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 s="10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 s="10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 s="10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 s="10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 s="10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 s="10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 s="10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 s="10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 s="10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 s="1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 s="10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 s="10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 s="10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 s="10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 s="10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 s="10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 s="10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 s="10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 s="10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 s="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 s="10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 s="10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 s="10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 s="10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 s="10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 s="10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 s="10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 s="10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 s="10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 s="1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 s="10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 s="10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 s="10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 s="10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 s="10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 s="10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 s="10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 s="10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 s="10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 s="1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 s="10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 s="10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 s="10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9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 s="10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9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 s="10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 s="10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 s="10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 s="10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 s="10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 s="1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 s="10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 s="10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 s="10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 s="10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 s="10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 s="10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 s="10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 s="10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 s="10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 s="1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 s="10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 s="10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 s="10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 s="10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 s="10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 s="10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 s="10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 s="10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 s="10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 s="1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 s="10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 s="10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 s="10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 s="10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 s="10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 s="10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 s="10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 s="10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 s="10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 s="1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 s="10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 s="10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 s="10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 s="10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 s="10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 s="10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 s="10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 s="10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 s="10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 s="1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 s="10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 s="10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 s="10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 s="10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 s="10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 s="10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 s="10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 s="10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 s="10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 s="1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 s="10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 s="10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 s="10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 s="10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 s="10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 s="10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 s="10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9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 s="10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 s="10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 s="1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 s="10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 s="10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 s="10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 s="10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 s="10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 s="10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 s="10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 s="10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 s="10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 s="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 s="10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 s="10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 s="10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 s="10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 s="10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 s="10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 s="10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 s="10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 s="10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 s="1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 s="10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 s="10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 s="10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 s="10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 s="10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 s="10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 s="10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 s="10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 s="10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 s="1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 s="10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 s="10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 s="10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 s="10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 s="10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 s="10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 s="10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 s="10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 s="10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 s="1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 s="10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 s="10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 s="10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 s="10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 s="10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 s="10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 s="10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 s="10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 s="10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 s="1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 s="10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 s="10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 s="10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 s="10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 s="10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 s="10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 s="10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 s="10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 s="10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 s="1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 s="10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9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 s="10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9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 s="10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 s="10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 s="10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 s="10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 s="10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 s="10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 s="10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 s="1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 s="10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 s="10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 s="10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 s="10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 s="10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 s="10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 s="10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 s="10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 s="10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 s="1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 s="10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 s="10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 s="10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 s="10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 s="10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 s="10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 s="10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 s="10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 s="10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 s="1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 s="10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 s="10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 s="10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 s="10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 s="10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 s="10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 s="10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 s="10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 s="10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 s="1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 s="10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 s="10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 s="10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 s="10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 s="10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 s="10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 s="10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 s="10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 s="10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 s="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 s="10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 s="10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 s="10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 s="10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 s="10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 s="10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 s="10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 s="10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 s="10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 s="1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 s="10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 s="10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 s="10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 s="10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 s="10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9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 s="10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9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 s="10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 s="10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 s="10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 s="1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 s="10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 s="10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 s="10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 s="10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 s="10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 s="10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 s="10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 s="10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 s="10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 s="1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 s="10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 s="10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 s="10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 s="10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 s="10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 s="10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 s="10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 s="10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 s="10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 s="1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 s="10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 s="10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 s="10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 s="10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 s="10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 s="10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 s="10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 s="10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 s="10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 s="1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 s="10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 s="10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 s="10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 s="10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 s="10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 s="10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 s="10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 s="10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 s="10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 s="1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 s="10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 s="10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 s="10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 s="10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 s="10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 s="10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 s="10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 s="10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 s="10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 s="1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 s="10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 s="10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 s="10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 s="10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 s="10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 s="10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 s="10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 s="10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 s="10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9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 s="1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9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 s="10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 s="10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 s="10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 s="10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 s="10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 s="10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 s="10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 s="10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 s="10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 s="1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 s="10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 s="10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 s="10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 s="10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 s="10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 s="10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 s="10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 s="10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 s="10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 s="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 s="10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 s="10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 s="10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 s="10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 s="10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 s="10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 s="10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 s="10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 s="10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 s="1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 s="10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 s="10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 s="10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 s="10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 s="10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 s="10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 s="10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 s="10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 s="10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 s="1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 s="10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 s="10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 s="10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 s="10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 s="10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 s="10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 s="10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 s="10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 s="10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 s="1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 s="10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 s="10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 s="10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 s="10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 s="10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 s="10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 s="10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 s="10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 s="10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 s="1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 s="10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 s="10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 s="10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9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 s="10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9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 s="10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 s="10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 s="10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 s="10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 s="10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 s="1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 s="10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 s="10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 s="10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 s="10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 s="10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 s="10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 s="10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 s="10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 s="10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 s="1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 s="10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 s="10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 s="10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 s="10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 s="10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 s="10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 s="10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 s="10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 s="10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 s="1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 s="10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 s="10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 s="10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 s="10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 s="10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 s="10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 s="10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 s="10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 s="10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 s="1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 s="10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 s="10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 s="10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 s="10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 s="10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 s="10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 s="10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 s="10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 s="10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 s="1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 s="10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 s="10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 s="10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 s="10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 s="10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 s="10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 s="10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 s="10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 s="10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 s="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 s="10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 s="10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 s="10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 s="10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 s="10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 s="10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 s="10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9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 s="10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 s="10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 s="1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 s="10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 s="10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 s="10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 s="10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 s="10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 s="10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 s="10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 s="10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 s="10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 s="1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 s="10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 s="10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 s="10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 s="10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 s="10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 s="10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 s="10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 s="10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 s="10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 s="1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 s="10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 s="10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 s="10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 s="10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 s="10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 s="10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 s="10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 s="10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 s="10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 s="1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 s="10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 s="10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 s="10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 s="10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 s="10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 s="10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 s="10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 s="10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 s="10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 s="1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 s="10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 s="10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 s="10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 s="10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 s="10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 s="10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 s="10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 s="10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 s="10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 s="1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 s="10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 s="10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 s="10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 s="10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 s="10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 s="10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 s="10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 s="10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 s="10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 s="1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 s="10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9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 s="10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9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 s="10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 s="10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 s="10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 s="10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 s="10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 s="10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 s="10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 s="1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 s="10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 s="10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 s="10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 s="10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 s="10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 s="10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 s="10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 s="10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 s="10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 s="1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 s="10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 s="10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 s="10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 s="10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 s="10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 s="10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 s="10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 s="10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 s="10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 s="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 s="10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 s="10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 s="10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 s="10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 s="10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 s="10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 s="10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 s="10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 s="10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 s="1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 s="10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 s="10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 s="10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1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 s="10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 s="10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 s="10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 s="10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 s="10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 s="10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 s="1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 s="10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1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 s="10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 s="10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 s="10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 s="10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 s="10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 s="10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 s="10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1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 s="10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 s="1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 s="10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 s="10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 s="10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 s="10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 s="10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9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 s="10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9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 s="10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 s="10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 s="10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 s="1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 s="10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 s="10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 s="10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 s="10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 s="10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 s="10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 s="10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 s="10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 s="10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 s="1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 s="10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 s="10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 s="10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 s="10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 s="10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 s="10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 s="10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 s="10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 s="10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 s="1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 s="10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 s="10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 s="10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 s="10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 s="10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 s="10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 s="10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 s="10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 s="10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 s="1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 s="10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 s="10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 s="10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 s="10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 s="10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 s="10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 s="10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 s="10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 s="10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 s="1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 s="10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 s="10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 s="10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 s="10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 s="10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 s="10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 s="10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 s="10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 s="10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 s="1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 s="10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 s="10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 s="10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 s="10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 s="10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 s="10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 s="10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 s="10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 s="10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9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 s="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9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 s="10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 s="10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 s="10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 s="10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 s="10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 s="10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 s="10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 s="10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 s="10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 s="1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 s="10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 s="10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 s="10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 s="10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 s="10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 s="10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 s="10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 s="10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 s="10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 s="1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 s="10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 s="10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 s="10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 s="10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 s="10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 s="10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 s="10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 s="10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 s="10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 s="1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 s="10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 s="10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 s="10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 s="10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 s="10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 s="10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 s="10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 s="10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 s="10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 s="1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 s="10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 s="10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 s="10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 s="10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 s="10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 s="10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 s="10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 s="10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 s="10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 s="1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 s="10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 s="10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 s="10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 s="10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 s="10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 s="10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 s="10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 s="10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 s="10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 s="1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 s="10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 s="10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 s="10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9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 s="10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9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 s="10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 s="10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 s="10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 s="10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 s="10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 s="1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 s="10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 s="10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 s="10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 s="10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 s="10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 s="10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 s="10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 s="10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 s="10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 s="1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 s="10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 s="10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 s="10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 s="10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 s="10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 s="10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 s="10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 s="10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 s="10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 s="1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 s="10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 s="10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 s="10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 s="10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 s="10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 s="10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 s="10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 s="10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 s="10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 s="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 s="10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 s="10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 s="10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 s="10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 s="10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 s="10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 s="10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 s="10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 s="10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 s="1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 s="10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 s="10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 s="10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 s="10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 s="10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 s="10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 s="10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 s="10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 s="10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 s="1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 s="10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 s="10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 s="10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 s="10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 s="10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 s="10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 s="10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9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 s="10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 s="10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 s="1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 s="10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 s="10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 s="10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 s="10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 s="10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 s="10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 s="10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 s="10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 s="10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 s="1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 s="10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 s="10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 s="10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 s="10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 s="10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 s="10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 s="10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 s="10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 s="10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 s="1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 s="10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 s="10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 s="10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 s="10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 s="10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 s="10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 s="10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 s="10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 s="10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 s="1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 s="10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 s="10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 s="10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 s="10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 s="10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 s="10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 s="10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 s="10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 s="10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 s="1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 s="10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 s="10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 s="10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 s="10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 s="10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 s="10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 s="10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 s="10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 s="10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1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 s="1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 s="10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 s="10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 s="10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1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 s="10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1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 s="10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 s="10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 s="10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 s="10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 s="10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 s="1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 s="10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9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 s="10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1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9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 s="10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 s="10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 s="10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 s="10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1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 s="10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 s="10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 s="10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 s="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 s="10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 s="10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 s="10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 s="10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 s="10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 s="10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 s="10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 s="10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 s="10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 s="1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 s="10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 s="10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 s="10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 s="10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 s="10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 s="10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 s="10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 s="10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 s="10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 s="1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 s="10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 s="10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 s="10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 s="10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 s="10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 s="10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 s="10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 s="10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 s="10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 s="1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 s="10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 s="10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 s="10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 s="10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 s="10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 s="10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 s="10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 s="10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 s="10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 s="1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 s="10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 s="10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 s="10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 s="10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 s="10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 s="10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 s="10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 s="10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 s="10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 s="1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 s="10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 s="10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 s="10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 s="10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 s="10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9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 s="10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9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 s="10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 s="10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 s="10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 s="1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 s="10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 s="10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 s="10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 s="10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 s="10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 s="10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 s="10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 s="10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 s="10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 s="1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 s="10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 s="10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 s="10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 s="10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 s="10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 s="10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 s="10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 s="10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 s="10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 s="1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 s="10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 s="10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 s="10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 s="10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 s="10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 s="10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 s="10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 s="10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 s="10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 s="1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 s="10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 s="10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 s="10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 s="10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 s="10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 s="10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 s="10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 s="10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 s="10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 s="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 s="10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 s="10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 s="10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 s="10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 s="10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 s="10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 s="10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 s="10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 s="10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 s="1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 s="10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 s="10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 s="10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 s="10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 s="10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 s="10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 s="10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 s="10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 s="10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9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 s="1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9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 s="10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 s="10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 s="10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 s="10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 s="10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 s="10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 s="10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 s="10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 s="10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 s="1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 s="10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 s="10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 s="10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 s="10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 s="10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 s="10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 s="10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 s="10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 s="10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 s="1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 s="10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 s="10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 s="10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 s="10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 s="10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 s="10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 s="10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 s="10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 s="10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 s="1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 s="10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 s="10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 s="10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 s="10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 s="10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 s="10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 s="10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 s="10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 s="10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 s="1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 s="10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 s="10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 s="10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 s="10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 s="10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 s="10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 s="10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 s="10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 s="10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 s="1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 s="10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 s="10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 s="10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 s="10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 s="10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 s="10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 s="10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 s="10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 s="10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 s="1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 s="10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 s="10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 s="10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9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 s="10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9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 s="10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 s="10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 s="10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 s="10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 s="10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 s="1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 s="10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 s="10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 s="10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 s="10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 s="10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 s="10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 s="10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 s="10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 s="10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 s="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 s="10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 s="10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 s="10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 s="10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 s="10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 s="10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 s="10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 s="10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 s="10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 s="1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 s="10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 s="10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 s="10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 s="10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 s="10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 s="10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 s="10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 s="10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 s="10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 s="1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 s="10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 s="10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 s="10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 s="10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 s="10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 s="10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 s="10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 s="10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 s="10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 s="1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 s="10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 s="10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 s="10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 s="10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 s="10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 s="10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 s="10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 s="10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 s="10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 s="1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 s="10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 s="10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 s="10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 s="10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 s="10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 s="10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 s="10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9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 s="10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 s="10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 s="1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 s="10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 s="10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 s="10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 s="10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 s="10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 s="10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 s="10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 s="10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 s="10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 s="1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 s="10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 s="10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 s="10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 s="10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 s="10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 s="10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 s="10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 s="10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 s="10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 s="1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 s="10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 s="10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 s="10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 s="10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 s="10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 s="10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 s="10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 s="10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 s="10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 s="1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 s="10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 s="10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 s="10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 s="10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 s="10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 s="10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 s="10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 s="10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 s="10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 s="1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 s="10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 s="10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 s="10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 s="10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 s="10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 s="10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 s="10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 s="10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 s="10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 s="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 s="10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 s="10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 s="10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 s="10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 s="10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 s="10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 s="10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 s="10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 s="10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 s="1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 s="10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9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 s="10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9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 s="10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 s="10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 s="10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 s="10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 s="10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 s="10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 s="10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 s="1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 s="10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 s="10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 s="10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 s="10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 s="10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 s="10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 s="10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 s="10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 s="10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 s="1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 s="10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 s="10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 s="10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 s="10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 s="10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 s="10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 s="10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 s="10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 s="10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 s="1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 s="10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 s="10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 s="10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 s="10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 s="10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 s="10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 s="10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 s="10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 s="10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 s="1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 s="10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 s="10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 s="10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 s="10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 s="10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 s="10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 s="10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 s="10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 s="10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 s="1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 s="10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 s="10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 s="10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 s="10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 s="10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 s="10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 s="10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 s="10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 s="10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 s="1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 s="10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 s="10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 s="10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 s="10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 s="10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9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 s="10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9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 s="10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 s="10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 s="10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 s="1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 s="10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 s="10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 s="10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 s="10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 s="10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 s="10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 s="10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 s="10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 s="10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 s="1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 s="10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 s="10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 s="10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 s="10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 s="10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 s="10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 s="10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 s="10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 s="10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 s="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 s="10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 s="10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 s="10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 s="10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 s="10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 s="10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 s="10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 s="10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 s="10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 s="1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 s="10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 s="10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 s="10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 s="10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 s="10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 s="10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 s="10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 s="10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 s="10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 s="1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 s="10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1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 s="10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 s="10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1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 s="10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 s="10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 s="10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 s="10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 s="10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 s="10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 s="1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 s="10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 s="10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 s="10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 s="10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 s="10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 s="10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 s="10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 s="10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1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 s="10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9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 s="1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9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 s="10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 s="10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 s="10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 s="10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 s="10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 s="10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 s="10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 s="10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 s="10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 s="1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 s="10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 s="10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 s="10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 s="10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 s="10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 s="10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 s="10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 s="10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 s="10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 s="1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 s="10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 s="10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 s="10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 s="10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 s="10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 s="10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 s="10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 s="10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 s="10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 s="1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 s="10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 s="10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 s="10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 s="10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 s="10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 s="10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 s="10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 s="10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 s="10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 s="1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 s="10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 s="10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 s="10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 s="10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 s="10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 s="10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 s="10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 s="10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 s="10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 s="1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 s="10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 s="10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 s="10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 s="10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 s="10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 s="10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 s="10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 s="10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 s="10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 s="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 s="10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 s="10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 s="10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9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 s="10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9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 s="10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 s="10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 s="10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 s="10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 s="10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 s="1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 s="10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 s="10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 s="10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 s="10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 s="10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 s="10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 s="10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 s="10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 s="10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 s="1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 s="10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 s="10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 s="10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 s="10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 s="10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 s="10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 s="10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 s="10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 s="10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 s="1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 s="10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 s="10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 s="10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 s="10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 s="10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 s="10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 s="10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 s="10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 s="10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 s="1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 s="10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 s="10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 s="10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1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 s="10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 s="10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 s="10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1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 s="10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 s="10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 s="10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 s="1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 s="10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 s="10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1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 s="10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1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 s="10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 s="10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 s="10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 s="10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 s="10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 s="10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 s="1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 s="10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1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 s="10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 s="10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 s="10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 s="10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 s="10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 s="10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9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 s="10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 s="10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 s="1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 s="10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 s="10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 s="10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1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 s="10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 s="10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 s="10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1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 s="10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 s="10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 s="10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 s="1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1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 s="10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 s="10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 s="10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 s="10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 s="10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1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 s="10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1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 s="10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 s="10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 s="10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 s="1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 s="10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 s="10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 s="10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 s="10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 s="10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 s="10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 s="10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 s="10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 s="10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 s="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 s="10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 s="10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 s="10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 s="10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 s="10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 s="10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 s="10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 s="10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 s="10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 s="1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 s="10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 s="10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 s="10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 s="10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 s="10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 s="10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 s="10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 s="10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 s="10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 s="1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 s="10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 s="10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 s="10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 s="10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 s="10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 s="10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 s="10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 s="10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 s="10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 s="1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 s="10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9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 s="10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9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 s="10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 s="10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 s="10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 s="10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 s="10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 s="10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 s="10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 s="1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 s="10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 s="10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 s="10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 s="10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 s="10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 s="10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 s="10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 s="10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 s="10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 s="1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 s="10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 s="10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 s="10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 s="10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 s="10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 s="10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 s="10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 s="10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 s="10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1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 s="1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 s="10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 s="10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 s="10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 s="10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 s="10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 s="10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 s="10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1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 s="10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 s="10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 s="1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1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 s="10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1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 s="10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 s="10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 s="10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1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 s="10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 s="10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 s="10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 s="10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 s="10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 s="1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 s="10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 s="10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 s="10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 s="10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 s="10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 s="10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 s="10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 s="10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 s="10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 s="1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 s="10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 s="10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 s="10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 s="10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 s="10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9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 s="10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9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 s="10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 s="10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 s="10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 s="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 s="10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 s="10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 s="10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 s="10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 s="10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 s="10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 s="10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 s="10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 s="10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 s="1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 s="10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 s="10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 s="10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 s="10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 s="10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 s="10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 s="10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 s="10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 s="10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 s="1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 s="10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 s="10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 s="10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 s="10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 s="10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 s="10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 s="10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 s="10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 s="10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 s="1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 s="10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 s="10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 s="10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 s="10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 s="10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 s="10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 s="10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 s="10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 s="10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 s="1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 s="10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 s="10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 s="10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 s="10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 s="10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 s="10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 s="10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 s="10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 s="10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 s="1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 s="10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 s="10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 s="10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 s="10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 s="10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 s="10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 s="10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 s="10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 s="10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9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 s="1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9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 s="10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 s="10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 s="10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 s="10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 s="10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 s="10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 s="10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 s="10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 s="10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 s="1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 s="10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 s="10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 s="10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 s="10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 s="10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 s="10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 s="10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 s="10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 s="10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 s="1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 s="10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 s="10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 s="10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 s="10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 s="10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 s="10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 s="10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 s="10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 s="10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 s="1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 s="10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 s="10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 s="10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 s="10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 s="10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 s="10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 s="10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 s="10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 s="10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 s="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 s="10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 s="10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 s="10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 s="10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 s="10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 s="10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 s="10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 s="10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 s="10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 s="1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 s="10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 s="10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 s="10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 s="10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 s="10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 s="10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 s="10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 s="10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 s="10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 s="1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 s="10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 s="10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 s="10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9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 s="10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9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 s="10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 s="10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 s="10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 s="10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 s="10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 s="1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 s="10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 s="10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 s="10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 s="10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 s="10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 s="10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 s="10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 s="10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 s="10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 s="1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 s="10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 s="10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 s="10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 s="10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 s="10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 s="10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 s="10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 s="10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 s="10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 s="1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 s="10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 s="10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 s="10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 s="10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 s="10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 s="10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 s="10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 s="10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 s="10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 s="1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 s="10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 s="10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 s="10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 s="10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 s="10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 s="10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 s="10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 s="10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 s="10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 s="1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 s="10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 s="10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 s="10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 s="10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 s="10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 s="10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 s="10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 s="10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 s="10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 s="1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 s="10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 s="10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 s="10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 s="10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 s="10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 s="10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 s="10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9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 s="10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 s="10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 s="1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 s="10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 s="10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 s="10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 s="10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 s="10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 s="10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 s="10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 s="10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 s="10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 s="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 s="10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 s="10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 s="10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 s="10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 s="10">
        <f t="shared" si="324"/>
        <v>2015</v>
      </c>
    </row>
  </sheetData>
  <autoFilter ref="A1:U4115" xr:uid="{00000000-0001-0000-0000-000000000000}">
    <filterColumn colId="16">
      <filters>
        <filter val="theater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4115 P1 R1:U1">
    <cfRule type="colorScale" priority="12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E5D85-8575-9446-8CFB-CBA9BA2AFBEE}">
  <sheetPr codeName="Sheet4"/>
  <dimension ref="A1:J13"/>
  <sheetViews>
    <sheetView zoomScale="106" zoomScaleNormal="106" workbookViewId="0">
      <selection activeCell="F13" sqref="F13"/>
    </sheetView>
  </sheetViews>
  <sheetFormatPr baseColWidth="10" defaultRowHeight="15" x14ac:dyDescent="0.2"/>
  <cols>
    <col min="1" max="1" width="12.5" bestFit="1" customWidth="1"/>
    <col min="2" max="2" width="15.6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8" style="21" bestFit="1" customWidth="1"/>
    <col min="7" max="7" width="14.33203125" style="21" bestFit="1" customWidth="1"/>
    <col min="8" max="8" width="17.1640625" style="21" bestFit="1" customWidth="1"/>
  </cols>
  <sheetData>
    <row r="1" spans="1:10" s="16" customFormat="1" x14ac:dyDescent="0.2">
      <c r="A1" s="16" t="s">
        <v>8381</v>
      </c>
      <c r="B1" s="16" t="s">
        <v>8383</v>
      </c>
      <c r="C1" s="16" t="s">
        <v>8384</v>
      </c>
      <c r="D1" s="16" t="s">
        <v>8385</v>
      </c>
      <c r="E1" s="16" t="s">
        <v>8386</v>
      </c>
      <c r="F1" s="20" t="s">
        <v>8387</v>
      </c>
      <c r="G1" s="20" t="s">
        <v>8388</v>
      </c>
      <c r="H1" s="20" t="s">
        <v>8389</v>
      </c>
    </row>
    <row r="2" spans="1:10" x14ac:dyDescent="0.2">
      <c r="A2" t="s">
        <v>8390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 t="shared" ref="H2:H13" si="0">D2/E2</f>
        <v>0</v>
      </c>
      <c r="J2" s="21"/>
    </row>
    <row r="3" spans="1:10" x14ac:dyDescent="0.2">
      <c r="A3" t="s">
        <v>8391</v>
      </c>
      <c r="B3">
        <f>COUNTIFS(Kickstarter!D:D,"&gt;=1000",Kickstarter!F:F,"successful",Kickstarter!D:D,"&lt;=4999",Kickstarter!R:R,"plays")</f>
        <v>388</v>
      </c>
      <c r="C3">
        <f>COUNTIFS(Kickstarter!D:D,"&gt;=1000",Kickstarter!F:F,"failed",Kickstarter!D:D,"&lt;=4999",Kickstarter!R:R,"plays")</f>
        <v>146</v>
      </c>
      <c r="D3">
        <f>COUNTIFS(Kickstarter!D:D,"&gt;=1000",Kickstarter!F:F,"canceled",Kickstarter!D:D,"&lt;=4999",Kickstarter!R:R,"plays")</f>
        <v>0</v>
      </c>
      <c r="E3">
        <f t="shared" ref="E3:E13" si="1">SUM(B3:D3)</f>
        <v>534</v>
      </c>
      <c r="F3" s="21">
        <f t="shared" ref="F3:F13" si="2">B3/E3</f>
        <v>0.72659176029962547</v>
      </c>
      <c r="G3" s="21">
        <f t="shared" ref="G3:G13" si="3">C3/E3</f>
        <v>0.27340823970037453</v>
      </c>
      <c r="H3" s="21">
        <f t="shared" si="0"/>
        <v>0</v>
      </c>
      <c r="J3" s="21"/>
    </row>
    <row r="4" spans="1:10" x14ac:dyDescent="0.2">
      <c r="A4" t="s">
        <v>8392</v>
      </c>
      <c r="B4">
        <f>COUNTIFS(Kickstarter!D:D,"&gt;=5000",Kickstarter!F:F,"successful",Kickstarter!D:D,"&lt;=9999",Kickstarter!R:R,"plays")</f>
        <v>93</v>
      </c>
      <c r="C4">
        <f>COUNTIFS(Kickstarter!D:D,"&gt;=5000",Kickstarter!F:F,"failed",Kickstarter!D:D,"&lt;=9999",Kickstarter!R:R,"plays")</f>
        <v>76</v>
      </c>
      <c r="D4">
        <f>COUNTIFS(Kickstarter!D:D,"&gt;=5000",Kickstarter!F:F,"canceled",Kickstarter!D:D,"&lt;=9999",Kickstarter!R:R,"plays")</f>
        <v>0</v>
      </c>
      <c r="E4">
        <f t="shared" si="1"/>
        <v>169</v>
      </c>
      <c r="F4" s="21">
        <f t="shared" si="2"/>
        <v>0.55029585798816572</v>
      </c>
      <c r="G4" s="21">
        <f t="shared" si="3"/>
        <v>0.44970414201183434</v>
      </c>
      <c r="H4" s="21">
        <f t="shared" si="0"/>
        <v>0</v>
      </c>
    </row>
    <row r="5" spans="1:10" x14ac:dyDescent="0.2">
      <c r="A5" t="s">
        <v>8393</v>
      </c>
      <c r="B5">
        <f>COUNTIFS(Kickstarter!D:D,"&gt;=10000",Kickstarter!F:F,"successful",Kickstarter!D:D,"&lt;=14999",Kickstarter!R:R,"plays")</f>
        <v>39</v>
      </c>
      <c r="C5">
        <f>COUNTIFS(Kickstarter!D:D,"&gt;=10000",Kickstarter!F:F,"failed",Kickstarter!D:D,"&lt;=14999",Kickstarter!R:R,"plays")</f>
        <v>33</v>
      </c>
      <c r="D5">
        <f>COUNTIFS(Kickstarter!D:D,"&gt;=10000",Kickstarter!F:F,"canceled",Kickstarter!D:D,"&lt;=14999",Kickstarter!R:R,"plays")</f>
        <v>0</v>
      </c>
      <c r="E5">
        <f t="shared" si="1"/>
        <v>72</v>
      </c>
      <c r="F5" s="21">
        <f t="shared" si="2"/>
        <v>0.54166666666666663</v>
      </c>
      <c r="G5" s="21">
        <f t="shared" si="3"/>
        <v>0.45833333333333331</v>
      </c>
      <c r="H5" s="21">
        <f t="shared" si="0"/>
        <v>0</v>
      </c>
    </row>
    <row r="6" spans="1:10" x14ac:dyDescent="0.2">
      <c r="A6" t="s">
        <v>8394</v>
      </c>
      <c r="B6">
        <f>COUNTIFS(Kickstarter!D:D,"&gt;=15000",Kickstarter!F:F,"successful",Kickstarter!D:D,"&lt;=19999",Kickstarter!R:R,"plays")</f>
        <v>12</v>
      </c>
      <c r="C6">
        <f>COUNTIFS(Kickstarter!D:D,"&gt;=15000",Kickstarter!F:F,"failed",Kickstarter!D:D,"&lt;=19999",Kickstarter!R:R,"plays")</f>
        <v>12</v>
      </c>
      <c r="D6">
        <f>COUNTIFS(Kickstarter!D:D,"&gt;=15000",Kickstarter!F:F,"canceled",Kickstarter!D:D,"&lt;=19999",Kickstarter!R:R,"plays")</f>
        <v>0</v>
      </c>
      <c r="E6">
        <f t="shared" si="1"/>
        <v>24</v>
      </c>
      <c r="F6" s="21">
        <f t="shared" si="2"/>
        <v>0.5</v>
      </c>
      <c r="G6" s="21">
        <f t="shared" si="3"/>
        <v>0.5</v>
      </c>
      <c r="H6" s="21">
        <f t="shared" si="0"/>
        <v>0</v>
      </c>
    </row>
    <row r="7" spans="1:10" x14ac:dyDescent="0.2">
      <c r="A7" t="s">
        <v>8395</v>
      </c>
      <c r="B7">
        <f>COUNTIFS(Kickstarter!D:D,"&gt;=20000",Kickstarter!F:F,"successful",Kickstarter!D:D,"&lt;=24999",Kickstarter!R:R,"plays")</f>
        <v>9</v>
      </c>
      <c r="C7">
        <f>COUNTIFS(Kickstarter!D:D,"&gt;=20000",Kickstarter!F:F,"failed",Kickstarter!D:D,"&lt;=24999",Kickstarter!R:R,"plays")</f>
        <v>11</v>
      </c>
      <c r="D7">
        <f>COUNTIFS(Kickstarter!D:D,"&gt;=20000",Kickstarter!F:F,"canceled",Kickstarter!D:D,"&lt;=24999",Kickstarter!R:R,"plays")</f>
        <v>0</v>
      </c>
      <c r="E7">
        <f t="shared" si="1"/>
        <v>20</v>
      </c>
      <c r="F7" s="21">
        <f t="shared" si="2"/>
        <v>0.45</v>
      </c>
      <c r="G7" s="21">
        <f t="shared" si="3"/>
        <v>0.55000000000000004</v>
      </c>
      <c r="H7" s="21">
        <f t="shared" si="0"/>
        <v>0</v>
      </c>
    </row>
    <row r="8" spans="1:10" x14ac:dyDescent="0.2">
      <c r="A8" t="s">
        <v>8396</v>
      </c>
      <c r="B8">
        <f>COUNTIFS(Kickstarter!D:D,"&gt;=25000",Kickstarter!F:F,"successful",Kickstarter!D:D,"&lt;=29999",Kickstarter!R:R,"plays")</f>
        <v>1</v>
      </c>
      <c r="C8">
        <f>COUNTIFS(Kickstarter!D:D,"&gt;=25000",Kickstarter!F:F,"failed",Kickstarter!D:D,"&lt;=29999",Kickstarter!R:R,"plays")</f>
        <v>4</v>
      </c>
      <c r="D8">
        <f>COUNTIFS(Kickstarter!D:D,"&gt;=25000",Kickstarter!F:F,"canceled",Kickstarter!D:D,"&lt;=29999",Kickstarter!R:R,"plays")</f>
        <v>0</v>
      </c>
      <c r="E8">
        <f t="shared" si="1"/>
        <v>5</v>
      </c>
      <c r="F8" s="21">
        <f t="shared" si="2"/>
        <v>0.2</v>
      </c>
      <c r="G8" s="21">
        <f t="shared" si="3"/>
        <v>0.8</v>
      </c>
      <c r="H8" s="21">
        <f t="shared" si="0"/>
        <v>0</v>
      </c>
    </row>
    <row r="9" spans="1:10" x14ac:dyDescent="0.2">
      <c r="A9" t="s">
        <v>8397</v>
      </c>
      <c r="B9">
        <f>COUNTIFS(Kickstarter!D:D,"&gt;=30000",Kickstarter!F:F,"successful",Kickstarter!D:D,"&lt;=34999",Kickstarter!R:R,"plays")</f>
        <v>3</v>
      </c>
      <c r="C9">
        <f>COUNTIFS(Kickstarter!D:D,"&gt;=30000",Kickstarter!F:F,"failed",Kickstarter!D:D,"&lt;=34999",Kickstarter!R:R,"plays")</f>
        <v>8</v>
      </c>
      <c r="D9">
        <f>COUNTIFS(Kickstarter!D:D,"&gt;=35000",Kickstarter!F:F,"canceled",Kickstarter!D:D,"&lt;=34999",Kickstarter!R:R,"plays")</f>
        <v>0</v>
      </c>
      <c r="E9">
        <f t="shared" si="1"/>
        <v>11</v>
      </c>
      <c r="F9" s="21">
        <f t="shared" si="2"/>
        <v>0.27272727272727271</v>
      </c>
      <c r="G9" s="21">
        <f t="shared" si="3"/>
        <v>0.72727272727272729</v>
      </c>
      <c r="H9" s="21">
        <f t="shared" si="0"/>
        <v>0</v>
      </c>
    </row>
    <row r="10" spans="1:10" x14ac:dyDescent="0.2">
      <c r="A10" t="s">
        <v>8398</v>
      </c>
      <c r="B10">
        <f>COUNTIFS(Kickstarter!D:D,"&gt;=35000",Kickstarter!F:F,"successful",Kickstarter!D:D,"&lt;=39999",Kickstarter!R:R,"plays")</f>
        <v>4</v>
      </c>
      <c r="C10">
        <f>COUNTIFS(Kickstarter!D:D,"&gt;=35000",Kickstarter!F:F,"failed",Kickstarter!D:D,"&lt;=39999",Kickstarter!R:R,"plays")</f>
        <v>2</v>
      </c>
      <c r="D10">
        <f>COUNTIFS(Kickstarter!D:D,"&gt;=35000",Kickstarter!F:F,"canceled",Kickstarter!D:D,"&lt;=39999",Kickstarter!R:R,"plays")</f>
        <v>0</v>
      </c>
      <c r="E10">
        <f t="shared" si="1"/>
        <v>6</v>
      </c>
      <c r="F10" s="21">
        <f t="shared" si="2"/>
        <v>0.66666666666666663</v>
      </c>
      <c r="G10" s="21">
        <f t="shared" si="3"/>
        <v>0.33333333333333331</v>
      </c>
      <c r="H10" s="21">
        <f t="shared" si="0"/>
        <v>0</v>
      </c>
    </row>
    <row r="11" spans="1:10" x14ac:dyDescent="0.2">
      <c r="A11" t="s">
        <v>8399</v>
      </c>
      <c r="B11">
        <f>COUNTIFS(Kickstarter!D:D,"&gt;=40000",Kickstarter!F:F,"successful",Kickstarter!D:D,"&lt;=44999",Kickstarter!R:R,"plays")</f>
        <v>2</v>
      </c>
      <c r="C11">
        <f>COUNTIFS(Kickstarter!D:D,"&gt;=40000",Kickstarter!F:F,"failed",Kickstarter!D:D,"&lt;=44999",Kickstarter!R:R,"plays")</f>
        <v>1</v>
      </c>
      <c r="D11">
        <f>COUNTIFS(Kickstarter!D:D,"&gt;=40000",Kickstarter!F:F,"canceled",Kickstarter!D:D,"&lt;=44999",Kickstarter!R:R,"plays")</f>
        <v>0</v>
      </c>
      <c r="E11">
        <f t="shared" si="1"/>
        <v>3</v>
      </c>
      <c r="F11" s="21">
        <f t="shared" si="2"/>
        <v>0.66666666666666663</v>
      </c>
      <c r="G11" s="21">
        <f t="shared" si="3"/>
        <v>0.33333333333333331</v>
      </c>
      <c r="H11" s="21">
        <f t="shared" si="0"/>
        <v>0</v>
      </c>
    </row>
    <row r="12" spans="1:10" x14ac:dyDescent="0.2">
      <c r="A12" t="s">
        <v>8400</v>
      </c>
      <c r="B12">
        <f>COUNTIFS(Kickstarter!D:D,"&gt;=45000",Kickstarter!F:F,"successful",Kickstarter!D:D,"&lt;=49999",Kickstarter!R:R,"plays")</f>
        <v>0</v>
      </c>
      <c r="C12">
        <f>COUNTIFS(Kickstarter!D:D,"&gt;=45000",Kickstarter!F:F,"failed",Kickstarter!D:D,"&lt;=49999",Kickstarter!R:R,"plays")</f>
        <v>1</v>
      </c>
      <c r="D12">
        <f>COUNTIFS(Kickstarter!D:D,"&gt;=45000",Kickstarter!F:F,"canceled",Kickstarter!D:D,"&lt;=49999",Kickstarter!R:R,"plays")</f>
        <v>0</v>
      </c>
      <c r="E12">
        <f t="shared" si="1"/>
        <v>1</v>
      </c>
      <c r="F12" s="21">
        <f t="shared" si="2"/>
        <v>0</v>
      </c>
      <c r="G12" s="21">
        <f t="shared" si="3"/>
        <v>1</v>
      </c>
      <c r="H12" s="21">
        <f t="shared" si="0"/>
        <v>0</v>
      </c>
    </row>
    <row r="13" spans="1:10" x14ac:dyDescent="0.2">
      <c r="A13" t="s">
        <v>8401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1"/>
        <v>16</v>
      </c>
      <c r="F13" s="21">
        <f t="shared" si="2"/>
        <v>0.125</v>
      </c>
      <c r="G13" s="21">
        <f t="shared" si="3"/>
        <v>0.875</v>
      </c>
      <c r="H13" s="21">
        <f t="shared" si="0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D4A1A-759E-FD4C-9A0D-7ED7D6A515F6}">
  <sheetPr codeName="Sheet8"/>
  <dimension ref="A1:D6"/>
  <sheetViews>
    <sheetView zoomScale="140" zoomScaleNormal="140" workbookViewId="0">
      <selection activeCell="A16" sqref="A16"/>
    </sheetView>
  </sheetViews>
  <sheetFormatPr baseColWidth="10" defaultRowHeight="15" x14ac:dyDescent="0.2"/>
  <cols>
    <col min="1" max="1" width="27.83203125" bestFit="1" customWidth="1"/>
    <col min="2" max="2" width="109" bestFit="1" customWidth="1"/>
    <col min="3" max="3" width="5.1640625" bestFit="1" customWidth="1"/>
  </cols>
  <sheetData>
    <row r="1" spans="1:4" x14ac:dyDescent="0.2">
      <c r="A1" s="18" t="s">
        <v>8380</v>
      </c>
      <c r="B1" s="18" t="s">
        <v>4110</v>
      </c>
      <c r="C1" t="s">
        <v>8381</v>
      </c>
      <c r="D1" t="s">
        <v>8382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58C4A-1703-2A4B-8AF9-BA58374A6BC2}">
  <sheetPr codeName="Sheet9"/>
  <dimension ref="A1:F6"/>
  <sheetViews>
    <sheetView topLeftCell="C1" zoomScale="134" zoomScaleNormal="134" workbookViewId="0">
      <selection activeCell="C28" sqref="C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8360</v>
      </c>
      <c r="B3" s="11" t="s">
        <v>8361</v>
      </c>
    </row>
    <row r="4" spans="1:6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2" t="s">
        <v>8362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D8570-563E-F349-B17C-B60B37609B01}">
  <sheetPr codeName="Sheet10"/>
  <dimension ref="A1:F43"/>
  <sheetViews>
    <sheetView tabSelected="1" workbookViewId="0">
      <selection activeCell="S16" sqref="S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8224</v>
      </c>
    </row>
    <row r="2" spans="1:6" x14ac:dyDescent="0.2">
      <c r="A2" s="11" t="s">
        <v>8358</v>
      </c>
      <c r="B2" t="s">
        <v>8363</v>
      </c>
    </row>
    <row r="4" spans="1:6" x14ac:dyDescent="0.2">
      <c r="A4" s="11" t="s">
        <v>8360</v>
      </c>
      <c r="B4" s="11" t="s">
        <v>8361</v>
      </c>
    </row>
    <row r="5" spans="1:6" x14ac:dyDescent="0.2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2" t="s">
        <v>8314</v>
      </c>
      <c r="B6" s="10"/>
      <c r="C6" s="10">
        <v>14</v>
      </c>
      <c r="D6" s="10"/>
      <c r="E6" s="10"/>
      <c r="F6" s="10">
        <v>14</v>
      </c>
    </row>
    <row r="7" spans="1:6" x14ac:dyDescent="0.2">
      <c r="A7" s="12" t="s">
        <v>8342</v>
      </c>
      <c r="B7" s="10">
        <v>3</v>
      </c>
      <c r="C7" s="10"/>
      <c r="D7" s="10"/>
      <c r="E7" s="10"/>
      <c r="F7" s="10">
        <v>3</v>
      </c>
    </row>
    <row r="8" spans="1:6" x14ac:dyDescent="0.2">
      <c r="A8" s="12" t="s">
        <v>8356</v>
      </c>
      <c r="B8" s="10"/>
      <c r="C8" s="10">
        <v>2</v>
      </c>
      <c r="D8" s="10"/>
      <c r="E8" s="10"/>
      <c r="F8" s="10">
        <v>2</v>
      </c>
    </row>
    <row r="9" spans="1:6" x14ac:dyDescent="0.2">
      <c r="A9" s="12" t="s">
        <v>8352</v>
      </c>
      <c r="B9" s="10"/>
      <c r="C9" s="10"/>
      <c r="D9" s="10"/>
      <c r="E9" s="10">
        <v>5</v>
      </c>
      <c r="F9" s="10">
        <v>5</v>
      </c>
    </row>
    <row r="10" spans="1:6" x14ac:dyDescent="0.2">
      <c r="A10" s="12" t="s">
        <v>8313</v>
      </c>
      <c r="B10" s="10"/>
      <c r="C10" s="10"/>
      <c r="D10" s="10"/>
      <c r="E10" s="10">
        <v>8</v>
      </c>
      <c r="F10" s="10">
        <v>8</v>
      </c>
    </row>
    <row r="11" spans="1:6" x14ac:dyDescent="0.2">
      <c r="A11" s="12" t="s">
        <v>8312</v>
      </c>
      <c r="B11" s="10"/>
      <c r="C11" s="10">
        <v>16</v>
      </c>
      <c r="D11" s="10"/>
      <c r="E11" s="10"/>
      <c r="F11" s="10">
        <v>16</v>
      </c>
    </row>
    <row r="12" spans="1:6" x14ac:dyDescent="0.2">
      <c r="A12" s="12" t="s">
        <v>8328</v>
      </c>
      <c r="B12" s="10"/>
      <c r="C12" s="10"/>
      <c r="D12" s="10"/>
      <c r="E12" s="10">
        <v>6</v>
      </c>
      <c r="F12" s="10">
        <v>6</v>
      </c>
    </row>
    <row r="13" spans="1:6" x14ac:dyDescent="0.2">
      <c r="A13" s="12" t="s">
        <v>8345</v>
      </c>
      <c r="B13" s="10"/>
      <c r="C13" s="10">
        <v>1</v>
      </c>
      <c r="D13" s="10">
        <v>1</v>
      </c>
      <c r="E13" s="10"/>
      <c r="F13" s="10">
        <v>2</v>
      </c>
    </row>
    <row r="14" spans="1:6" x14ac:dyDescent="0.2">
      <c r="A14" s="12" t="s">
        <v>8322</v>
      </c>
      <c r="B14" s="10"/>
      <c r="C14" s="10">
        <v>2</v>
      </c>
      <c r="D14" s="10"/>
      <c r="E14" s="10"/>
      <c r="F14" s="10">
        <v>2</v>
      </c>
    </row>
    <row r="15" spans="1:6" x14ac:dyDescent="0.2">
      <c r="A15" s="12" t="s">
        <v>8335</v>
      </c>
      <c r="B15" s="10">
        <v>1</v>
      </c>
      <c r="C15" s="10">
        <v>5</v>
      </c>
      <c r="D15" s="10"/>
      <c r="E15" s="10"/>
      <c r="F15" s="10">
        <v>6</v>
      </c>
    </row>
    <row r="16" spans="1:6" x14ac:dyDescent="0.2">
      <c r="A16" s="12" t="s">
        <v>8346</v>
      </c>
      <c r="B16" s="10"/>
      <c r="C16" s="10">
        <v>3</v>
      </c>
      <c r="D16" s="10"/>
      <c r="E16" s="10"/>
      <c r="F16" s="10">
        <v>3</v>
      </c>
    </row>
    <row r="17" spans="1:6" x14ac:dyDescent="0.2">
      <c r="A17" s="12" t="s">
        <v>8347</v>
      </c>
      <c r="B17" s="10"/>
      <c r="C17" s="10"/>
      <c r="D17" s="10"/>
      <c r="E17" s="10">
        <v>19</v>
      </c>
      <c r="F17" s="10">
        <v>19</v>
      </c>
    </row>
    <row r="18" spans="1:6" x14ac:dyDescent="0.2">
      <c r="A18" s="12" t="s">
        <v>8326</v>
      </c>
      <c r="B18" s="10"/>
      <c r="C18" s="10">
        <v>6</v>
      </c>
      <c r="D18" s="10"/>
      <c r="E18" s="10"/>
      <c r="F18" s="10">
        <v>6</v>
      </c>
    </row>
    <row r="19" spans="1:6" x14ac:dyDescent="0.2">
      <c r="A19" s="12" t="s">
        <v>8325</v>
      </c>
      <c r="B19" s="10"/>
      <c r="C19" s="10"/>
      <c r="D19" s="10"/>
      <c r="E19" s="10">
        <v>2</v>
      </c>
      <c r="F19" s="10">
        <v>2</v>
      </c>
    </row>
    <row r="20" spans="1:6" x14ac:dyDescent="0.2">
      <c r="A20" s="12" t="s">
        <v>8333</v>
      </c>
      <c r="B20" s="10"/>
      <c r="C20" s="10">
        <v>7</v>
      </c>
      <c r="D20" s="10"/>
      <c r="E20" s="10"/>
      <c r="F20" s="10">
        <v>7</v>
      </c>
    </row>
    <row r="21" spans="1:6" x14ac:dyDescent="0.2">
      <c r="A21" s="12" t="s">
        <v>8357</v>
      </c>
      <c r="B21" s="10">
        <v>5</v>
      </c>
      <c r="C21" s="10">
        <v>11</v>
      </c>
      <c r="D21" s="10"/>
      <c r="E21" s="10">
        <v>10</v>
      </c>
      <c r="F21" s="10">
        <v>26</v>
      </c>
    </row>
    <row r="22" spans="1:6" x14ac:dyDescent="0.2">
      <c r="A22" s="12" t="s">
        <v>8341</v>
      </c>
      <c r="B22" s="10"/>
      <c r="C22" s="10">
        <v>3</v>
      </c>
      <c r="D22" s="10"/>
      <c r="E22" s="10"/>
      <c r="F22" s="10">
        <v>3</v>
      </c>
    </row>
    <row r="23" spans="1:6" x14ac:dyDescent="0.2">
      <c r="A23" s="12" t="s">
        <v>8321</v>
      </c>
      <c r="B23" s="10"/>
      <c r="C23" s="10"/>
      <c r="D23" s="10"/>
      <c r="E23" s="10">
        <v>6</v>
      </c>
      <c r="F23" s="10">
        <v>6</v>
      </c>
    </row>
    <row r="24" spans="1:6" x14ac:dyDescent="0.2">
      <c r="A24" s="12" t="s">
        <v>8348</v>
      </c>
      <c r="B24" s="10"/>
      <c r="C24" s="10">
        <v>5</v>
      </c>
      <c r="D24" s="10"/>
      <c r="E24" s="10"/>
      <c r="F24" s="10">
        <v>5</v>
      </c>
    </row>
    <row r="25" spans="1:6" x14ac:dyDescent="0.2">
      <c r="A25" s="12" t="s">
        <v>8337</v>
      </c>
      <c r="B25" s="10"/>
      <c r="C25" s="10">
        <v>14</v>
      </c>
      <c r="D25" s="10"/>
      <c r="E25" s="10">
        <v>18</v>
      </c>
      <c r="F25" s="10">
        <v>32</v>
      </c>
    </row>
    <row r="26" spans="1:6" x14ac:dyDescent="0.2">
      <c r="A26" s="12" t="s">
        <v>8343</v>
      </c>
      <c r="B26" s="10"/>
      <c r="C26" s="10">
        <v>5</v>
      </c>
      <c r="D26" s="10"/>
      <c r="E26" s="10"/>
      <c r="F26" s="10">
        <v>5</v>
      </c>
    </row>
    <row r="27" spans="1:6" x14ac:dyDescent="0.2">
      <c r="A27" s="12" t="s">
        <v>8316</v>
      </c>
      <c r="B27" s="10"/>
      <c r="C27" s="10">
        <v>70</v>
      </c>
      <c r="D27" s="10">
        <v>6</v>
      </c>
      <c r="E27" s="10">
        <v>238</v>
      </c>
      <c r="F27" s="10">
        <v>314</v>
      </c>
    </row>
    <row r="28" spans="1:6" x14ac:dyDescent="0.2">
      <c r="A28" s="12" t="s">
        <v>8344</v>
      </c>
      <c r="B28" s="10"/>
      <c r="C28" s="10"/>
      <c r="D28" s="10"/>
      <c r="E28" s="10">
        <v>2</v>
      </c>
      <c r="F28" s="10">
        <v>2</v>
      </c>
    </row>
    <row r="29" spans="1:6" x14ac:dyDescent="0.2">
      <c r="A29" s="12" t="s">
        <v>8351</v>
      </c>
      <c r="B29" s="10"/>
      <c r="C29" s="10">
        <v>3</v>
      </c>
      <c r="D29" s="10"/>
      <c r="E29" s="10"/>
      <c r="F29" s="10">
        <v>3</v>
      </c>
    </row>
    <row r="30" spans="1:6" x14ac:dyDescent="0.2">
      <c r="A30" s="12" t="s">
        <v>8324</v>
      </c>
      <c r="B30" s="10"/>
      <c r="C30" s="10"/>
      <c r="D30" s="10"/>
      <c r="E30" s="10">
        <v>10</v>
      </c>
      <c r="F30" s="10">
        <v>10</v>
      </c>
    </row>
    <row r="31" spans="1:6" x14ac:dyDescent="0.2">
      <c r="A31" s="12" t="s">
        <v>8311</v>
      </c>
      <c r="B31" s="10">
        <v>2</v>
      </c>
      <c r="C31" s="10"/>
      <c r="D31" s="10"/>
      <c r="E31" s="10"/>
      <c r="F31" s="10">
        <v>2</v>
      </c>
    </row>
    <row r="32" spans="1:6" x14ac:dyDescent="0.2">
      <c r="A32" s="12" t="s">
        <v>8310</v>
      </c>
      <c r="B32" s="10"/>
      <c r="C32" s="10"/>
      <c r="D32" s="10"/>
      <c r="E32" s="10">
        <v>6</v>
      </c>
      <c r="F32" s="10">
        <v>6</v>
      </c>
    </row>
    <row r="33" spans="1:6" x14ac:dyDescent="0.2">
      <c r="A33" s="12" t="s">
        <v>8350</v>
      </c>
      <c r="B33" s="10"/>
      <c r="C33" s="10"/>
      <c r="D33" s="10">
        <v>1</v>
      </c>
      <c r="E33" s="10"/>
      <c r="F33" s="10">
        <v>1</v>
      </c>
    </row>
    <row r="34" spans="1:6" x14ac:dyDescent="0.2">
      <c r="A34" s="12" t="s">
        <v>8353</v>
      </c>
      <c r="B34" s="10"/>
      <c r="C34" s="10"/>
      <c r="D34" s="10"/>
      <c r="E34" s="10">
        <v>3</v>
      </c>
      <c r="F34" s="10">
        <v>3</v>
      </c>
    </row>
    <row r="35" spans="1:6" x14ac:dyDescent="0.2">
      <c r="A35" s="12" t="s">
        <v>8355</v>
      </c>
      <c r="B35" s="10">
        <v>1</v>
      </c>
      <c r="C35" s="10">
        <v>8</v>
      </c>
      <c r="D35" s="10"/>
      <c r="E35" s="10">
        <v>10</v>
      </c>
      <c r="F35" s="10">
        <v>19</v>
      </c>
    </row>
    <row r="36" spans="1:6" x14ac:dyDescent="0.2">
      <c r="A36" s="12" t="s">
        <v>8349</v>
      </c>
      <c r="B36" s="10"/>
      <c r="C36" s="10"/>
      <c r="D36" s="10"/>
      <c r="E36" s="10">
        <v>16</v>
      </c>
      <c r="F36" s="10">
        <v>16</v>
      </c>
    </row>
    <row r="37" spans="1:6" x14ac:dyDescent="0.2">
      <c r="A37" s="12" t="s">
        <v>8309</v>
      </c>
      <c r="B37" s="10"/>
      <c r="C37" s="10"/>
      <c r="D37" s="10"/>
      <c r="E37" s="10">
        <v>7</v>
      </c>
      <c r="F37" s="10">
        <v>7</v>
      </c>
    </row>
    <row r="38" spans="1:6" x14ac:dyDescent="0.2">
      <c r="A38" s="12" t="s">
        <v>8339</v>
      </c>
      <c r="B38" s="10"/>
      <c r="C38" s="10">
        <v>4</v>
      </c>
      <c r="D38" s="10"/>
      <c r="E38" s="10"/>
      <c r="F38" s="10">
        <v>4</v>
      </c>
    </row>
    <row r="39" spans="1:6" x14ac:dyDescent="0.2">
      <c r="A39" s="12" t="s">
        <v>8332</v>
      </c>
      <c r="B39" s="10"/>
      <c r="C39" s="10">
        <v>10</v>
      </c>
      <c r="D39" s="10"/>
      <c r="E39" s="10"/>
      <c r="F39" s="10">
        <v>10</v>
      </c>
    </row>
    <row r="40" spans="1:6" x14ac:dyDescent="0.2">
      <c r="A40" s="12" t="s">
        <v>8319</v>
      </c>
      <c r="B40" s="10">
        <v>5</v>
      </c>
      <c r="C40" s="10">
        <v>6</v>
      </c>
      <c r="D40" s="10"/>
      <c r="E40" s="10"/>
      <c r="F40" s="10">
        <v>11</v>
      </c>
    </row>
    <row r="41" spans="1:6" x14ac:dyDescent="0.2">
      <c r="A41" s="12" t="s">
        <v>8318</v>
      </c>
      <c r="B41" s="10">
        <v>7</v>
      </c>
      <c r="C41" s="10">
        <v>10</v>
      </c>
      <c r="D41" s="10"/>
      <c r="E41" s="10"/>
      <c r="F41" s="10">
        <v>17</v>
      </c>
    </row>
    <row r="42" spans="1:6" x14ac:dyDescent="0.2">
      <c r="A42" s="12" t="s">
        <v>8338</v>
      </c>
      <c r="B42" s="10">
        <v>1</v>
      </c>
      <c r="C42" s="10"/>
      <c r="D42" s="10"/>
      <c r="E42" s="10"/>
      <c r="F42" s="10">
        <v>1</v>
      </c>
    </row>
    <row r="43" spans="1:6" x14ac:dyDescent="0.2">
      <c r="A43" s="12" t="s">
        <v>8362</v>
      </c>
      <c r="B43" s="10">
        <v>25</v>
      </c>
      <c r="C43" s="10">
        <v>205</v>
      </c>
      <c r="D43" s="10">
        <v>8</v>
      </c>
      <c r="E43" s="10">
        <v>366</v>
      </c>
      <c r="F43" s="10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Launch Date</vt:lpstr>
      <vt:lpstr>Theater Outcomes by Launch Date</vt:lpstr>
      <vt:lpstr>Kickstarter</vt:lpstr>
      <vt:lpstr>Outcomes Based on Goals</vt:lpstr>
      <vt:lpstr>Edinburgh Research</vt:lpstr>
      <vt:lpstr>Category Statistics</vt:lpstr>
      <vt:lpstr>Subcategory Statistics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Erica Gutierrez</cp:lastModifiedBy>
  <dcterms:created xsi:type="dcterms:W3CDTF">2017-04-20T15:17:24Z</dcterms:created>
  <dcterms:modified xsi:type="dcterms:W3CDTF">2022-06-26T02:37:31Z</dcterms:modified>
</cp:coreProperties>
</file>