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/>
  </bookViews>
  <sheets>
    <sheet name="Sheet1" sheetId="3" r:id="rId1"/>
  </sheets>
  <definedNames>
    <definedName name="_xlnm._FilterDatabase" localSheetId="0" hidden="1">Sheet1!$A$2:$U$31</definedName>
    <definedName name="solver_adj" localSheetId="0" hidden="1">Sheet1!$B$33:$M$33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Sheet1!$B$36</definedName>
    <definedName name="solver_lhs2" localSheetId="0" hidden="1">Sheet1!$U$2:$U$31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Sheet1!$B$37</definedName>
    <definedName name="solver_pre" localSheetId="0" hidden="1">0.000001</definedName>
    <definedName name="solver_rbv" localSheetId="0" hidden="1">1</definedName>
    <definedName name="solver_rel1" localSheetId="0" hidden="1">2</definedName>
    <definedName name="solver_rel2" localSheetId="0" hidden="1">1</definedName>
    <definedName name="solver_rhs1" localSheetId="0" hidden="1">1</definedName>
    <definedName name="solver_rhs2" localSheetId="0" hidden="1">Sheet1!$O$2:$O$31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52511"/>
</workbook>
</file>

<file path=xl/calcChain.xml><?xml version="1.0" encoding="utf-8"?>
<calcChain xmlns="http://schemas.openxmlformats.org/spreadsheetml/2006/main">
  <c r="T31" i="3" l="1"/>
  <c r="P31" i="3"/>
  <c r="O31" i="3"/>
  <c r="T30" i="3"/>
  <c r="P30" i="3"/>
  <c r="O30" i="3"/>
  <c r="T29" i="3"/>
  <c r="P29" i="3"/>
  <c r="O29" i="3"/>
  <c r="T28" i="3"/>
  <c r="P28" i="3"/>
  <c r="O28" i="3"/>
  <c r="T27" i="3"/>
  <c r="P27" i="3"/>
  <c r="O27" i="3"/>
  <c r="T26" i="3"/>
  <c r="P26" i="3"/>
  <c r="O26" i="3"/>
  <c r="T25" i="3"/>
  <c r="P25" i="3"/>
  <c r="O25" i="3"/>
  <c r="T24" i="3"/>
  <c r="P24" i="3"/>
  <c r="O24" i="3"/>
  <c r="T23" i="3"/>
  <c r="P23" i="3"/>
  <c r="O23" i="3"/>
  <c r="T22" i="3"/>
  <c r="P22" i="3"/>
  <c r="O22" i="3"/>
  <c r="T21" i="3"/>
  <c r="P21" i="3"/>
  <c r="O21" i="3"/>
  <c r="T20" i="3"/>
  <c r="P20" i="3"/>
  <c r="O20" i="3"/>
  <c r="T19" i="3"/>
  <c r="P19" i="3"/>
  <c r="O19" i="3"/>
  <c r="T18" i="3"/>
  <c r="P18" i="3"/>
  <c r="O18" i="3"/>
  <c r="T17" i="3"/>
  <c r="P17" i="3"/>
  <c r="O17" i="3"/>
  <c r="T16" i="3"/>
  <c r="P16" i="3"/>
  <c r="O16" i="3"/>
  <c r="T15" i="3"/>
  <c r="P15" i="3"/>
  <c r="O15" i="3"/>
  <c r="T14" i="3"/>
  <c r="P14" i="3"/>
  <c r="O14" i="3"/>
  <c r="T13" i="3"/>
  <c r="P13" i="3"/>
  <c r="O13" i="3"/>
  <c r="T12" i="3"/>
  <c r="P12" i="3"/>
  <c r="O12" i="3"/>
  <c r="T11" i="3"/>
  <c r="P11" i="3"/>
  <c r="O11" i="3"/>
  <c r="T10" i="3"/>
  <c r="P10" i="3"/>
  <c r="O10" i="3"/>
  <c r="T9" i="3"/>
  <c r="P9" i="3"/>
  <c r="O9" i="3"/>
  <c r="T8" i="3"/>
  <c r="P8" i="3"/>
  <c r="O8" i="3"/>
  <c r="T7" i="3"/>
  <c r="P7" i="3"/>
  <c r="O7" i="3"/>
  <c r="T6" i="3"/>
  <c r="P6" i="3"/>
  <c r="O6" i="3"/>
  <c r="T5" i="3"/>
  <c r="P5" i="3"/>
  <c r="O5" i="3"/>
  <c r="T4" i="3"/>
  <c r="P4" i="3"/>
  <c r="O4" i="3"/>
  <c r="T3" i="3"/>
  <c r="P3" i="3"/>
  <c r="O3" i="3"/>
  <c r="T2" i="3"/>
  <c r="P2" i="3"/>
  <c r="O2" i="3"/>
  <c r="B37" i="3" l="1"/>
  <c r="B36" i="3"/>
  <c r="U7" i="3"/>
  <c r="U15" i="3"/>
  <c r="U23" i="3"/>
  <c r="U2" i="3"/>
  <c r="Q9" i="3"/>
  <c r="U4" i="3"/>
  <c r="U12" i="3"/>
  <c r="Q16" i="3"/>
  <c r="Q6" i="3"/>
  <c r="U11" i="3"/>
  <c r="Q25" i="3"/>
  <c r="U27" i="3"/>
  <c r="Q30" i="3"/>
  <c r="Q10" i="3"/>
  <c r="Q18" i="3"/>
  <c r="Q26" i="3"/>
  <c r="Q4" i="3"/>
  <c r="Q14" i="3"/>
  <c r="Q22" i="3"/>
  <c r="U14" i="3"/>
  <c r="Q17" i="3"/>
  <c r="U22" i="3"/>
  <c r="Q2" i="3"/>
  <c r="Q20" i="3"/>
  <c r="U25" i="3"/>
  <c r="Q28" i="3"/>
  <c r="U30" i="3"/>
  <c r="Q3" i="3"/>
  <c r="Q8" i="3"/>
  <c r="Q21" i="3"/>
  <c r="Q29" i="3"/>
  <c r="U31" i="3"/>
  <c r="U5" i="3"/>
  <c r="U3" i="3"/>
  <c r="Q11" i="3"/>
  <c r="U13" i="3"/>
  <c r="U29" i="3"/>
  <c r="Q5" i="3"/>
  <c r="U9" i="3"/>
  <c r="Q12" i="3"/>
  <c r="U20" i="3"/>
  <c r="Q27" i="3"/>
  <c r="U16" i="3"/>
  <c r="U18" i="3"/>
  <c r="U8" i="3"/>
  <c r="U10" i="3"/>
  <c r="U19" i="3"/>
  <c r="U28" i="3"/>
  <c r="Q19" i="3"/>
  <c r="U21" i="3"/>
  <c r="Q24" i="3"/>
  <c r="U6" i="3"/>
  <c r="Q13" i="3"/>
  <c r="U17" i="3"/>
  <c r="U24" i="3"/>
  <c r="U26" i="3"/>
  <c r="Q7" i="3"/>
  <c r="Q15" i="3"/>
  <c r="Q23" i="3"/>
  <c r="Q31" i="3"/>
</calcChain>
</file>

<file path=xl/sharedStrings.xml><?xml version="1.0" encoding="utf-8"?>
<sst xmlns="http://schemas.openxmlformats.org/spreadsheetml/2006/main" count="52" uniqueCount="52">
  <si>
    <t>FGA</t>
  </si>
  <si>
    <t>FG%</t>
  </si>
  <si>
    <t>3PA</t>
  </si>
  <si>
    <t>3P%</t>
  </si>
  <si>
    <t>FTA</t>
  </si>
  <si>
    <t>FT%</t>
  </si>
  <si>
    <t>AST</t>
  </si>
  <si>
    <t>STL</t>
  </si>
  <si>
    <t>BLK</t>
  </si>
  <si>
    <t>PTS</t>
  </si>
  <si>
    <t>TOV</t>
  </si>
  <si>
    <t>BLKA</t>
  </si>
  <si>
    <t>RATIO</t>
  </si>
  <si>
    <t>Boston Celtics</t>
  </si>
  <si>
    <t>Brooklyn Nets</t>
  </si>
  <si>
    <t>Charlotte Hornets</t>
  </si>
  <si>
    <t>Chicago Bulls</t>
  </si>
  <si>
    <t>Cleveland Cavaliers</t>
  </si>
  <si>
    <t>Dallas Mavericks</t>
  </si>
  <si>
    <t>Denver Nuggets</t>
  </si>
  <si>
    <t>Detroit Pistons</t>
  </si>
  <si>
    <t>Golden State Warriors</t>
  </si>
  <si>
    <t>Houston Rockets</t>
  </si>
  <si>
    <t>Indiana Pacers</t>
  </si>
  <si>
    <t>Los Angeles Clippers</t>
  </si>
  <si>
    <t>Los Angeles Lakers</t>
  </si>
  <si>
    <t>Memphis Grizzlies</t>
  </si>
  <si>
    <t>Miami Heat</t>
  </si>
  <si>
    <t>Milwaukee Bucks</t>
  </si>
  <si>
    <t>Minnesota Timberwolves</t>
  </si>
  <si>
    <t>New Orleans Pelicans</t>
  </si>
  <si>
    <t>New York Knicks</t>
  </si>
  <si>
    <t>Oklahoma City Thunder</t>
  </si>
  <si>
    <t>Orlando Magic</t>
  </si>
  <si>
    <t>Philadelphia 76ers</t>
  </si>
  <si>
    <t>Phoenix Suns</t>
  </si>
  <si>
    <t>Portland Trail Blazers</t>
  </si>
  <si>
    <t>Sacramento Kings</t>
  </si>
  <si>
    <t>San Antonio Spurs</t>
  </si>
  <si>
    <t>Toronto Raptors</t>
  </si>
  <si>
    <t>Utah Jazz</t>
  </si>
  <si>
    <t>Washington Wizards</t>
  </si>
  <si>
    <t>Weight</t>
  </si>
  <si>
    <t>DEA Score</t>
  </si>
  <si>
    <t>Weight Cat1</t>
  </si>
  <si>
    <t>Weight Cat2</t>
  </si>
  <si>
    <t>Cat2`</t>
  </si>
  <si>
    <t>Atlanta Hawks</t>
    <phoneticPr fontId="0" type="noConversion"/>
  </si>
  <si>
    <t>team under consideration</t>
    <phoneticPr fontId="0" type="noConversion"/>
  </si>
  <si>
    <t>catergory I</t>
    <phoneticPr fontId="0" type="noConversion"/>
  </si>
  <si>
    <t>catergory II</t>
    <phoneticPr fontId="0" type="noConversion"/>
  </si>
  <si>
    <t>TEAM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</si>
</sst>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85725</xdr:colOff>
      <xdr:row>32</xdr:row>
      <xdr:rowOff>28575</xdr:rowOff>
    </xdr:from>
    <xdr:to>
      <xdr:col>20</xdr:col>
      <xdr:colOff>466725</xdr:colOff>
      <xdr:row>40</xdr:row>
      <xdr:rowOff>47625</xdr:rowOff>
    </xdr:to>
    <xdr:sp macro="" textlink="">
      <xdr:nvSpPr>
        <xdr:cNvPr id="2" name="文本框 1"/>
        <xdr:cNvSpPr txBox="1"/>
      </xdr:nvSpPr>
      <xdr:spPr>
        <a:xfrm>
          <a:off x="9020175" y="6124575"/>
          <a:ext cx="3762375" cy="15430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Sub DEA()</a:t>
          </a:r>
        </a:p>
        <a:p>
          <a:r>
            <a:rPr lang="en-US" sz="1100"/>
            <a:t>    Dim DMUNo As Integer</a:t>
          </a:r>
        </a:p>
        <a:p>
          <a:r>
            <a:rPr lang="en-US" sz="1100"/>
            <a:t>    For DMUNo = 1 To 30</a:t>
          </a:r>
        </a:p>
        <a:p>
          <a:r>
            <a:rPr lang="en-US" sz="1100"/>
            <a:t>    Range("B3</a:t>
          </a:r>
          <a:r>
            <a:rPr lang="en-US" altLang="zh-CN" sz="1100"/>
            <a:t>5</a:t>
          </a:r>
          <a:r>
            <a:rPr lang="en-US" sz="1100"/>
            <a:t>") = DMUNo</a:t>
          </a:r>
        </a:p>
        <a:p>
          <a:r>
            <a:rPr lang="en-US" sz="1100"/>
            <a:t>    SolverSolve UserFinish:=True</a:t>
          </a:r>
        </a:p>
        <a:p>
          <a:r>
            <a:rPr lang="en-US" sz="1100"/>
            <a:t>    Range("R" &amp; DMUNo + </a:t>
          </a:r>
          <a:r>
            <a:rPr lang="en-US" altLang="zh-CN" sz="1100"/>
            <a:t>1</a:t>
          </a:r>
          <a:r>
            <a:rPr lang="en-US" sz="1100"/>
            <a:t>) = Range("B37")</a:t>
          </a:r>
        </a:p>
        <a:p>
          <a:r>
            <a:rPr lang="en-US" sz="1100"/>
            <a:t>Next DMUNo</a:t>
          </a:r>
        </a:p>
        <a:p>
          <a:r>
            <a:rPr lang="en-US" sz="1100"/>
            <a:t>End Sub</a:t>
          </a:r>
        </a:p>
        <a:p>
          <a:endParaRPr lang="en-US" sz="1100"/>
        </a:p>
        <a:p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37"/>
  <sheetViews>
    <sheetView tabSelected="1" workbookViewId="0">
      <selection activeCell="X32" sqref="X32"/>
    </sheetView>
  </sheetViews>
  <sheetFormatPr defaultRowHeight="15" x14ac:dyDescent="0.25"/>
  <cols>
    <col min="1" max="1" width="24.28515625" customWidth="1"/>
    <col min="19" max="19" width="3" bestFit="1" customWidth="1"/>
    <col min="20" max="20" width="2" bestFit="1" customWidth="1"/>
  </cols>
  <sheetData>
    <row r="1" spans="1:21" x14ac:dyDescent="0.25">
      <c r="A1" s="1" t="s">
        <v>51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4" t="s">
        <v>10</v>
      </c>
      <c r="M1" s="4" t="s">
        <v>11</v>
      </c>
      <c r="N1" s="1"/>
      <c r="O1" s="1" t="s">
        <v>44</v>
      </c>
      <c r="P1" s="1" t="s">
        <v>45</v>
      </c>
      <c r="Q1" s="1" t="s">
        <v>12</v>
      </c>
      <c r="R1" s="1" t="s">
        <v>43</v>
      </c>
      <c r="S1" s="5"/>
      <c r="T1" s="5"/>
      <c r="U1" s="1" t="s">
        <v>46</v>
      </c>
    </row>
    <row r="2" spans="1:21" x14ac:dyDescent="0.25">
      <c r="A2" s="1" t="s">
        <v>41</v>
      </c>
      <c r="B2" s="1">
        <v>82.8</v>
      </c>
      <c r="C2" s="1">
        <v>46.2</v>
      </c>
      <c r="D2" s="1">
        <v>16.8</v>
      </c>
      <c r="E2" s="1">
        <v>36</v>
      </c>
      <c r="F2" s="1">
        <v>21.4</v>
      </c>
      <c r="G2" s="1">
        <v>74.2</v>
      </c>
      <c r="H2" s="1">
        <v>24</v>
      </c>
      <c r="I2" s="1">
        <v>7.3</v>
      </c>
      <c r="J2" s="1">
        <v>4.5999999999999996</v>
      </c>
      <c r="K2" s="1">
        <v>98.5</v>
      </c>
      <c r="L2" s="1">
        <v>15</v>
      </c>
      <c r="M2" s="1">
        <v>4.3</v>
      </c>
      <c r="N2" s="1"/>
      <c r="O2" s="1">
        <f>SUMPRODUCT(L2:M2,L$33:M$33)</f>
        <v>1.0563380281690142</v>
      </c>
      <c r="P2" s="1">
        <f>SUMPRODUCT(C2:K2,C$33:K$33)</f>
        <v>0.81531083414931682</v>
      </c>
      <c r="Q2" s="1">
        <f>P2/O2</f>
        <v>0.77182758966135312</v>
      </c>
      <c r="R2" s="1">
        <v>0.84049510254420534</v>
      </c>
      <c r="S2" s="5">
        <v>1</v>
      </c>
      <c r="T2" s="6">
        <f>IF($B$35=S2,0,1)</f>
        <v>1</v>
      </c>
      <c r="U2" s="1">
        <f>T2*P2</f>
        <v>0.81531083414931682</v>
      </c>
    </row>
    <row r="3" spans="1:21" x14ac:dyDescent="0.25">
      <c r="A3" s="1" t="s">
        <v>40</v>
      </c>
      <c r="B3" s="1">
        <v>79.2</v>
      </c>
      <c r="C3" s="1">
        <v>44.7</v>
      </c>
      <c r="D3" s="1">
        <v>21.7</v>
      </c>
      <c r="E3" s="1">
        <v>34.299999999999997</v>
      </c>
      <c r="F3" s="1">
        <v>23.5</v>
      </c>
      <c r="G3" s="1">
        <v>72.099999999999994</v>
      </c>
      <c r="H3" s="1">
        <v>19.899999999999999</v>
      </c>
      <c r="I3" s="1">
        <v>7.6</v>
      </c>
      <c r="J3" s="1">
        <v>6</v>
      </c>
      <c r="K3" s="1">
        <v>95.1</v>
      </c>
      <c r="L3" s="1">
        <v>15.3</v>
      </c>
      <c r="M3" s="1">
        <v>4.7</v>
      </c>
      <c r="N3" s="1"/>
      <c r="O3" s="1">
        <f>SUMPRODUCT(L3:M3,L$33:M$33)</f>
        <v>1.0774647887323945</v>
      </c>
      <c r="P3" s="1">
        <f>SUMPRODUCT(C3:K3,C$33:K$33)</f>
        <v>0.8450410290457202</v>
      </c>
      <c r="Q3" s="1">
        <f>P3/O3</f>
        <v>0.7842864452581193</v>
      </c>
      <c r="R3" s="1">
        <v>0.91526715816983373</v>
      </c>
      <c r="S3" s="5">
        <v>2</v>
      </c>
      <c r="T3" s="6">
        <f>IF($B$35=S3,0,1)</f>
        <v>1</v>
      </c>
      <c r="U3" s="1">
        <f>T3*P3</f>
        <v>0.8450410290457202</v>
      </c>
    </row>
    <row r="4" spans="1:21" x14ac:dyDescent="0.25">
      <c r="A4" s="1" t="s">
        <v>39</v>
      </c>
      <c r="B4" s="1">
        <v>83.3</v>
      </c>
      <c r="C4" s="1">
        <v>45.5</v>
      </c>
      <c r="D4" s="1">
        <v>25.1</v>
      </c>
      <c r="E4" s="1">
        <v>35.200000000000003</v>
      </c>
      <c r="F4" s="1">
        <v>24.6</v>
      </c>
      <c r="G4" s="1">
        <v>78.7</v>
      </c>
      <c r="H4" s="1">
        <v>20.7</v>
      </c>
      <c r="I4" s="1">
        <v>7.5</v>
      </c>
      <c r="J4" s="1">
        <v>4.4000000000000004</v>
      </c>
      <c r="K4" s="1">
        <v>104</v>
      </c>
      <c r="L4" s="1">
        <v>12.9</v>
      </c>
      <c r="M4" s="1">
        <v>5</v>
      </c>
      <c r="N4" s="1"/>
      <c r="O4" s="1">
        <f>SUMPRODUCT(L4:M4,L$33:M$33)</f>
        <v>0.90845070422535223</v>
      </c>
      <c r="P4" s="1">
        <f>SUMPRODUCT(C4:K4,C$33:K$33)</f>
        <v>0.84450649573237246</v>
      </c>
      <c r="Q4" s="1">
        <f>P4/O4</f>
        <v>0.9296118015038517</v>
      </c>
      <c r="R4" s="1">
        <v>1.0150097049886688</v>
      </c>
      <c r="S4" s="5">
        <v>3</v>
      </c>
      <c r="T4" s="6">
        <f>IF($B$35=S4,0,1)</f>
        <v>1</v>
      </c>
      <c r="U4" s="1">
        <f>T4*P4</f>
        <v>0.84450649573237246</v>
      </c>
    </row>
    <row r="5" spans="1:21" x14ac:dyDescent="0.25">
      <c r="A5" s="1" t="s">
        <v>38</v>
      </c>
      <c r="B5" s="1">
        <v>83.6</v>
      </c>
      <c r="C5" s="1">
        <v>46.8</v>
      </c>
      <c r="D5" s="1">
        <v>22.5</v>
      </c>
      <c r="E5" s="1">
        <v>36.700000000000003</v>
      </c>
      <c r="F5" s="1">
        <v>21.4</v>
      </c>
      <c r="G5" s="1">
        <v>78</v>
      </c>
      <c r="H5" s="1">
        <v>24.4</v>
      </c>
      <c r="I5" s="1">
        <v>8</v>
      </c>
      <c r="J5" s="1">
        <v>5.4</v>
      </c>
      <c r="K5" s="1">
        <v>103.2</v>
      </c>
      <c r="L5" s="1">
        <v>14</v>
      </c>
      <c r="M5" s="1">
        <v>4.4000000000000004</v>
      </c>
      <c r="N5" s="1"/>
      <c r="O5" s="1">
        <f>SUMPRODUCT(L5:M5,L$33:M$33)</f>
        <v>0.9859154929577465</v>
      </c>
      <c r="P5" s="1">
        <f>SUMPRODUCT(C5:K5,C$33:K$33)</f>
        <v>0.8917669693959116</v>
      </c>
      <c r="Q5" s="1">
        <f>P5/O5</f>
        <v>0.9045064975301389</v>
      </c>
      <c r="R5" s="1">
        <v>0.94346601340789127</v>
      </c>
      <c r="S5" s="5">
        <v>4</v>
      </c>
      <c r="T5" s="6">
        <f>IF($B$35=S5,0,1)</f>
        <v>1</v>
      </c>
      <c r="U5" s="1">
        <f>T5*P5</f>
        <v>0.8917669693959116</v>
      </c>
    </row>
    <row r="6" spans="1:21" x14ac:dyDescent="0.25">
      <c r="A6" s="1" t="s">
        <v>37</v>
      </c>
      <c r="B6" s="1">
        <v>80.7</v>
      </c>
      <c r="C6" s="1">
        <v>45.5</v>
      </c>
      <c r="D6" s="1">
        <v>16.5</v>
      </c>
      <c r="E6" s="1">
        <v>34.1</v>
      </c>
      <c r="F6" s="1">
        <v>29.3</v>
      </c>
      <c r="G6" s="1">
        <v>76.2</v>
      </c>
      <c r="H6" s="1">
        <v>20.3</v>
      </c>
      <c r="I6" s="1">
        <v>6.7</v>
      </c>
      <c r="J6" s="1">
        <v>4</v>
      </c>
      <c r="K6" s="1">
        <v>101.3</v>
      </c>
      <c r="L6" s="1">
        <v>16.3</v>
      </c>
      <c r="M6" s="1">
        <v>6.2</v>
      </c>
      <c r="N6" s="1"/>
      <c r="O6" s="1">
        <f>SUMPRODUCT(L6:M6,L$33:M$33)</f>
        <v>1.147887323943662</v>
      </c>
      <c r="P6" s="1">
        <f>SUMPRODUCT(C6:K6,C$33:K$33)</f>
        <v>0.75818263020789045</v>
      </c>
      <c r="Q6" s="1">
        <f>P6/O6</f>
        <v>0.66050265944491071</v>
      </c>
      <c r="R6" s="1">
        <v>0.87737364884604263</v>
      </c>
      <c r="S6" s="5">
        <v>5</v>
      </c>
      <c r="T6" s="6">
        <f>IF($B$35=S6,0,1)</f>
        <v>1</v>
      </c>
      <c r="U6" s="1">
        <f>T6*P6</f>
        <v>0.75818263020789045</v>
      </c>
    </row>
    <row r="7" spans="1:21" x14ac:dyDescent="0.25">
      <c r="A7" s="1" t="s">
        <v>36</v>
      </c>
      <c r="B7" s="1">
        <v>86</v>
      </c>
      <c r="C7" s="1">
        <v>45</v>
      </c>
      <c r="D7" s="1">
        <v>27.2</v>
      </c>
      <c r="E7" s="1">
        <v>36.200000000000003</v>
      </c>
      <c r="F7" s="1">
        <v>19.399999999999999</v>
      </c>
      <c r="G7" s="1">
        <v>80.099999999999994</v>
      </c>
      <c r="H7" s="1">
        <v>21.9</v>
      </c>
      <c r="I7" s="1">
        <v>6.4</v>
      </c>
      <c r="J7" s="1">
        <v>4.5</v>
      </c>
      <c r="K7" s="1">
        <v>102.8</v>
      </c>
      <c r="L7" s="1">
        <v>13.6</v>
      </c>
      <c r="M7" s="1">
        <v>3.6</v>
      </c>
      <c r="N7" s="1"/>
      <c r="O7" s="1">
        <f>SUMPRODUCT(L7:M7,L$33:M$33)</f>
        <v>0.95774647887323949</v>
      </c>
      <c r="P7" s="1">
        <f>SUMPRODUCT(C7:K7,C$33:K$33)</f>
        <v>0.73851770748956025</v>
      </c>
      <c r="Q7" s="1">
        <f>P7/O7</f>
        <v>0.77109937105527615</v>
      </c>
      <c r="R7" s="1">
        <v>1.0114135206321342</v>
      </c>
      <c r="S7" s="5">
        <v>6</v>
      </c>
      <c r="T7" s="6">
        <f>IF($B$35=S7,0,1)</f>
        <v>1</v>
      </c>
      <c r="U7" s="1">
        <f>T7*P7</f>
        <v>0.73851770748956025</v>
      </c>
    </row>
    <row r="8" spans="1:21" x14ac:dyDescent="0.25">
      <c r="A8" s="1" t="s">
        <v>35</v>
      </c>
      <c r="B8" s="1">
        <v>85.8</v>
      </c>
      <c r="C8" s="1">
        <v>45.2</v>
      </c>
      <c r="D8" s="1">
        <v>25</v>
      </c>
      <c r="E8" s="1">
        <v>34.1</v>
      </c>
      <c r="F8" s="1">
        <v>21.5</v>
      </c>
      <c r="G8" s="1">
        <v>76</v>
      </c>
      <c r="H8" s="1">
        <v>20.2</v>
      </c>
      <c r="I8" s="1">
        <v>8.5</v>
      </c>
      <c r="J8" s="1">
        <v>4.7</v>
      </c>
      <c r="K8" s="1">
        <v>102.4</v>
      </c>
      <c r="L8" s="1">
        <v>15.1</v>
      </c>
      <c r="M8" s="1">
        <v>4.0999999999999996</v>
      </c>
      <c r="N8" s="1"/>
      <c r="O8" s="1">
        <f>SUMPRODUCT(L8:M8,L$33:M$33)</f>
        <v>1.0633802816901408</v>
      </c>
      <c r="P8" s="1">
        <f>SUMPRODUCT(C8:K8,C$33:K$33)</f>
        <v>0.94014242628816402</v>
      </c>
      <c r="Q8" s="1">
        <f>P8/O8</f>
        <v>0.88410744723787615</v>
      </c>
      <c r="R8" s="1">
        <v>0.8845187700160001</v>
      </c>
      <c r="S8" s="5">
        <v>7</v>
      </c>
      <c r="T8" s="6">
        <f>IF($B$35=S8,0,1)</f>
        <v>1</v>
      </c>
      <c r="U8" s="1">
        <f>T8*P8</f>
        <v>0.94014242628816402</v>
      </c>
    </row>
    <row r="9" spans="1:21" x14ac:dyDescent="0.25">
      <c r="A9" s="1" t="s">
        <v>34</v>
      </c>
      <c r="B9" s="1">
        <v>82.6</v>
      </c>
      <c r="C9" s="1">
        <v>40.799999999999997</v>
      </c>
      <c r="D9" s="1">
        <v>26.3</v>
      </c>
      <c r="E9" s="1">
        <v>32</v>
      </c>
      <c r="F9" s="1">
        <v>23.8</v>
      </c>
      <c r="G9" s="1">
        <v>67.599999999999994</v>
      </c>
      <c r="H9" s="1">
        <v>20.5</v>
      </c>
      <c r="I9" s="1">
        <v>9.6</v>
      </c>
      <c r="J9" s="1">
        <v>5.9</v>
      </c>
      <c r="K9" s="1">
        <v>92</v>
      </c>
      <c r="L9" s="1">
        <v>17.7</v>
      </c>
      <c r="M9" s="1">
        <v>5.5</v>
      </c>
      <c r="N9" s="1"/>
      <c r="O9" s="1">
        <f>SUMPRODUCT(L9:M9,L$33:M$33)</f>
        <v>1.2464788732394367</v>
      </c>
      <c r="P9" s="1">
        <f>SUMPRODUCT(C9:K9,C$33:K$33)</f>
        <v>1.039808680661495</v>
      </c>
      <c r="Q9" s="1">
        <f>P9/O9</f>
        <v>0.83419679465498464</v>
      </c>
      <c r="R9" s="1">
        <v>0.84772993243269901</v>
      </c>
      <c r="S9" s="5">
        <v>8</v>
      </c>
      <c r="T9" s="6">
        <f>IF($B$35=S9,0,1)</f>
        <v>1</v>
      </c>
      <c r="U9" s="1">
        <f>T9*P9</f>
        <v>1.039808680661495</v>
      </c>
    </row>
    <row r="10" spans="1:21" x14ac:dyDescent="0.25">
      <c r="A10" s="1" t="s">
        <v>33</v>
      </c>
      <c r="B10" s="1">
        <v>82.8</v>
      </c>
      <c r="C10" s="1">
        <v>45.3</v>
      </c>
      <c r="D10" s="1">
        <v>19.5</v>
      </c>
      <c r="E10" s="1">
        <v>34.700000000000003</v>
      </c>
      <c r="F10" s="1">
        <v>19.100000000000001</v>
      </c>
      <c r="G10" s="1">
        <v>72.900000000000006</v>
      </c>
      <c r="H10" s="1">
        <v>20.6</v>
      </c>
      <c r="I10" s="1">
        <v>7.9</v>
      </c>
      <c r="J10" s="1">
        <v>3.8</v>
      </c>
      <c r="K10" s="1">
        <v>95.7</v>
      </c>
      <c r="L10" s="1">
        <v>14.9</v>
      </c>
      <c r="M10" s="1">
        <v>5.4</v>
      </c>
      <c r="N10" s="1"/>
      <c r="O10" s="1">
        <f>SUMPRODUCT(L10:M10,L$33:M$33)</f>
        <v>1.0492957746478875</v>
      </c>
      <c r="P10" s="1">
        <f>SUMPRODUCT(C10:K10,C$33:K$33)</f>
        <v>0.87447494377851676</v>
      </c>
      <c r="Q10" s="1">
        <f>P10/O10</f>
        <v>0.83339222829898896</v>
      </c>
      <c r="R10" s="1">
        <v>0.83998109285785882</v>
      </c>
      <c r="S10" s="5">
        <v>9</v>
      </c>
      <c r="T10" s="6">
        <f>IF($B$35=S10,0,1)</f>
        <v>1</v>
      </c>
      <c r="U10" s="1">
        <f>T10*P10</f>
        <v>0.87447494377851676</v>
      </c>
    </row>
    <row r="11" spans="1:21" x14ac:dyDescent="0.25">
      <c r="A11" s="1" t="s">
        <v>32</v>
      </c>
      <c r="B11" s="1">
        <v>86.8</v>
      </c>
      <c r="C11" s="1">
        <v>44.7</v>
      </c>
      <c r="D11" s="1">
        <v>22.7</v>
      </c>
      <c r="E11" s="1">
        <v>33.9</v>
      </c>
      <c r="F11" s="1">
        <v>24.6</v>
      </c>
      <c r="G11" s="1">
        <v>75.400000000000006</v>
      </c>
      <c r="H11" s="1">
        <v>20.5</v>
      </c>
      <c r="I11" s="1">
        <v>7.3</v>
      </c>
      <c r="J11" s="1">
        <v>5.5</v>
      </c>
      <c r="K11" s="1">
        <v>104</v>
      </c>
      <c r="L11" s="1">
        <v>14.7</v>
      </c>
      <c r="M11" s="1">
        <v>4.5999999999999996</v>
      </c>
      <c r="N11" s="1"/>
      <c r="O11" s="1">
        <f>SUMPRODUCT(L11:M11,L$33:M$33)</f>
        <v>1.0352112676056338</v>
      </c>
      <c r="P11" s="1">
        <f>SUMPRODUCT(C11:K11,C$33:K$33)</f>
        <v>0.8197157472240979</v>
      </c>
      <c r="Q11" s="1">
        <f>P11/O11</f>
        <v>0.79183425922327833</v>
      </c>
      <c r="R11" s="1">
        <v>0.8777913121189107</v>
      </c>
      <c r="S11" s="5">
        <v>10</v>
      </c>
      <c r="T11" s="6">
        <f>IF($B$35=S11,0,1)</f>
        <v>1</v>
      </c>
      <c r="U11" s="1">
        <f>T11*P11</f>
        <v>0.8197157472240979</v>
      </c>
    </row>
    <row r="12" spans="1:21" x14ac:dyDescent="0.25">
      <c r="A12" s="1" t="s">
        <v>31</v>
      </c>
      <c r="B12" s="1">
        <v>82</v>
      </c>
      <c r="C12" s="1">
        <v>42.8</v>
      </c>
      <c r="D12" s="1">
        <v>19.7</v>
      </c>
      <c r="E12" s="1">
        <v>34.700000000000003</v>
      </c>
      <c r="F12" s="1">
        <v>19.2</v>
      </c>
      <c r="G12" s="1">
        <v>76.900000000000006</v>
      </c>
      <c r="H12" s="1">
        <v>21.3</v>
      </c>
      <c r="I12" s="1">
        <v>7</v>
      </c>
      <c r="J12" s="1">
        <v>4.7</v>
      </c>
      <c r="K12" s="1">
        <v>91.9</v>
      </c>
      <c r="L12" s="1">
        <v>14.7</v>
      </c>
      <c r="M12" s="1">
        <v>4.3</v>
      </c>
      <c r="N12" s="1"/>
      <c r="O12" s="1">
        <f>SUMPRODUCT(L12:M12,L$33:M$33)</f>
        <v>1.0352112676056338</v>
      </c>
      <c r="P12" s="1">
        <f>SUMPRODUCT(C12:K12,C$33:K$33)</f>
        <v>0.79026766281913707</v>
      </c>
      <c r="Q12" s="1">
        <f>P12/O12</f>
        <v>0.76338781034229575</v>
      </c>
      <c r="R12" s="1">
        <v>0.88356275601003065</v>
      </c>
      <c r="S12" s="5">
        <v>11</v>
      </c>
      <c r="T12" s="6">
        <f>IF($B$35=S12,0,1)</f>
        <v>1</v>
      </c>
      <c r="U12" s="1">
        <f>T12*P12</f>
        <v>0.79026766281913707</v>
      </c>
    </row>
    <row r="13" spans="1:21" x14ac:dyDescent="0.25">
      <c r="A13" s="1" t="s">
        <v>30</v>
      </c>
      <c r="B13" s="1">
        <v>82.9</v>
      </c>
      <c r="C13" s="1">
        <v>45.7</v>
      </c>
      <c r="D13" s="1">
        <v>19.3</v>
      </c>
      <c r="E13" s="1">
        <v>37</v>
      </c>
      <c r="F13" s="1">
        <v>21.8</v>
      </c>
      <c r="G13" s="1">
        <v>75.099999999999994</v>
      </c>
      <c r="H13" s="1">
        <v>22</v>
      </c>
      <c r="I13" s="1">
        <v>6.7</v>
      </c>
      <c r="J13" s="1">
        <v>6.2</v>
      </c>
      <c r="K13" s="1">
        <v>99.4</v>
      </c>
      <c r="L13" s="1">
        <v>13.3</v>
      </c>
      <c r="M13" s="1">
        <v>5.8</v>
      </c>
      <c r="N13" s="1"/>
      <c r="O13" s="1">
        <f>SUMPRODUCT(L13:M13,L$33:M$33)</f>
        <v>0.93661971830985924</v>
      </c>
      <c r="P13" s="1">
        <f>SUMPRODUCT(C13:K13,C$33:K$33)</f>
        <v>0.75834977350343125</v>
      </c>
      <c r="Q13" s="1">
        <f>P13/O13</f>
        <v>0.80966667546982873</v>
      </c>
      <c r="R13" s="1">
        <v>1.0233900651209595</v>
      </c>
      <c r="S13" s="5">
        <v>12</v>
      </c>
      <c r="T13" s="6">
        <f>IF($B$35=S13,0,1)</f>
        <v>1</v>
      </c>
      <c r="U13" s="1">
        <f>T13*P13</f>
        <v>0.75834977350343125</v>
      </c>
    </row>
    <row r="14" spans="1:21" x14ac:dyDescent="0.25">
      <c r="A14" s="1" t="s">
        <v>29</v>
      </c>
      <c r="B14" s="1">
        <v>83.2</v>
      </c>
      <c r="C14" s="1">
        <v>43.8</v>
      </c>
      <c r="D14" s="1">
        <v>14.9</v>
      </c>
      <c r="E14" s="1">
        <v>33.200000000000003</v>
      </c>
      <c r="F14" s="1">
        <v>25.7</v>
      </c>
      <c r="G14" s="1">
        <v>77.599999999999994</v>
      </c>
      <c r="H14" s="1">
        <v>21.6</v>
      </c>
      <c r="I14" s="1">
        <v>8.1</v>
      </c>
      <c r="J14" s="1">
        <v>4</v>
      </c>
      <c r="K14" s="1">
        <v>97.8</v>
      </c>
      <c r="L14" s="1">
        <v>15</v>
      </c>
      <c r="M14" s="1">
        <v>5.5</v>
      </c>
      <c r="N14" s="1"/>
      <c r="O14" s="1">
        <f>SUMPRODUCT(L14:M14,L$33:M$33)</f>
        <v>1.0563380281690142</v>
      </c>
      <c r="P14" s="1">
        <f>SUMPRODUCT(C14:K14,C$33:K$33)</f>
        <v>0.89729257769528015</v>
      </c>
      <c r="Q14" s="1">
        <f>P14/O14</f>
        <v>0.8494369735515318</v>
      </c>
      <c r="R14" s="1">
        <v>0.87723850829428862</v>
      </c>
      <c r="S14" s="5">
        <v>13</v>
      </c>
      <c r="T14" s="6">
        <f>IF($B$35=S14,0,1)</f>
        <v>1</v>
      </c>
      <c r="U14" s="1">
        <f>T14*P14</f>
        <v>0.89729257769528015</v>
      </c>
    </row>
    <row r="15" spans="1:21" x14ac:dyDescent="0.25">
      <c r="A15" s="1" t="s">
        <v>28</v>
      </c>
      <c r="B15" s="1">
        <v>82</v>
      </c>
      <c r="C15" s="1">
        <v>45.9</v>
      </c>
      <c r="D15" s="1">
        <v>18.3</v>
      </c>
      <c r="E15" s="1">
        <v>36.299999999999997</v>
      </c>
      <c r="F15" s="1">
        <v>21.1</v>
      </c>
      <c r="G15" s="1">
        <v>75.7</v>
      </c>
      <c r="H15" s="1">
        <v>23.6</v>
      </c>
      <c r="I15" s="1">
        <v>9.6</v>
      </c>
      <c r="J15" s="1">
        <v>4.9000000000000004</v>
      </c>
      <c r="K15" s="1">
        <v>97.8</v>
      </c>
      <c r="L15" s="1">
        <v>16.7</v>
      </c>
      <c r="M15" s="1">
        <v>4.8</v>
      </c>
      <c r="N15" s="1"/>
      <c r="O15" s="1">
        <f>SUMPRODUCT(L15:M15,L$33:M$33)</f>
        <v>1.176056338028169</v>
      </c>
      <c r="P15" s="1">
        <f>SUMPRODUCT(C15:K15,C$33:K$33)</f>
        <v>1.0450419638845283</v>
      </c>
      <c r="Q15" s="1">
        <f>P15/O15</f>
        <v>0.88859855611738336</v>
      </c>
      <c r="R15" s="1">
        <v>0.89627197218466159</v>
      </c>
      <c r="S15" s="5">
        <v>14</v>
      </c>
      <c r="T15" s="6">
        <f>IF($B$35=S15,0,1)</f>
        <v>1</v>
      </c>
      <c r="U15" s="1">
        <f>T15*P15</f>
        <v>1.0450419638845283</v>
      </c>
    </row>
    <row r="16" spans="1:21" x14ac:dyDescent="0.25">
      <c r="A16" s="1" t="s">
        <v>27</v>
      </c>
      <c r="B16" s="1">
        <v>77.2</v>
      </c>
      <c r="C16" s="1">
        <v>45.6</v>
      </c>
      <c r="D16" s="1">
        <v>20.2</v>
      </c>
      <c r="E16" s="1">
        <v>33.5</v>
      </c>
      <c r="F16" s="1">
        <v>23.7</v>
      </c>
      <c r="G16" s="1">
        <v>74.099999999999994</v>
      </c>
      <c r="H16" s="1">
        <v>19.8</v>
      </c>
      <c r="I16" s="1">
        <v>7.8</v>
      </c>
      <c r="J16" s="1">
        <v>4.5</v>
      </c>
      <c r="K16" s="1">
        <v>94.7</v>
      </c>
      <c r="L16" s="1">
        <v>14.8</v>
      </c>
      <c r="M16" s="1">
        <v>4.4000000000000004</v>
      </c>
      <c r="N16" s="1"/>
      <c r="O16" s="1">
        <f>SUMPRODUCT(L16:M16,L$33:M$33)</f>
        <v>1.0422535211267607</v>
      </c>
      <c r="P16" s="1">
        <f>SUMPRODUCT(C16:K16,C$33:K$33)</f>
        <v>0.86633622402817245</v>
      </c>
      <c r="Q16" s="1">
        <f>P16/O16</f>
        <v>0.83121448521621943</v>
      </c>
      <c r="R16" s="1">
        <v>0.85222373414611452</v>
      </c>
      <c r="S16" s="5">
        <v>15</v>
      </c>
      <c r="T16" s="6">
        <f>IF($B$35=S16,0,1)</f>
        <v>1</v>
      </c>
      <c r="U16" s="1">
        <f>T16*P16</f>
        <v>0.86633622402817245</v>
      </c>
    </row>
    <row r="17" spans="1:21" x14ac:dyDescent="0.25">
      <c r="A17" s="1" t="s">
        <v>26</v>
      </c>
      <c r="B17" s="1">
        <v>82.5</v>
      </c>
      <c r="C17" s="1">
        <v>45.8</v>
      </c>
      <c r="D17" s="1">
        <v>15.2</v>
      </c>
      <c r="E17" s="1">
        <v>33.9</v>
      </c>
      <c r="F17" s="1">
        <v>22.8</v>
      </c>
      <c r="G17" s="1">
        <v>77.3</v>
      </c>
      <c r="H17" s="1">
        <v>21.7</v>
      </c>
      <c r="I17" s="1">
        <v>8.5</v>
      </c>
      <c r="J17" s="1">
        <v>4.2</v>
      </c>
      <c r="K17" s="1">
        <v>98.3</v>
      </c>
      <c r="L17" s="1">
        <v>13.3</v>
      </c>
      <c r="M17" s="1">
        <v>5.2</v>
      </c>
      <c r="N17" s="1"/>
      <c r="O17" s="1">
        <f>SUMPRODUCT(L17:M17,L$33:M$33)</f>
        <v>0.93661971830985924</v>
      </c>
      <c r="P17" s="1">
        <f>SUMPRODUCT(C17:K17,C$33:K$33)</f>
        <v>0.93661971830985991</v>
      </c>
      <c r="Q17" s="1">
        <f>P17/O17</f>
        <v>1.0000000000000007</v>
      </c>
      <c r="R17" s="1">
        <v>1.0076471106446705</v>
      </c>
      <c r="S17" s="5">
        <v>16</v>
      </c>
      <c r="T17" s="6">
        <f>IF($B$35=S17,0,1)</f>
        <v>1</v>
      </c>
      <c r="U17" s="1">
        <f>T17*P17</f>
        <v>0.93661971830985991</v>
      </c>
    </row>
    <row r="18" spans="1:21" x14ac:dyDescent="0.25">
      <c r="A18" s="1" t="s">
        <v>25</v>
      </c>
      <c r="B18" s="1">
        <v>85.6</v>
      </c>
      <c r="C18" s="1">
        <v>43.5</v>
      </c>
      <c r="D18" s="1">
        <v>18.899999999999999</v>
      </c>
      <c r="E18" s="1">
        <v>34.4</v>
      </c>
      <c r="F18" s="1">
        <v>23.6</v>
      </c>
      <c r="G18" s="1">
        <v>74.099999999999994</v>
      </c>
      <c r="H18" s="1">
        <v>20.9</v>
      </c>
      <c r="I18" s="1">
        <v>7</v>
      </c>
      <c r="J18" s="1">
        <v>4.5</v>
      </c>
      <c r="K18" s="1">
        <v>98.5</v>
      </c>
      <c r="L18" s="1">
        <v>13.2</v>
      </c>
      <c r="M18" s="1">
        <v>4.8</v>
      </c>
      <c r="N18" s="1"/>
      <c r="O18" s="1">
        <f>SUMPRODUCT(L18:M18,L$33:M$33)</f>
        <v>0.92957746478873238</v>
      </c>
      <c r="P18" s="1">
        <f>SUMPRODUCT(C18:K18,C$33:K$33)</f>
        <v>0.7866321204502561</v>
      </c>
      <c r="Q18" s="1">
        <f>P18/O18</f>
        <v>0.84622546290860889</v>
      </c>
      <c r="R18" s="1">
        <v>0.92642475107499522</v>
      </c>
      <c r="S18" s="5">
        <v>17</v>
      </c>
      <c r="T18" s="6">
        <f>IF($B$35=S18,0,1)</f>
        <v>1</v>
      </c>
      <c r="U18" s="1">
        <f>T18*P18</f>
        <v>0.7866321204502561</v>
      </c>
    </row>
    <row r="19" spans="1:21" x14ac:dyDescent="0.25">
      <c r="A19" s="1" t="s">
        <v>24</v>
      </c>
      <c r="B19" s="1">
        <v>83.3</v>
      </c>
      <c r="C19" s="1">
        <v>47.3</v>
      </c>
      <c r="D19" s="1">
        <v>26.9</v>
      </c>
      <c r="E19" s="1">
        <v>37.6</v>
      </c>
      <c r="F19" s="1">
        <v>25.2</v>
      </c>
      <c r="G19" s="1">
        <v>71</v>
      </c>
      <c r="H19" s="1">
        <v>24.8</v>
      </c>
      <c r="I19" s="1">
        <v>7.8</v>
      </c>
      <c r="J19" s="1">
        <v>5</v>
      </c>
      <c r="K19" s="1">
        <v>106.7</v>
      </c>
      <c r="L19" s="1">
        <v>12.3</v>
      </c>
      <c r="M19" s="1">
        <v>3</v>
      </c>
      <c r="N19" s="1"/>
      <c r="O19" s="1">
        <f>SUMPRODUCT(L19:M19,L$33:M$33)</f>
        <v>0.86619718309859162</v>
      </c>
      <c r="P19" s="1">
        <f>SUMPRODUCT(C19:K19,C$33:K$33)</f>
        <v>0.86619718309859128</v>
      </c>
      <c r="Q19" s="1">
        <f>P19/O19</f>
        <v>0.99999999999999967</v>
      </c>
      <c r="R19" s="1">
        <v>1.4186666666666718</v>
      </c>
      <c r="S19" s="5">
        <v>18</v>
      </c>
      <c r="T19" s="6">
        <f>IF($B$35=S19,0,1)</f>
        <v>1</v>
      </c>
      <c r="U19" s="1">
        <f>T19*P19</f>
        <v>0.86619718309859128</v>
      </c>
    </row>
    <row r="20" spans="1:21" x14ac:dyDescent="0.25">
      <c r="A20" s="1" t="s">
        <v>23</v>
      </c>
      <c r="B20" s="1">
        <v>83.2</v>
      </c>
      <c r="C20" s="1">
        <v>43.9</v>
      </c>
      <c r="D20" s="1">
        <v>21.2</v>
      </c>
      <c r="E20" s="1">
        <v>35.200000000000003</v>
      </c>
      <c r="F20" s="1">
        <v>22.2</v>
      </c>
      <c r="G20" s="1">
        <v>75.599999999999994</v>
      </c>
      <c r="H20" s="1">
        <v>21.4</v>
      </c>
      <c r="I20" s="1">
        <v>6.2</v>
      </c>
      <c r="J20" s="1">
        <v>4.5999999999999996</v>
      </c>
      <c r="K20" s="1">
        <v>97.3</v>
      </c>
      <c r="L20" s="1">
        <v>14</v>
      </c>
      <c r="M20" s="1">
        <v>4.7</v>
      </c>
      <c r="N20" s="1"/>
      <c r="O20" s="1">
        <f>SUMPRODUCT(L20:M20,L$33:M$33)</f>
        <v>0.9859154929577465</v>
      </c>
      <c r="P20" s="1">
        <f>SUMPRODUCT(C20:K20,C$33:K$33)</f>
        <v>0.71050029418821936</v>
      </c>
      <c r="Q20" s="1">
        <f>P20/O20</f>
        <v>0.72065029839090822</v>
      </c>
      <c r="R20" s="1">
        <v>0.89798765043706252</v>
      </c>
      <c r="S20" s="5">
        <v>19</v>
      </c>
      <c r="T20" s="6">
        <f>IF($B$35=S20,0,1)</f>
        <v>1</v>
      </c>
      <c r="U20" s="1">
        <f>T20*P20</f>
        <v>0.71050029418821936</v>
      </c>
    </row>
    <row r="21" spans="1:21" x14ac:dyDescent="0.25">
      <c r="A21" s="1" t="s">
        <v>22</v>
      </c>
      <c r="B21" s="1">
        <v>83.3</v>
      </c>
      <c r="C21" s="1">
        <v>44.4</v>
      </c>
      <c r="D21" s="1">
        <v>32.700000000000003</v>
      </c>
      <c r="E21" s="1">
        <v>34.799999999999997</v>
      </c>
      <c r="F21" s="1">
        <v>26</v>
      </c>
      <c r="G21" s="1">
        <v>71.5</v>
      </c>
      <c r="H21" s="1">
        <v>22.2</v>
      </c>
      <c r="I21" s="1">
        <v>9.5</v>
      </c>
      <c r="J21" s="1">
        <v>5</v>
      </c>
      <c r="K21" s="1">
        <v>103.9</v>
      </c>
      <c r="L21" s="1">
        <v>16.7</v>
      </c>
      <c r="M21" s="1">
        <v>5.3</v>
      </c>
      <c r="N21" s="1"/>
      <c r="O21" s="1">
        <f>SUMPRODUCT(L21:M21,L$33:M$33)</f>
        <v>1.176056338028169</v>
      </c>
      <c r="P21" s="1">
        <f>SUMPRODUCT(C21:K21,C$33:K$33)</f>
        <v>1.0377004802276746</v>
      </c>
      <c r="Q21" s="1">
        <f>P21/O21</f>
        <v>0.88235609696005868</v>
      </c>
      <c r="R21" s="1">
        <v>0.89692941637573942</v>
      </c>
      <c r="S21" s="5">
        <v>20</v>
      </c>
      <c r="T21" s="6">
        <f>IF($B$35=S21,0,1)</f>
        <v>1</v>
      </c>
      <c r="U21" s="1">
        <f>T21*P21</f>
        <v>1.0377004802276746</v>
      </c>
    </row>
    <row r="22" spans="1:21" x14ac:dyDescent="0.25">
      <c r="A22" s="1" t="s">
        <v>21</v>
      </c>
      <c r="B22" s="1">
        <v>87</v>
      </c>
      <c r="C22" s="1">
        <v>47.8</v>
      </c>
      <c r="D22" s="1">
        <v>27</v>
      </c>
      <c r="E22" s="1">
        <v>39.799999999999997</v>
      </c>
      <c r="F22" s="1">
        <v>20.8</v>
      </c>
      <c r="G22" s="1">
        <v>76.8</v>
      </c>
      <c r="H22" s="1">
        <v>27.4</v>
      </c>
      <c r="I22" s="1">
        <v>9.3000000000000007</v>
      </c>
      <c r="J22" s="1">
        <v>6</v>
      </c>
      <c r="K22" s="1">
        <v>110</v>
      </c>
      <c r="L22" s="1">
        <v>14.5</v>
      </c>
      <c r="M22" s="1">
        <v>3.6</v>
      </c>
      <c r="N22" s="1"/>
      <c r="O22" s="1">
        <f>SUMPRODUCT(L22:M22,L$33:M$33)</f>
        <v>1.0211267605633803</v>
      </c>
      <c r="P22" s="1">
        <f>SUMPRODUCT(C22:K22,C$33:K$33)</f>
        <v>1.0211267605633791</v>
      </c>
      <c r="Q22" s="1">
        <f>P22/O22</f>
        <v>0.99999999999999889</v>
      </c>
      <c r="R22" s="1">
        <v>1.0152113459399337</v>
      </c>
      <c r="S22" s="5">
        <v>21</v>
      </c>
      <c r="T22" s="6">
        <f>IF($B$35=S22,0,1)</f>
        <v>1</v>
      </c>
      <c r="U22" s="1">
        <f>T22*P22</f>
        <v>1.0211267605633791</v>
      </c>
    </row>
    <row r="23" spans="1:21" x14ac:dyDescent="0.25">
      <c r="A23" s="1" t="s">
        <v>20</v>
      </c>
      <c r="B23" s="1">
        <v>85.8</v>
      </c>
      <c r="C23" s="1">
        <v>43.2</v>
      </c>
      <c r="D23" s="1">
        <v>24.9</v>
      </c>
      <c r="E23" s="1">
        <v>34.4</v>
      </c>
      <c r="F23" s="1">
        <v>22.4</v>
      </c>
      <c r="G23" s="1">
        <v>70.3</v>
      </c>
      <c r="H23" s="1">
        <v>21.6</v>
      </c>
      <c r="I23" s="1">
        <v>7.6</v>
      </c>
      <c r="J23" s="1">
        <v>4.7</v>
      </c>
      <c r="K23" s="1">
        <v>98.5</v>
      </c>
      <c r="L23" s="1">
        <v>13.4</v>
      </c>
      <c r="M23" s="1">
        <v>4.8</v>
      </c>
      <c r="N23" s="1"/>
      <c r="O23" s="1">
        <f>SUMPRODUCT(L23:M23,L$33:M$33)</f>
        <v>0.94366197183098599</v>
      </c>
      <c r="P23" s="1">
        <f>SUMPRODUCT(C23:K23,C$33:K$33)</f>
        <v>0.8446066558660098</v>
      </c>
      <c r="Q23" s="1">
        <f>P23/O23</f>
        <v>0.89503093382815957</v>
      </c>
      <c r="R23" s="1">
        <v>0.90235072625992152</v>
      </c>
      <c r="S23" s="5">
        <v>22</v>
      </c>
      <c r="T23" s="6">
        <f>IF($B$35=S23,0,1)</f>
        <v>1</v>
      </c>
      <c r="U23" s="1">
        <f>T23*P23</f>
        <v>0.8446066558660098</v>
      </c>
    </row>
    <row r="24" spans="1:21" x14ac:dyDescent="0.25">
      <c r="A24" s="1" t="s">
        <v>19</v>
      </c>
      <c r="B24" s="1">
        <v>87.3</v>
      </c>
      <c r="C24" s="1">
        <v>43.3</v>
      </c>
      <c r="D24" s="1">
        <v>24.8</v>
      </c>
      <c r="E24" s="1">
        <v>32.5</v>
      </c>
      <c r="F24" s="1">
        <v>24.3</v>
      </c>
      <c r="G24" s="1">
        <v>73.400000000000006</v>
      </c>
      <c r="H24" s="1">
        <v>21.8</v>
      </c>
      <c r="I24" s="1">
        <v>7.8</v>
      </c>
      <c r="J24" s="1">
        <v>4.5</v>
      </c>
      <c r="K24" s="1">
        <v>101.5</v>
      </c>
      <c r="L24" s="1">
        <v>14.2</v>
      </c>
      <c r="M24" s="1">
        <v>6.1</v>
      </c>
      <c r="N24" s="1"/>
      <c r="O24" s="1">
        <f>SUMPRODUCT(L24:M24,L$33:M$33)</f>
        <v>1</v>
      </c>
      <c r="P24" s="1">
        <f>SUMPRODUCT(C24:K24,C$33:K$33)</f>
        <v>0.86788629137170448</v>
      </c>
      <c r="Q24" s="1">
        <f>P24/O24</f>
        <v>0.86788629137170448</v>
      </c>
      <c r="R24" s="1">
        <v>0.88265908948684935</v>
      </c>
      <c r="S24" s="5">
        <v>23</v>
      </c>
      <c r="T24" s="6">
        <f>IF($B$35=S24,0,1)</f>
        <v>1</v>
      </c>
      <c r="U24" s="1">
        <f>T24*P24</f>
        <v>0.86788629137170448</v>
      </c>
    </row>
    <row r="25" spans="1:21" x14ac:dyDescent="0.25">
      <c r="A25" s="1" t="s">
        <v>18</v>
      </c>
      <c r="B25" s="1">
        <v>85.8</v>
      </c>
      <c r="C25" s="1">
        <v>46.3</v>
      </c>
      <c r="D25" s="1">
        <v>25.4</v>
      </c>
      <c r="E25" s="1">
        <v>35.200000000000003</v>
      </c>
      <c r="F25" s="1">
        <v>22.5</v>
      </c>
      <c r="G25" s="1">
        <v>75.2</v>
      </c>
      <c r="H25" s="1">
        <v>22.5</v>
      </c>
      <c r="I25" s="1">
        <v>8.1</v>
      </c>
      <c r="J25" s="1">
        <v>4.5</v>
      </c>
      <c r="K25" s="1">
        <v>105.2</v>
      </c>
      <c r="L25" s="1">
        <v>13</v>
      </c>
      <c r="M25" s="1">
        <v>3.8</v>
      </c>
      <c r="N25" s="1"/>
      <c r="O25" s="1">
        <f>SUMPRODUCT(L25:M25,L$33:M$33)</f>
        <v>0.91549295774647887</v>
      </c>
      <c r="P25" s="1">
        <f>SUMPRODUCT(C25:K25,C$33:K$33)</f>
        <v>0.89990663705973328</v>
      </c>
      <c r="Q25" s="1">
        <f>P25/O25</f>
        <v>0.9829749420190933</v>
      </c>
      <c r="R25" s="1">
        <v>0.99289586906888128</v>
      </c>
      <c r="S25" s="5">
        <v>24</v>
      </c>
      <c r="T25" s="6">
        <f>IF($B$35=S25,0,1)</f>
        <v>1</v>
      </c>
      <c r="U25" s="1">
        <f>T25*P25</f>
        <v>0.89990663705973328</v>
      </c>
    </row>
    <row r="26" spans="1:21" x14ac:dyDescent="0.25">
      <c r="A26" s="1" t="s">
        <v>17</v>
      </c>
      <c r="B26" s="1">
        <v>82.2</v>
      </c>
      <c r="C26" s="1">
        <v>45.8</v>
      </c>
      <c r="D26" s="1">
        <v>27.5</v>
      </c>
      <c r="E26" s="1">
        <v>36.700000000000003</v>
      </c>
      <c r="F26" s="1">
        <v>23.6</v>
      </c>
      <c r="G26" s="1">
        <v>75.099999999999994</v>
      </c>
      <c r="H26" s="1">
        <v>22.1</v>
      </c>
      <c r="I26" s="1">
        <v>7.4</v>
      </c>
      <c r="J26" s="1">
        <v>4.0999999999999996</v>
      </c>
      <c r="K26" s="1">
        <v>103.1</v>
      </c>
      <c r="L26" s="1">
        <v>14.3</v>
      </c>
      <c r="M26" s="1">
        <v>4.5</v>
      </c>
      <c r="N26" s="1"/>
      <c r="O26" s="1">
        <f>SUMPRODUCT(L26:M26,L$33:M$33)</f>
        <v>1.0070422535211268</v>
      </c>
      <c r="P26" s="1">
        <f>SUMPRODUCT(C26:K26,C$33:K$33)</f>
        <v>0.83170885478176426</v>
      </c>
      <c r="Q26" s="1">
        <f>P26/O26</f>
        <v>0.82589270894412958</v>
      </c>
      <c r="R26" s="1">
        <v>0.89943708099740727</v>
      </c>
      <c r="S26" s="5">
        <v>25</v>
      </c>
      <c r="T26" s="6">
        <f>IF($B$35=S26,0,1)</f>
        <v>1</v>
      </c>
      <c r="U26" s="1">
        <f>T26*P26</f>
        <v>0.83170885478176426</v>
      </c>
    </row>
    <row r="27" spans="1:21" x14ac:dyDescent="0.25">
      <c r="A27" s="1" t="s">
        <v>16</v>
      </c>
      <c r="B27" s="1">
        <v>82.9</v>
      </c>
      <c r="C27" s="1">
        <v>44.2</v>
      </c>
      <c r="D27" s="1">
        <v>22.3</v>
      </c>
      <c r="E27" s="1">
        <v>35.299999999999997</v>
      </c>
      <c r="F27" s="1">
        <v>25.2</v>
      </c>
      <c r="G27" s="1">
        <v>78.3</v>
      </c>
      <c r="H27" s="1">
        <v>21.7</v>
      </c>
      <c r="I27" s="1">
        <v>6.3</v>
      </c>
      <c r="J27" s="1">
        <v>5.8</v>
      </c>
      <c r="K27" s="1">
        <v>100.8</v>
      </c>
      <c r="L27" s="1">
        <v>14</v>
      </c>
      <c r="M27" s="1">
        <v>5.4</v>
      </c>
      <c r="N27" s="1"/>
      <c r="O27" s="1">
        <f>SUMPRODUCT(L27:M27,L$33:M$33)</f>
        <v>0.9859154929577465</v>
      </c>
      <c r="P27" s="1">
        <f>SUMPRODUCT(C27:K27,C$33:K$33)</f>
        <v>0.72405408408604077</v>
      </c>
      <c r="Q27" s="1">
        <f>P27/O27</f>
        <v>0.73439771385869845</v>
      </c>
      <c r="R27" s="1">
        <v>0.9311692015071531</v>
      </c>
      <c r="S27" s="5">
        <v>26</v>
      </c>
      <c r="T27" s="6">
        <f>IF($B$35=S27,0,1)</f>
        <v>1</v>
      </c>
      <c r="U27" s="1">
        <f>T27*P27</f>
        <v>0.72405408408604077</v>
      </c>
    </row>
    <row r="28" spans="1:21" x14ac:dyDescent="0.25">
      <c r="A28" s="1" t="s">
        <v>15</v>
      </c>
      <c r="B28" s="1">
        <v>84.5</v>
      </c>
      <c r="C28" s="1">
        <v>42</v>
      </c>
      <c r="D28" s="1">
        <v>19.100000000000001</v>
      </c>
      <c r="E28" s="1">
        <v>31.8</v>
      </c>
      <c r="F28" s="1">
        <v>22.8</v>
      </c>
      <c r="G28" s="1">
        <v>74.8</v>
      </c>
      <c r="H28" s="1">
        <v>20.2</v>
      </c>
      <c r="I28" s="1">
        <v>6.1</v>
      </c>
      <c r="J28" s="1">
        <v>5.5</v>
      </c>
      <c r="K28" s="1">
        <v>94.2</v>
      </c>
      <c r="L28" s="1">
        <v>11.9</v>
      </c>
      <c r="M28" s="1">
        <v>5.4</v>
      </c>
      <c r="N28" s="1"/>
      <c r="O28" s="1">
        <f>SUMPRODUCT(L28:M28,L$33:M$33)</f>
        <v>0.83802816901408461</v>
      </c>
      <c r="P28" s="1">
        <f>SUMPRODUCT(C28:K28,C$33:K$33)</f>
        <v>0.69862310173993236</v>
      </c>
      <c r="Q28" s="1">
        <f>P28/O28</f>
        <v>0.83365109619386879</v>
      </c>
      <c r="R28" s="1">
        <v>1.0868372527875612</v>
      </c>
      <c r="S28" s="5">
        <v>27</v>
      </c>
      <c r="T28" s="6">
        <f>IF($B$35=S28,0,1)</f>
        <v>1</v>
      </c>
      <c r="U28" s="1">
        <f>T28*P28</f>
        <v>0.69862310173993236</v>
      </c>
    </row>
    <row r="29" spans="1:21" x14ac:dyDescent="0.25">
      <c r="A29" s="1" t="s">
        <v>14</v>
      </c>
      <c r="B29" s="1">
        <v>83</v>
      </c>
      <c r="C29" s="1">
        <v>45.1</v>
      </c>
      <c r="D29" s="1">
        <v>19.899999999999999</v>
      </c>
      <c r="E29" s="1">
        <v>33.1</v>
      </c>
      <c r="F29" s="1">
        <v>22.2</v>
      </c>
      <c r="G29" s="1">
        <v>74.8</v>
      </c>
      <c r="H29" s="1">
        <v>20.9</v>
      </c>
      <c r="I29" s="1">
        <v>7</v>
      </c>
      <c r="J29" s="1">
        <v>4.0999999999999996</v>
      </c>
      <c r="K29" s="1">
        <v>98</v>
      </c>
      <c r="L29" s="1">
        <v>13.8</v>
      </c>
      <c r="M29" s="1">
        <v>4.5</v>
      </c>
      <c r="N29" s="1"/>
      <c r="O29" s="1">
        <f>SUMPRODUCT(L29:M29,L$33:M$33)</f>
        <v>0.97183098591549311</v>
      </c>
      <c r="P29" s="1">
        <f>SUMPRODUCT(C29:K29,C$33:K$33)</f>
        <v>0.78795083153176837</v>
      </c>
      <c r="Q29" s="1">
        <f>P29/O29</f>
        <v>0.81078998606892094</v>
      </c>
      <c r="R29" s="1">
        <v>0.90564791418251411</v>
      </c>
      <c r="S29" s="5">
        <v>28</v>
      </c>
      <c r="T29" s="6">
        <f>IF($B$35=S29,0,1)</f>
        <v>1</v>
      </c>
      <c r="U29" s="1">
        <f>T29*P29</f>
        <v>0.78795083153176837</v>
      </c>
    </row>
    <row r="30" spans="1:21" x14ac:dyDescent="0.25">
      <c r="A30" s="1" t="s">
        <v>13</v>
      </c>
      <c r="B30" s="1">
        <v>87.9</v>
      </c>
      <c r="C30" s="1">
        <v>44.3</v>
      </c>
      <c r="D30" s="1">
        <v>24.6</v>
      </c>
      <c r="E30" s="1">
        <v>32.700000000000003</v>
      </c>
      <c r="F30" s="1">
        <v>20.5</v>
      </c>
      <c r="G30" s="1">
        <v>75.400000000000006</v>
      </c>
      <c r="H30" s="1">
        <v>24.5</v>
      </c>
      <c r="I30" s="1">
        <v>8.1999999999999993</v>
      </c>
      <c r="J30" s="1">
        <v>3.6</v>
      </c>
      <c r="K30" s="1">
        <v>101.4</v>
      </c>
      <c r="L30" s="1">
        <v>13.8</v>
      </c>
      <c r="M30" s="1">
        <v>5.3</v>
      </c>
      <c r="N30" s="1"/>
      <c r="O30" s="1">
        <f>SUMPRODUCT(L30:M30,L$33:M$33)</f>
        <v>0.97183098591549311</v>
      </c>
      <c r="P30" s="1">
        <f>SUMPRODUCT(C30:K30,C$33:K$33)</f>
        <v>0.90960698706371046</v>
      </c>
      <c r="Q30" s="1">
        <f>P30/O30</f>
        <v>0.93597240697860051</v>
      </c>
      <c r="R30" s="1">
        <v>0.94091488605298368</v>
      </c>
      <c r="S30" s="5">
        <v>29</v>
      </c>
      <c r="T30" s="6">
        <f>IF($B$35=S30,0,1)</f>
        <v>1</v>
      </c>
      <c r="U30" s="1">
        <f>T30*P30</f>
        <v>0.90960698706371046</v>
      </c>
    </row>
    <row r="31" spans="1:21" x14ac:dyDescent="0.25">
      <c r="A31" s="1" t="s">
        <v>47</v>
      </c>
      <c r="B31" s="1">
        <v>81.7</v>
      </c>
      <c r="C31" s="1">
        <v>46.6</v>
      </c>
      <c r="D31" s="1">
        <v>26.2</v>
      </c>
      <c r="E31" s="1">
        <v>38</v>
      </c>
      <c r="F31" s="1">
        <v>21.2</v>
      </c>
      <c r="G31" s="1">
        <v>77.8</v>
      </c>
      <c r="H31" s="1">
        <v>25.7</v>
      </c>
      <c r="I31" s="1">
        <v>9.1</v>
      </c>
      <c r="J31" s="1">
        <v>4.5999999999999996</v>
      </c>
      <c r="K31" s="1">
        <v>102.5</v>
      </c>
      <c r="L31" s="1">
        <v>14.2</v>
      </c>
      <c r="M31" s="1">
        <v>4.9000000000000004</v>
      </c>
      <c r="N31" s="1"/>
      <c r="O31" s="1">
        <f>SUMPRODUCT(L31:M31,L$33:M$33)</f>
        <v>1</v>
      </c>
      <c r="P31" s="1">
        <f>SUMPRODUCT(C31:K31,C$33:K$33)</f>
        <v>1.0021094425273431</v>
      </c>
      <c r="Q31" s="1">
        <f>P31/O31</f>
        <v>1.0021094425273431</v>
      </c>
      <c r="R31" s="1">
        <v>1.0021094425273431</v>
      </c>
      <c r="S31" s="5">
        <v>30</v>
      </c>
      <c r="T31" s="6">
        <f>IF($B$35=S31,0,1)</f>
        <v>0</v>
      </c>
      <c r="U31" s="1">
        <f>T31*P31</f>
        <v>0</v>
      </c>
    </row>
    <row r="32" spans="1:2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</row>
    <row r="33" spans="1:21" x14ac:dyDescent="0.25">
      <c r="A33" s="1" t="s">
        <v>42</v>
      </c>
      <c r="B33" s="1">
        <v>0</v>
      </c>
      <c r="C33" s="1">
        <v>0</v>
      </c>
      <c r="D33" s="1">
        <v>5.1228186161504435E-4</v>
      </c>
      <c r="E33" s="1">
        <v>0</v>
      </c>
      <c r="F33" s="1">
        <v>0</v>
      </c>
      <c r="G33" s="1">
        <v>1.1520417427103181E-3</v>
      </c>
      <c r="H33" s="1">
        <v>0</v>
      </c>
      <c r="I33" s="1">
        <v>9.8797671447271029E-2</v>
      </c>
      <c r="J33" s="1">
        <v>0</v>
      </c>
      <c r="K33" s="1">
        <v>0</v>
      </c>
      <c r="L33" s="1">
        <v>7.0422535211267609E-2</v>
      </c>
      <c r="M33" s="1">
        <v>0</v>
      </c>
      <c r="N33" s="1"/>
      <c r="O33" s="1"/>
      <c r="P33" s="1"/>
      <c r="Q33" s="1"/>
      <c r="R33" s="1"/>
      <c r="S33" s="1"/>
      <c r="T33" s="1"/>
      <c r="U33" s="1"/>
    </row>
    <row r="34" spans="1:2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</row>
    <row r="35" spans="1:21" x14ac:dyDescent="0.25">
      <c r="A35" s="1" t="s">
        <v>48</v>
      </c>
      <c r="B35" s="2">
        <v>30</v>
      </c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</row>
    <row r="36" spans="1:21" x14ac:dyDescent="0.25">
      <c r="A36" s="1" t="s">
        <v>49</v>
      </c>
      <c r="B36" s="2">
        <f>INDEX(O2:O31,B35,1)</f>
        <v>1</v>
      </c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</row>
    <row r="37" spans="1:21" x14ac:dyDescent="0.25">
      <c r="A37" s="1" t="s">
        <v>50</v>
      </c>
      <c r="B37" s="2">
        <f>INDEX(P2:P31,B35,1)</f>
        <v>1.0021094425273431</v>
      </c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2015-10-07T06:39:44Z</dcterms:modified>
</cp:coreProperties>
</file>