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410c2e6df7d96/Documents/BAN 501/"/>
    </mc:Choice>
  </mc:AlternateContent>
  <xr:revisionPtr revIDLastSave="534" documentId="8_{759B7CFD-2518-4C3D-8F2E-91E232265744}" xr6:coauthVersionLast="46" xr6:coauthVersionMax="46" xr10:uidLastSave="{E8A89B2B-65D9-4300-A78F-1E530FC99DF4}"/>
  <bookViews>
    <workbookView xWindow="-28920" yWindow="-120" windowWidth="29040" windowHeight="15840" xr2:uid="{40A5661B-2366-4251-A9F6-2AA9D7AAF154}"/>
  </bookViews>
  <sheets>
    <sheet name="Sheet1" sheetId="1" r:id="rId1"/>
  </sheets>
  <definedNames>
    <definedName name="TreeData" localSheetId="0">Sheet1!$AMC$1017:$AMJ$1027</definedName>
    <definedName name="TreeDiag" localSheetId="0">Sheet1!$Q$17:$AA$46</definedName>
    <definedName name="TreeOption" localSheetId="0">Sheet1!$ALN$1019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5" i="1" l="1"/>
  <c r="U42" i="1" s="1"/>
  <c r="AA44" i="1"/>
  <c r="AA39" i="1"/>
  <c r="Y40" i="1" s="1"/>
  <c r="U32" i="1"/>
  <c r="AA34" i="1"/>
  <c r="Y35" i="1" s="1"/>
  <c r="AA29" i="1"/>
  <c r="Y30" i="1" s="1"/>
  <c r="U22" i="1"/>
  <c r="AA24" i="1"/>
  <c r="Y25" i="1" s="1"/>
  <c r="AA19" i="1"/>
  <c r="Y20" i="1" s="1"/>
  <c r="Q32" i="1" l="1"/>
  <c r="K12" i="1" l="1"/>
  <c r="K13" i="1"/>
  <c r="K11" i="1"/>
  <c r="I14" i="1"/>
  <c r="J14" i="1"/>
  <c r="C12" i="1"/>
  <c r="C13" i="1"/>
  <c r="C11" i="1"/>
  <c r="B12" i="1"/>
  <c r="D12" i="1" s="1"/>
  <c r="B13" i="1"/>
  <c r="D13" i="1" s="1"/>
  <c r="B11" i="1"/>
  <c r="F11" i="1" s="1"/>
  <c r="J5" i="1"/>
  <c r="J6" i="1"/>
  <c r="J4" i="1"/>
  <c r="H5" i="1"/>
  <c r="H6" i="1"/>
  <c r="H4" i="1"/>
  <c r="N9" i="1" l="1"/>
  <c r="N10" i="1" s="1"/>
  <c r="D11" i="1"/>
  <c r="F13" i="1"/>
  <c r="F12" i="1"/>
</calcChain>
</file>

<file path=xl/sharedStrings.xml><?xml version="1.0" encoding="utf-8"?>
<sst xmlns="http://schemas.openxmlformats.org/spreadsheetml/2006/main" count="93" uniqueCount="48">
  <si>
    <t>Pay-Offs</t>
  </si>
  <si>
    <t>Outcomes</t>
  </si>
  <si>
    <t>Maximin</t>
  </si>
  <si>
    <t>Laplace</t>
  </si>
  <si>
    <t>Hurwicz</t>
  </si>
  <si>
    <t>Alternatives</t>
  </si>
  <si>
    <t>Low</t>
  </si>
  <si>
    <t>High</t>
  </si>
  <si>
    <t>Choice</t>
  </si>
  <si>
    <t>Minimum</t>
  </si>
  <si>
    <t>Average</t>
  </si>
  <si>
    <t>Realism</t>
  </si>
  <si>
    <t>Maximax</t>
  </si>
  <si>
    <t>Expand</t>
  </si>
  <si>
    <t>Best</t>
  </si>
  <si>
    <t>Sub-Contract</t>
  </si>
  <si>
    <t>Nothing</t>
  </si>
  <si>
    <t>Maximum</t>
  </si>
  <si>
    <t>Regret</t>
  </si>
  <si>
    <t>Demand</t>
  </si>
  <si>
    <t>Minimax Regret</t>
  </si>
  <si>
    <t>EOL</t>
  </si>
  <si>
    <t>Payoffs</t>
  </si>
  <si>
    <t>EMV</t>
  </si>
  <si>
    <t>Probability</t>
  </si>
  <si>
    <t>EVwPI</t>
  </si>
  <si>
    <t>EVPI</t>
  </si>
  <si>
    <t>colorful</t>
  </si>
  <si>
    <t>ID</t>
  </si>
  <si>
    <t>PARENT</t>
  </si>
  <si>
    <t>TYPE</t>
  </si>
  <si>
    <t>ROW</t>
  </si>
  <si>
    <t>COL</t>
  </si>
  <si>
    <t>LABEL</t>
  </si>
  <si>
    <t>VALUE</t>
  </si>
  <si>
    <t>PROP</t>
  </si>
  <si>
    <t>T</t>
  </si>
  <si>
    <t>D</t>
  </si>
  <si>
    <t>Event 4</t>
  </si>
  <si>
    <t>SubContract</t>
  </si>
  <si>
    <t>E</t>
  </si>
  <si>
    <t>Event 1</t>
  </si>
  <si>
    <t>Event 2</t>
  </si>
  <si>
    <t>Event 5</t>
  </si>
  <si>
    <t>Event 7</t>
  </si>
  <si>
    <t>Event 8</t>
  </si>
  <si>
    <t>High Demand</t>
  </si>
  <si>
    <t>Low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</si>
</sst>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1" fillId="0" borderId="1" xfId="0" applyFont="1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30798</xdr:colOff>
      <xdr:row>18</xdr:row>
      <xdr:rowOff>25082</xdr:rowOff>
    </xdr:from>
    <xdr:to>
      <xdr:col>26</xdr:col>
      <xdr:colOff>20638</xdr:colOff>
      <xdr:row>19</xdr:row>
      <xdr:rowOff>7302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9A8CA9DA-7497-4314-8EFC-B30CD608FF78}"/>
            </a:ext>
          </a:extLst>
        </xdr:cNvPr>
        <xdr:cNvSpPr/>
      </xdr:nvSpPr>
      <xdr:spPr>
        <a:xfrm rot="16200000">
          <a:off x="15898495" y="3378835"/>
          <a:ext cx="163195" cy="1612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15239</xdr:colOff>
      <xdr:row>18</xdr:row>
      <xdr:rowOff>106680</xdr:rowOff>
    </xdr:from>
    <xdr:to>
      <xdr:col>23</xdr:col>
      <xdr:colOff>19050</xdr:colOff>
      <xdr:row>20</xdr:row>
      <xdr:rowOff>110490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E2CF720-C92E-4423-A5DF-1592023FE4D0}"/>
            </a:ext>
          </a:extLst>
        </xdr:cNvPr>
        <xdr:cNvCxnSpPr/>
      </xdr:nvCxnSpPr>
      <xdr:spPr>
        <a:xfrm flipV="1">
          <a:off x="14302739" y="3459480"/>
          <a:ext cx="365761" cy="3657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18</xdr:row>
      <xdr:rowOff>106680</xdr:rowOff>
    </xdr:from>
    <xdr:to>
      <xdr:col>25</xdr:col>
      <xdr:colOff>19050</xdr:colOff>
      <xdr:row>18</xdr:row>
      <xdr:rowOff>106680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DB2B5CA8-FE4E-41F5-994A-D101AFACDB99}"/>
            </a:ext>
          </a:extLst>
        </xdr:cNvPr>
        <xdr:cNvCxnSpPr/>
      </xdr:nvCxnSpPr>
      <xdr:spPr>
        <a:xfrm>
          <a:off x="14668500" y="345948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30798</xdr:colOff>
      <xdr:row>23</xdr:row>
      <xdr:rowOff>36512</xdr:rowOff>
    </xdr:from>
    <xdr:to>
      <xdr:col>26</xdr:col>
      <xdr:colOff>20638</xdr:colOff>
      <xdr:row>24</xdr:row>
      <xdr:rowOff>18732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4858B3E2-C8A7-465E-A8C5-C8F9272E674E}"/>
            </a:ext>
          </a:extLst>
        </xdr:cNvPr>
        <xdr:cNvSpPr/>
      </xdr:nvSpPr>
      <xdr:spPr>
        <a:xfrm rot="16200000">
          <a:off x="15898495" y="4295140"/>
          <a:ext cx="163195" cy="1612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15239</xdr:colOff>
      <xdr:row>20</xdr:row>
      <xdr:rowOff>110490</xdr:rowOff>
    </xdr:from>
    <xdr:to>
      <xdr:col>23</xdr:col>
      <xdr:colOff>19050</xdr:colOff>
      <xdr:row>23</xdr:row>
      <xdr:rowOff>116205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7570610A-C118-4BF3-8496-E2D58D3DA7E6}"/>
            </a:ext>
          </a:extLst>
        </xdr:cNvPr>
        <xdr:cNvCxnSpPr/>
      </xdr:nvCxnSpPr>
      <xdr:spPr>
        <a:xfrm>
          <a:off x="14302739" y="3825240"/>
          <a:ext cx="365761" cy="548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23</xdr:row>
      <xdr:rowOff>116205</xdr:rowOff>
    </xdr:from>
    <xdr:to>
      <xdr:col>25</xdr:col>
      <xdr:colOff>19050</xdr:colOff>
      <xdr:row>23</xdr:row>
      <xdr:rowOff>116205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3ED301AE-7ACD-4F89-A8F6-C6C9FE781576}"/>
            </a:ext>
          </a:extLst>
        </xdr:cNvPr>
        <xdr:cNvCxnSpPr/>
      </xdr:nvCxnSpPr>
      <xdr:spPr>
        <a:xfrm>
          <a:off x="14668500" y="437388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24130</xdr:colOff>
      <xdr:row>20</xdr:row>
      <xdr:rowOff>31750</xdr:rowOff>
    </xdr:from>
    <xdr:to>
      <xdr:col>22</xdr:col>
      <xdr:colOff>10161</xdr:colOff>
      <xdr:row>21</xdr:row>
      <xdr:rowOff>8255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76F5C114-0D08-40D0-AF10-8AEC98AA0937}"/>
            </a:ext>
          </a:extLst>
        </xdr:cNvPr>
        <xdr:cNvSpPr/>
      </xdr:nvSpPr>
      <xdr:spPr>
        <a:xfrm>
          <a:off x="14140180" y="3746500"/>
          <a:ext cx="157481" cy="157480"/>
        </a:xfrm>
        <a:prstGeom prst="ellipse">
          <a:avLst/>
        </a:prstGeom>
        <a:solidFill>
          <a:srgbClr val="29FD39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5715</xdr:colOff>
      <xdr:row>20</xdr:row>
      <xdr:rowOff>110490</xdr:rowOff>
    </xdr:from>
    <xdr:to>
      <xdr:col>19</xdr:col>
      <xdr:colOff>9525</xdr:colOff>
      <xdr:row>30</xdr:row>
      <xdr:rowOff>129540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4E9F5D1B-663A-442C-9AB3-6E24493E4BD7}"/>
            </a:ext>
          </a:extLst>
        </xdr:cNvPr>
        <xdr:cNvCxnSpPr/>
      </xdr:nvCxnSpPr>
      <xdr:spPr>
        <a:xfrm flipV="1">
          <a:off x="11826240" y="3825240"/>
          <a:ext cx="365760" cy="18288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20</xdr:row>
      <xdr:rowOff>110490</xdr:rowOff>
    </xdr:from>
    <xdr:to>
      <xdr:col>21</xdr:col>
      <xdr:colOff>11430</xdr:colOff>
      <xdr:row>20</xdr:row>
      <xdr:rowOff>110490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36343BA8-C389-4595-AF6E-029B59A3CB51}"/>
            </a:ext>
          </a:extLst>
        </xdr:cNvPr>
        <xdr:cNvCxnSpPr/>
      </xdr:nvCxnSpPr>
      <xdr:spPr>
        <a:xfrm>
          <a:off x="12192000" y="3825240"/>
          <a:ext cx="193548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35560</xdr:colOff>
      <xdr:row>28</xdr:row>
      <xdr:rowOff>43180</xdr:rowOff>
    </xdr:from>
    <xdr:to>
      <xdr:col>26</xdr:col>
      <xdr:colOff>15875</xdr:colOff>
      <xdr:row>29</xdr:row>
      <xdr:rowOff>25400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EF32AE0B-88E0-4809-B555-111902FB7E91}"/>
            </a:ext>
          </a:extLst>
        </xdr:cNvPr>
        <xdr:cNvSpPr/>
      </xdr:nvSpPr>
      <xdr:spPr>
        <a:xfrm rot="16200000">
          <a:off x="15898495" y="5211445"/>
          <a:ext cx="163195" cy="15176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15239</xdr:colOff>
      <xdr:row>28</xdr:row>
      <xdr:rowOff>125730</xdr:rowOff>
    </xdr:from>
    <xdr:to>
      <xdr:col>23</xdr:col>
      <xdr:colOff>19050</xdr:colOff>
      <xdr:row>30</xdr:row>
      <xdr:rowOff>129540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C37433AA-DA30-4ED5-9B3C-CEA3A5DD0C3E}"/>
            </a:ext>
          </a:extLst>
        </xdr:cNvPr>
        <xdr:cNvCxnSpPr/>
      </xdr:nvCxnSpPr>
      <xdr:spPr>
        <a:xfrm flipV="1">
          <a:off x="14302739" y="5288280"/>
          <a:ext cx="365761" cy="3657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28</xdr:row>
      <xdr:rowOff>125730</xdr:rowOff>
    </xdr:from>
    <xdr:to>
      <xdr:col>25</xdr:col>
      <xdr:colOff>19050</xdr:colOff>
      <xdr:row>28</xdr:row>
      <xdr:rowOff>125730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D77C19A1-07C4-483C-B1EA-0C5B876B585C}"/>
            </a:ext>
          </a:extLst>
        </xdr:cNvPr>
        <xdr:cNvCxnSpPr/>
      </xdr:nvCxnSpPr>
      <xdr:spPr>
        <a:xfrm>
          <a:off x="14668500" y="528828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35560</xdr:colOff>
      <xdr:row>33</xdr:row>
      <xdr:rowOff>54610</xdr:rowOff>
    </xdr:from>
    <xdr:to>
      <xdr:col>26</xdr:col>
      <xdr:colOff>15875</xdr:colOff>
      <xdr:row>34</xdr:row>
      <xdr:rowOff>36830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BA9FB812-C0D8-426B-BA86-B6A85D30ADFA}"/>
            </a:ext>
          </a:extLst>
        </xdr:cNvPr>
        <xdr:cNvSpPr/>
      </xdr:nvSpPr>
      <xdr:spPr>
        <a:xfrm rot="16200000">
          <a:off x="15898495" y="6127750"/>
          <a:ext cx="163195" cy="15176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15239</xdr:colOff>
      <xdr:row>30</xdr:row>
      <xdr:rowOff>129540</xdr:rowOff>
    </xdr:from>
    <xdr:to>
      <xdr:col>23</xdr:col>
      <xdr:colOff>19050</xdr:colOff>
      <xdr:row>33</xdr:row>
      <xdr:rowOff>135255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52A0BBC8-ACBD-4C84-AA70-CB366D118E10}"/>
            </a:ext>
          </a:extLst>
        </xdr:cNvPr>
        <xdr:cNvCxnSpPr/>
      </xdr:nvCxnSpPr>
      <xdr:spPr>
        <a:xfrm>
          <a:off x="14302739" y="5654040"/>
          <a:ext cx="365761" cy="548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33</xdr:row>
      <xdr:rowOff>135255</xdr:rowOff>
    </xdr:from>
    <xdr:to>
      <xdr:col>25</xdr:col>
      <xdr:colOff>19050</xdr:colOff>
      <xdr:row>33</xdr:row>
      <xdr:rowOff>135255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203A5B6E-4EC2-4A56-8432-21D12F621DA1}"/>
            </a:ext>
          </a:extLst>
        </xdr:cNvPr>
        <xdr:cNvCxnSpPr/>
      </xdr:nvCxnSpPr>
      <xdr:spPr>
        <a:xfrm>
          <a:off x="14668500" y="620268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24130</xdr:colOff>
      <xdr:row>30</xdr:row>
      <xdr:rowOff>50800</xdr:rowOff>
    </xdr:from>
    <xdr:to>
      <xdr:col>22</xdr:col>
      <xdr:colOff>10161</xdr:colOff>
      <xdr:row>31</xdr:row>
      <xdr:rowOff>27305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25FDEFFD-D59C-4B22-8E31-8908D80D0434}"/>
            </a:ext>
          </a:extLst>
        </xdr:cNvPr>
        <xdr:cNvSpPr/>
      </xdr:nvSpPr>
      <xdr:spPr>
        <a:xfrm>
          <a:off x="14140180" y="5575300"/>
          <a:ext cx="157481" cy="157480"/>
        </a:xfrm>
        <a:prstGeom prst="ellipse">
          <a:avLst/>
        </a:prstGeom>
        <a:solidFill>
          <a:srgbClr val="29FD39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5715</xdr:colOff>
      <xdr:row>30</xdr:row>
      <xdr:rowOff>129540</xdr:rowOff>
    </xdr:from>
    <xdr:to>
      <xdr:col>19</xdr:col>
      <xdr:colOff>9525</xdr:colOff>
      <xdr:row>30</xdr:row>
      <xdr:rowOff>129540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C1C1C30-DBC3-4F62-9888-1ED326091DFA}"/>
            </a:ext>
          </a:extLst>
        </xdr:cNvPr>
        <xdr:cNvCxnSpPr/>
      </xdr:nvCxnSpPr>
      <xdr:spPr>
        <a:xfrm>
          <a:off x="11826240" y="5654040"/>
          <a:ext cx="36576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30</xdr:row>
      <xdr:rowOff>129540</xdr:rowOff>
    </xdr:from>
    <xdr:to>
      <xdr:col>21</xdr:col>
      <xdr:colOff>11430</xdr:colOff>
      <xdr:row>30</xdr:row>
      <xdr:rowOff>129540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2EDB3087-5108-4A60-8960-9C6D560BA550}"/>
            </a:ext>
          </a:extLst>
        </xdr:cNvPr>
        <xdr:cNvCxnSpPr/>
      </xdr:nvCxnSpPr>
      <xdr:spPr>
        <a:xfrm>
          <a:off x="12192000" y="5654040"/>
          <a:ext cx="193548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30798</xdr:colOff>
      <xdr:row>38</xdr:row>
      <xdr:rowOff>63182</xdr:rowOff>
    </xdr:from>
    <xdr:to>
      <xdr:col>26</xdr:col>
      <xdr:colOff>20638</xdr:colOff>
      <xdr:row>39</xdr:row>
      <xdr:rowOff>45402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34D6E989-B03F-4F0E-AF31-6C3FE3DE10AD}"/>
            </a:ext>
          </a:extLst>
        </xdr:cNvPr>
        <xdr:cNvSpPr/>
      </xdr:nvSpPr>
      <xdr:spPr>
        <a:xfrm rot="16200000">
          <a:off x="15898495" y="7036435"/>
          <a:ext cx="163195" cy="1612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15239</xdr:colOff>
      <xdr:row>38</xdr:row>
      <xdr:rowOff>144780</xdr:rowOff>
    </xdr:from>
    <xdr:to>
      <xdr:col>23</xdr:col>
      <xdr:colOff>19050</xdr:colOff>
      <xdr:row>40</xdr:row>
      <xdr:rowOff>148590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BF208E91-0D33-4D0A-97BC-636CCFC0B538}"/>
            </a:ext>
          </a:extLst>
        </xdr:cNvPr>
        <xdr:cNvCxnSpPr/>
      </xdr:nvCxnSpPr>
      <xdr:spPr>
        <a:xfrm flipV="1">
          <a:off x="14302739" y="7117080"/>
          <a:ext cx="365761" cy="36576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38</xdr:row>
      <xdr:rowOff>144780</xdr:rowOff>
    </xdr:from>
    <xdr:to>
      <xdr:col>25</xdr:col>
      <xdr:colOff>19050</xdr:colOff>
      <xdr:row>38</xdr:row>
      <xdr:rowOff>144780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F0B41A3E-7E3E-44EB-B8E3-6D35993AA349}"/>
            </a:ext>
          </a:extLst>
        </xdr:cNvPr>
        <xdr:cNvCxnSpPr/>
      </xdr:nvCxnSpPr>
      <xdr:spPr>
        <a:xfrm>
          <a:off x="14668500" y="711708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30798</xdr:colOff>
      <xdr:row>43</xdr:row>
      <xdr:rowOff>74612</xdr:rowOff>
    </xdr:from>
    <xdr:to>
      <xdr:col>26</xdr:col>
      <xdr:colOff>20638</xdr:colOff>
      <xdr:row>44</xdr:row>
      <xdr:rowOff>56832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C8F8778B-B3D0-4F17-929B-A9713B74B296}"/>
            </a:ext>
          </a:extLst>
        </xdr:cNvPr>
        <xdr:cNvSpPr/>
      </xdr:nvSpPr>
      <xdr:spPr>
        <a:xfrm rot="16200000">
          <a:off x="15898495" y="7952740"/>
          <a:ext cx="163195" cy="16129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15239</xdr:colOff>
      <xdr:row>40</xdr:row>
      <xdr:rowOff>148590</xdr:rowOff>
    </xdr:from>
    <xdr:to>
      <xdr:col>23</xdr:col>
      <xdr:colOff>19050</xdr:colOff>
      <xdr:row>43</xdr:row>
      <xdr:rowOff>154305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2B1E05C7-7639-4BF0-98D9-975E964E1BE9}"/>
            </a:ext>
          </a:extLst>
        </xdr:cNvPr>
        <xdr:cNvCxnSpPr/>
      </xdr:nvCxnSpPr>
      <xdr:spPr>
        <a:xfrm>
          <a:off x="14302739" y="7482840"/>
          <a:ext cx="365761" cy="548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43</xdr:row>
      <xdr:rowOff>154305</xdr:rowOff>
    </xdr:from>
    <xdr:to>
      <xdr:col>25</xdr:col>
      <xdr:colOff>19050</xdr:colOff>
      <xdr:row>43</xdr:row>
      <xdr:rowOff>154305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12616AA6-5A74-4295-95F7-3F66D4A582CB}"/>
            </a:ext>
          </a:extLst>
        </xdr:cNvPr>
        <xdr:cNvCxnSpPr/>
      </xdr:nvCxnSpPr>
      <xdr:spPr>
        <a:xfrm>
          <a:off x="14668500" y="803148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24130</xdr:colOff>
      <xdr:row>40</xdr:row>
      <xdr:rowOff>69850</xdr:rowOff>
    </xdr:from>
    <xdr:to>
      <xdr:col>22</xdr:col>
      <xdr:colOff>10161</xdr:colOff>
      <xdr:row>41</xdr:row>
      <xdr:rowOff>46355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A16F39EF-5BF2-424A-BFAA-6660CE7809D9}"/>
            </a:ext>
          </a:extLst>
        </xdr:cNvPr>
        <xdr:cNvSpPr/>
      </xdr:nvSpPr>
      <xdr:spPr>
        <a:xfrm>
          <a:off x="14140180" y="7404100"/>
          <a:ext cx="157481" cy="157480"/>
        </a:xfrm>
        <a:prstGeom prst="ellipse">
          <a:avLst/>
        </a:prstGeom>
        <a:solidFill>
          <a:srgbClr val="29FD39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5715</xdr:colOff>
      <xdr:row>30</xdr:row>
      <xdr:rowOff>129540</xdr:rowOff>
    </xdr:from>
    <xdr:to>
      <xdr:col>19</xdr:col>
      <xdr:colOff>9525</xdr:colOff>
      <xdr:row>40</xdr:row>
      <xdr:rowOff>148590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E040029-882D-440B-9AD5-987D7133E383}"/>
            </a:ext>
          </a:extLst>
        </xdr:cNvPr>
        <xdr:cNvCxnSpPr/>
      </xdr:nvCxnSpPr>
      <xdr:spPr>
        <a:xfrm>
          <a:off x="11826240" y="5654040"/>
          <a:ext cx="365760" cy="18288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40</xdr:row>
      <xdr:rowOff>148590</xdr:rowOff>
    </xdr:from>
    <xdr:to>
      <xdr:col>21</xdr:col>
      <xdr:colOff>11430</xdr:colOff>
      <xdr:row>40</xdr:row>
      <xdr:rowOff>148590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583F4BA6-1B81-4420-AB61-BACC8C351A2F}"/>
            </a:ext>
          </a:extLst>
        </xdr:cNvPr>
        <xdr:cNvCxnSpPr/>
      </xdr:nvCxnSpPr>
      <xdr:spPr>
        <a:xfrm>
          <a:off x="12192000" y="7482840"/>
          <a:ext cx="193548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14605</xdr:colOff>
      <xdr:row>30</xdr:row>
      <xdr:rowOff>50800</xdr:rowOff>
    </xdr:from>
    <xdr:to>
      <xdr:col>18</xdr:col>
      <xdr:colOff>636</xdr:colOff>
      <xdr:row>31</xdr:row>
      <xdr:rowOff>27305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C566614C-1C40-453E-88A6-7D52C27A19B9}"/>
            </a:ext>
          </a:extLst>
        </xdr:cNvPr>
        <xdr:cNvSpPr/>
      </xdr:nvSpPr>
      <xdr:spPr>
        <a:xfrm>
          <a:off x="11663680" y="5575300"/>
          <a:ext cx="157481" cy="157480"/>
        </a:xfrm>
        <a:prstGeom prst="rect">
          <a:avLst/>
        </a:prstGeom>
        <a:solidFill>
          <a:srgbClr val="FFFD87"/>
        </a:solidFill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1905</xdr:colOff>
      <xdr:row>30</xdr:row>
      <xdr:rowOff>129540</xdr:rowOff>
    </xdr:from>
    <xdr:to>
      <xdr:col>17</xdr:col>
      <xdr:colOff>1905</xdr:colOff>
      <xdr:row>30</xdr:row>
      <xdr:rowOff>129540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D200804A-C828-4936-9D63-AF2C1ED1354B}"/>
            </a:ext>
          </a:extLst>
        </xdr:cNvPr>
        <xdr:cNvCxnSpPr/>
      </xdr:nvCxnSpPr>
      <xdr:spPr>
        <a:xfrm>
          <a:off x="11041380" y="5654040"/>
          <a:ext cx="609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CD63-3854-45FA-A45C-492464A1F93A}">
  <sheetPr codeName="Sheet1"/>
  <dimension ref="A1:AMJ1027"/>
  <sheetViews>
    <sheetView tabSelected="1" zoomScale="50" zoomScaleNormal="50" workbookViewId="0">
      <selection activeCell="AC43" sqref="AC43"/>
    </sheetView>
  </sheetViews>
  <sheetFormatPr defaultRowHeight="14.4" x14ac:dyDescent="0.3"/>
  <cols>
    <col min="1" max="1" width="13.33203125" customWidth="1"/>
    <col min="3" max="3" width="11.33203125" customWidth="1"/>
    <col min="4" max="4" width="12.5546875" customWidth="1"/>
    <col min="7" max="7" width="11.21875" customWidth="1"/>
    <col min="8" max="8" width="14.77734375" customWidth="1"/>
    <col min="18" max="18" width="2.5546875" customWidth="1"/>
    <col min="19" max="19" width="5.33203125" customWidth="1"/>
    <col min="20" max="20" width="19.33203125" customWidth="1"/>
    <col min="22" max="22" width="2.5546875" customWidth="1"/>
    <col min="23" max="23" width="5.33203125" customWidth="1"/>
    <col min="24" max="24" width="17.21875" customWidth="1"/>
    <col min="25" max="25" width="22" customWidth="1"/>
    <col min="26" max="26" width="2.5546875" customWidth="1"/>
    <col min="2000" max="2000" width="2.5546875" customWidth="1"/>
  </cols>
  <sheetData>
    <row r="1" spans="1:14" ht="15" thickBot="1" x14ac:dyDescent="0.35"/>
    <row r="2" spans="1:14" ht="15" thickBot="1" x14ac:dyDescent="0.35">
      <c r="A2" s="13" t="s">
        <v>0</v>
      </c>
      <c r="B2" s="32" t="s">
        <v>1</v>
      </c>
      <c r="C2" s="32"/>
      <c r="D2" s="32" t="s">
        <v>12</v>
      </c>
      <c r="E2" s="32"/>
      <c r="F2" s="32" t="s">
        <v>2</v>
      </c>
      <c r="G2" s="32"/>
      <c r="H2" s="32" t="s">
        <v>3</v>
      </c>
      <c r="I2" s="32"/>
      <c r="J2" s="32" t="s">
        <v>4</v>
      </c>
      <c r="K2" s="32"/>
    </row>
    <row r="3" spans="1:14" x14ac:dyDescent="0.3">
      <c r="A3" s="9" t="s">
        <v>5</v>
      </c>
      <c r="B3" s="2" t="s">
        <v>6</v>
      </c>
      <c r="C3" s="12" t="s">
        <v>7</v>
      </c>
      <c r="D3" s="2" t="s">
        <v>17</v>
      </c>
      <c r="E3" s="12" t="s">
        <v>8</v>
      </c>
      <c r="F3" s="2" t="s">
        <v>9</v>
      </c>
      <c r="G3" s="12" t="s">
        <v>8</v>
      </c>
      <c r="H3" s="2" t="s">
        <v>10</v>
      </c>
      <c r="I3" s="12" t="s">
        <v>8</v>
      </c>
      <c r="J3" s="2" t="s">
        <v>11</v>
      </c>
      <c r="K3" s="3" t="s">
        <v>8</v>
      </c>
    </row>
    <row r="4" spans="1:14" x14ac:dyDescent="0.3">
      <c r="A4" s="10" t="s">
        <v>13</v>
      </c>
      <c r="B4" s="2">
        <v>100</v>
      </c>
      <c r="C4" s="3">
        <v>200</v>
      </c>
      <c r="D4" s="2">
        <v>200</v>
      </c>
      <c r="E4" s="3" t="s">
        <v>14</v>
      </c>
      <c r="F4" s="2">
        <v>100</v>
      </c>
      <c r="G4" s="3" t="s">
        <v>14</v>
      </c>
      <c r="H4" s="2">
        <f>AVERAGE(B4:C4)</f>
        <v>150</v>
      </c>
      <c r="I4" s="3"/>
      <c r="J4" s="1">
        <f>($L$6*C4)+((1-$L$6)*B4)</f>
        <v>170</v>
      </c>
      <c r="K4" s="3"/>
    </row>
    <row r="5" spans="1:14" x14ac:dyDescent="0.3">
      <c r="A5" s="10" t="s">
        <v>15</v>
      </c>
      <c r="B5" s="2">
        <v>50</v>
      </c>
      <c r="C5" s="3">
        <v>120</v>
      </c>
      <c r="D5" s="2">
        <v>120</v>
      </c>
      <c r="E5" s="3"/>
      <c r="F5" s="2">
        <v>50</v>
      </c>
      <c r="G5" s="3"/>
      <c r="H5" s="1">
        <f t="shared" ref="H5:H6" si="0">AVERAGE(B5:C5)</f>
        <v>85</v>
      </c>
      <c r="I5" s="3"/>
      <c r="J5" s="1">
        <f t="shared" ref="J5:J6" si="1">($L$6*C5)+((1-$L$6)*B5)</f>
        <v>99</v>
      </c>
      <c r="K5" s="3"/>
    </row>
    <row r="6" spans="1:14" ht="15" thickBot="1" x14ac:dyDescent="0.35">
      <c r="A6" s="11" t="s">
        <v>16</v>
      </c>
      <c r="B6" s="5">
        <v>40</v>
      </c>
      <c r="C6" s="6">
        <v>50</v>
      </c>
      <c r="D6" s="5">
        <v>50</v>
      </c>
      <c r="E6" s="6"/>
      <c r="F6" s="5">
        <v>40</v>
      </c>
      <c r="G6" s="6"/>
      <c r="H6" s="4">
        <f t="shared" si="0"/>
        <v>45</v>
      </c>
      <c r="I6" s="6"/>
      <c r="J6" s="4">
        <f t="shared" si="1"/>
        <v>47</v>
      </c>
      <c r="K6" s="6"/>
      <c r="L6">
        <v>0.7</v>
      </c>
    </row>
    <row r="8" spans="1:14" ht="15" thickBot="1" x14ac:dyDescent="0.35"/>
    <row r="9" spans="1:14" ht="15" thickBot="1" x14ac:dyDescent="0.35">
      <c r="A9" s="7" t="s">
        <v>18</v>
      </c>
      <c r="B9" s="33" t="s">
        <v>19</v>
      </c>
      <c r="C9" s="33"/>
      <c r="D9" s="33" t="s">
        <v>20</v>
      </c>
      <c r="E9" s="33"/>
      <c r="F9" s="26" t="s">
        <v>21</v>
      </c>
      <c r="G9" s="27"/>
      <c r="H9" s="15" t="s">
        <v>22</v>
      </c>
      <c r="I9" s="30" t="s">
        <v>1</v>
      </c>
      <c r="J9" s="31"/>
      <c r="K9" s="27" t="s">
        <v>23</v>
      </c>
      <c r="L9" s="24" t="s">
        <v>8</v>
      </c>
      <c r="M9" t="s">
        <v>25</v>
      </c>
      <c r="N9">
        <f>SUMPRODUCT(I14:J14,$B$18:$C$18)</f>
        <v>160</v>
      </c>
    </row>
    <row r="10" spans="1:14" ht="15" thickBot="1" x14ac:dyDescent="0.35">
      <c r="A10" s="4" t="s">
        <v>5</v>
      </c>
      <c r="B10" s="5" t="s">
        <v>6</v>
      </c>
      <c r="C10" s="5" t="s">
        <v>7</v>
      </c>
      <c r="D10" s="5" t="s">
        <v>17</v>
      </c>
      <c r="E10" s="5" t="s">
        <v>8</v>
      </c>
      <c r="F10" s="28"/>
      <c r="G10" s="29"/>
      <c r="H10" s="8" t="s">
        <v>5</v>
      </c>
      <c r="I10" s="5" t="s">
        <v>6</v>
      </c>
      <c r="J10" s="16" t="s">
        <v>7</v>
      </c>
      <c r="K10" s="29"/>
      <c r="L10" s="25"/>
      <c r="M10" s="17" t="s">
        <v>26</v>
      </c>
      <c r="N10">
        <f>N9-K11</f>
        <v>0</v>
      </c>
    </row>
    <row r="11" spans="1:14" x14ac:dyDescent="0.3">
      <c r="A11" s="21" t="s">
        <v>13</v>
      </c>
      <c r="B11" s="14">
        <f>MAX($B$4:$B$6)-B4</f>
        <v>0</v>
      </c>
      <c r="C11" s="12">
        <f>MAX($C$4:$C$6)-C4</f>
        <v>0</v>
      </c>
      <c r="D11" s="14">
        <f>MAX(B11:C11)</f>
        <v>0</v>
      </c>
      <c r="E11" s="12"/>
      <c r="F11" s="14">
        <f>SUMPRODUCT(B11:C11,$B$18:$C$18)</f>
        <v>0</v>
      </c>
      <c r="G11" s="12"/>
      <c r="H11" s="9" t="s">
        <v>13</v>
      </c>
      <c r="I11" s="14">
        <v>100</v>
      </c>
      <c r="J11" s="12">
        <v>200</v>
      </c>
      <c r="K11" s="14">
        <f>SUMPRODUCT(I11:J11,$B$18:$C$18)</f>
        <v>160</v>
      </c>
      <c r="L11" s="12"/>
    </row>
    <row r="12" spans="1:14" x14ac:dyDescent="0.3">
      <c r="A12" s="22" t="s">
        <v>15</v>
      </c>
      <c r="B12" s="2">
        <f t="shared" ref="B12:B13" si="2">MAX($B$4:$B$6)-B5</f>
        <v>50</v>
      </c>
      <c r="C12" s="3">
        <f t="shared" ref="C12:C13" si="3">MAX($C$4:$C$6)-C5</f>
        <v>80</v>
      </c>
      <c r="D12" s="2">
        <f t="shared" ref="D12:D13" si="4">MAX(B12:C12)</f>
        <v>80</v>
      </c>
      <c r="E12" s="3"/>
      <c r="F12" s="2">
        <f t="shared" ref="F12:F13" si="5">SUMPRODUCT(B12:C12,$B$18:$C$18)</f>
        <v>68</v>
      </c>
      <c r="G12" s="3"/>
      <c r="H12" s="10" t="s">
        <v>15</v>
      </c>
      <c r="I12" s="2">
        <v>50</v>
      </c>
      <c r="J12" s="3">
        <v>120</v>
      </c>
      <c r="K12" s="2">
        <f t="shared" ref="K12:K13" si="6">SUMPRODUCT(I12:J12,$B$18:$C$18)</f>
        <v>92</v>
      </c>
      <c r="L12" s="3"/>
    </row>
    <row r="13" spans="1:14" ht="15" thickBot="1" x14ac:dyDescent="0.35">
      <c r="A13" s="23" t="s">
        <v>16</v>
      </c>
      <c r="B13" s="5">
        <f t="shared" si="2"/>
        <v>60</v>
      </c>
      <c r="C13" s="6">
        <f t="shared" si="3"/>
        <v>150</v>
      </c>
      <c r="D13" s="5">
        <f t="shared" si="4"/>
        <v>150</v>
      </c>
      <c r="E13" s="6"/>
      <c r="F13" s="5">
        <f t="shared" si="5"/>
        <v>114</v>
      </c>
      <c r="G13" s="6"/>
      <c r="H13" s="11" t="s">
        <v>16</v>
      </c>
      <c r="I13" s="5">
        <v>40</v>
      </c>
      <c r="J13" s="6">
        <v>50</v>
      </c>
      <c r="K13" s="5">
        <f t="shared" si="6"/>
        <v>46</v>
      </c>
      <c r="L13" s="6"/>
    </row>
    <row r="14" spans="1:14" ht="15" thickBot="1" x14ac:dyDescent="0.35">
      <c r="A14" s="18"/>
      <c r="B14" s="19"/>
      <c r="C14" s="19"/>
      <c r="D14" s="19"/>
      <c r="E14" s="19"/>
      <c r="F14" s="19"/>
      <c r="G14" s="19"/>
      <c r="H14" s="19"/>
      <c r="I14" s="5">
        <f>MAX(I11:I13)</f>
        <v>100</v>
      </c>
      <c r="J14" s="5">
        <f>MAX(J11:J13)</f>
        <v>200</v>
      </c>
      <c r="K14" s="19"/>
      <c r="L14" s="20"/>
    </row>
    <row r="17" spans="1:30" ht="15" thickBot="1" x14ac:dyDescent="0.35">
      <c r="Q17" s="39"/>
      <c r="R17" s="34"/>
      <c r="S17" s="34"/>
      <c r="T17" s="34"/>
      <c r="U17" s="34"/>
      <c r="V17" s="34"/>
      <c r="W17" s="34"/>
      <c r="X17" s="34">
        <v>0.6</v>
      </c>
      <c r="Y17" s="34"/>
      <c r="Z17" s="34"/>
      <c r="AA17" s="35"/>
    </row>
    <row r="18" spans="1:30" ht="15" thickBot="1" x14ac:dyDescent="0.35">
      <c r="A18" s="8" t="s">
        <v>24</v>
      </c>
      <c r="B18" s="15">
        <v>0.4</v>
      </c>
      <c r="C18" s="16">
        <v>0.6</v>
      </c>
      <c r="Q18" s="40"/>
      <c r="R18" s="2"/>
      <c r="S18" s="2"/>
      <c r="T18" s="2"/>
      <c r="U18" s="2"/>
      <c r="V18" s="2"/>
      <c r="W18" s="2"/>
      <c r="X18" s="2" t="s">
        <v>46</v>
      </c>
      <c r="Y18" s="2"/>
      <c r="Z18" s="2"/>
      <c r="AA18" s="36"/>
      <c r="AD18" t="s">
        <v>13</v>
      </c>
    </row>
    <row r="19" spans="1:30" x14ac:dyDescent="0.3">
      <c r="Q19" s="40"/>
      <c r="R19" s="2"/>
      <c r="S19" s="2"/>
      <c r="T19" s="2"/>
      <c r="U19" s="2"/>
      <c r="V19" s="2"/>
      <c r="W19" s="2"/>
      <c r="X19" s="2"/>
      <c r="Y19" s="2"/>
      <c r="Z19" s="2"/>
      <c r="AA19" s="36">
        <f>SUM(X20,T22,)</f>
        <v>200</v>
      </c>
      <c r="AC19" t="s">
        <v>7</v>
      </c>
      <c r="AD19">
        <v>200</v>
      </c>
    </row>
    <row r="20" spans="1:30" x14ac:dyDescent="0.3">
      <c r="Q20" s="40"/>
      <c r="R20" s="2"/>
      <c r="S20" s="2"/>
      <c r="T20" s="2" t="s">
        <v>13</v>
      </c>
      <c r="U20" s="2"/>
      <c r="V20" s="2"/>
      <c r="W20" s="2"/>
      <c r="X20" s="2">
        <v>200</v>
      </c>
      <c r="Y20" s="2">
        <f>AA19</f>
        <v>200</v>
      </c>
      <c r="Z20" s="2"/>
      <c r="AA20" s="36"/>
      <c r="AC20" t="s">
        <v>6</v>
      </c>
      <c r="AD20">
        <v>100</v>
      </c>
    </row>
    <row r="21" spans="1:30" x14ac:dyDescent="0.3">
      <c r="Q21" s="40"/>
      <c r="R21" s="2"/>
      <c r="S21" s="2"/>
      <c r="T21" s="2"/>
      <c r="U21" s="2"/>
      <c r="V21" s="2"/>
      <c r="W21" s="2"/>
      <c r="X21" s="2"/>
      <c r="Y21" s="2"/>
      <c r="Z21" s="2"/>
      <c r="AA21" s="36"/>
    </row>
    <row r="22" spans="1:30" x14ac:dyDescent="0.3">
      <c r="Q22" s="40"/>
      <c r="R22" s="2"/>
      <c r="S22" s="2"/>
      <c r="T22" s="2">
        <v>0</v>
      </c>
      <c r="U22" s="2">
        <f>IF(ABS(1-SUM(X17,X22))&lt;=0.00001,SUM(X17 * Y20,X22 * Y25),NA())</f>
        <v>160</v>
      </c>
      <c r="V22" s="2"/>
      <c r="W22" s="2"/>
      <c r="X22" s="2">
        <v>0.4</v>
      </c>
      <c r="Y22" s="2"/>
      <c r="Z22" s="2"/>
      <c r="AA22" s="36"/>
    </row>
    <row r="23" spans="1:30" x14ac:dyDescent="0.3">
      <c r="Q23" s="40"/>
      <c r="R23" s="2"/>
      <c r="S23" s="2"/>
      <c r="T23" s="2"/>
      <c r="U23" s="2"/>
      <c r="V23" s="2"/>
      <c r="W23" s="2"/>
      <c r="X23" s="2" t="s">
        <v>47</v>
      </c>
      <c r="Y23" s="2"/>
      <c r="Z23" s="2"/>
      <c r="AA23" s="36"/>
    </row>
    <row r="24" spans="1:30" x14ac:dyDescent="0.3">
      <c r="Q24" s="40"/>
      <c r="R24" s="2"/>
      <c r="S24" s="2"/>
      <c r="T24" s="2"/>
      <c r="U24" s="2"/>
      <c r="V24" s="2"/>
      <c r="W24" s="2"/>
      <c r="X24" s="2"/>
      <c r="Y24" s="2"/>
      <c r="Z24" s="2"/>
      <c r="AA24" s="36">
        <f>SUM(X25,T22,)</f>
        <v>100</v>
      </c>
    </row>
    <row r="25" spans="1:30" x14ac:dyDescent="0.3">
      <c r="Q25" s="40"/>
      <c r="R25" s="2"/>
      <c r="S25" s="2"/>
      <c r="T25" s="2"/>
      <c r="U25" s="2"/>
      <c r="V25" s="2"/>
      <c r="W25" s="2"/>
      <c r="X25" s="2">
        <v>100</v>
      </c>
      <c r="Y25" s="2">
        <f>AA24</f>
        <v>100</v>
      </c>
      <c r="Z25" s="2"/>
      <c r="AA25" s="36"/>
    </row>
    <row r="26" spans="1:30" x14ac:dyDescent="0.3">
      <c r="Q26" s="40"/>
      <c r="R26" s="2"/>
      <c r="S26" s="2"/>
      <c r="T26" s="2"/>
      <c r="U26" s="2"/>
      <c r="V26" s="2"/>
      <c r="W26" s="2"/>
      <c r="X26" s="2"/>
      <c r="Y26" s="2"/>
      <c r="Z26" s="2"/>
      <c r="AA26" s="36"/>
    </row>
    <row r="27" spans="1:30" x14ac:dyDescent="0.3">
      <c r="Q27" s="40"/>
      <c r="R27" s="2"/>
      <c r="S27" s="2"/>
      <c r="T27" s="2"/>
      <c r="U27" s="2"/>
      <c r="V27" s="2"/>
      <c r="W27" s="2"/>
      <c r="X27" s="2">
        <v>0.6</v>
      </c>
      <c r="Y27" s="2"/>
      <c r="Z27" s="2"/>
      <c r="AA27" s="36"/>
    </row>
    <row r="28" spans="1:30" x14ac:dyDescent="0.3">
      <c r="Q28" s="40"/>
      <c r="R28" s="2"/>
      <c r="S28" s="2"/>
      <c r="T28" s="2"/>
      <c r="U28" s="2"/>
      <c r="V28" s="2"/>
      <c r="W28" s="2"/>
      <c r="X28" s="2" t="s">
        <v>46</v>
      </c>
      <c r="Y28" s="2"/>
      <c r="Z28" s="2"/>
      <c r="AA28" s="36"/>
    </row>
    <row r="29" spans="1:30" x14ac:dyDescent="0.3">
      <c r="Q29" s="40"/>
      <c r="R29" s="2"/>
      <c r="S29" s="2"/>
      <c r="T29" s="2"/>
      <c r="U29" s="2"/>
      <c r="V29" s="2"/>
      <c r="W29" s="2"/>
      <c r="X29" s="2"/>
      <c r="Y29" s="2"/>
      <c r="Z29" s="2"/>
      <c r="AA29" s="36">
        <f>SUM(X30,T32,)</f>
        <v>120</v>
      </c>
      <c r="AD29" t="s">
        <v>39</v>
      </c>
    </row>
    <row r="30" spans="1:30" x14ac:dyDescent="0.3">
      <c r="Q30" s="40"/>
      <c r="R30" s="2"/>
      <c r="S30" s="2"/>
      <c r="T30" s="2" t="s">
        <v>39</v>
      </c>
      <c r="U30" s="2"/>
      <c r="V30" s="2"/>
      <c r="W30" s="2"/>
      <c r="X30" s="2">
        <v>120</v>
      </c>
      <c r="Y30" s="2">
        <f>AA29</f>
        <v>120</v>
      </c>
      <c r="Z30" s="2"/>
      <c r="AA30" s="36"/>
      <c r="AC30" t="s">
        <v>7</v>
      </c>
      <c r="AD30">
        <v>120</v>
      </c>
    </row>
    <row r="31" spans="1:30" x14ac:dyDescent="0.3">
      <c r="Q31" s="40"/>
      <c r="R31" s="2"/>
      <c r="S31" s="2"/>
      <c r="T31" s="2"/>
      <c r="U31" s="2"/>
      <c r="V31" s="2"/>
      <c r="W31" s="2"/>
      <c r="X31" s="2"/>
      <c r="Y31" s="2"/>
      <c r="Z31" s="2"/>
      <c r="AA31" s="36"/>
      <c r="AC31" t="s">
        <v>6</v>
      </c>
      <c r="AD31">
        <v>50</v>
      </c>
    </row>
    <row r="32" spans="1:30" x14ac:dyDescent="0.3">
      <c r="Q32" s="40">
        <f>MAX(U22,U32,U42)</f>
        <v>160</v>
      </c>
      <c r="R32" s="2"/>
      <c r="S32" s="2"/>
      <c r="T32" s="2">
        <v>0</v>
      </c>
      <c r="U32" s="2">
        <f>IF(ABS(1-SUM(X27,X32))&lt;=0.00001,SUM(X27 * Y30,X32 * Y35),NA())</f>
        <v>92</v>
      </c>
      <c r="V32" s="2"/>
      <c r="W32" s="2"/>
      <c r="X32" s="2">
        <v>0.4</v>
      </c>
      <c r="Y32" s="2"/>
      <c r="Z32" s="2"/>
      <c r="AA32" s="36"/>
    </row>
    <row r="33" spans="17:30" x14ac:dyDescent="0.3">
      <c r="Q33" s="40"/>
      <c r="R33" s="2"/>
      <c r="S33" s="2"/>
      <c r="T33" s="2"/>
      <c r="U33" s="2"/>
      <c r="V33" s="2"/>
      <c r="W33" s="2"/>
      <c r="X33" s="2" t="s">
        <v>47</v>
      </c>
      <c r="Y33" s="2"/>
      <c r="Z33" s="2"/>
      <c r="AA33" s="36"/>
    </row>
    <row r="34" spans="17:30" x14ac:dyDescent="0.3">
      <c r="Q34" s="40"/>
      <c r="R34" s="2"/>
      <c r="S34" s="2"/>
      <c r="T34" s="2"/>
      <c r="U34" s="2"/>
      <c r="V34" s="2"/>
      <c r="W34" s="2"/>
      <c r="X34" s="2"/>
      <c r="Y34" s="2"/>
      <c r="Z34" s="2"/>
      <c r="AA34" s="36">
        <f>SUM(X35,T32,)</f>
        <v>50</v>
      </c>
    </row>
    <row r="35" spans="17:30" x14ac:dyDescent="0.3">
      <c r="Q35" s="40"/>
      <c r="R35" s="2"/>
      <c r="S35" s="2"/>
      <c r="T35" s="2"/>
      <c r="U35" s="2"/>
      <c r="V35" s="2"/>
      <c r="W35" s="2"/>
      <c r="X35" s="2">
        <v>50</v>
      </c>
      <c r="Y35" s="2">
        <f>AA34</f>
        <v>50</v>
      </c>
      <c r="Z35" s="2"/>
      <c r="AA35" s="36"/>
    </row>
    <row r="36" spans="17:30" x14ac:dyDescent="0.3">
      <c r="Q36" s="40"/>
      <c r="R36" s="2"/>
      <c r="S36" s="2"/>
      <c r="T36" s="2"/>
      <c r="U36" s="2"/>
      <c r="V36" s="2"/>
      <c r="W36" s="2"/>
      <c r="X36" s="2"/>
      <c r="Y36" s="2"/>
      <c r="Z36" s="2"/>
      <c r="AA36" s="36"/>
    </row>
    <row r="37" spans="17:30" x14ac:dyDescent="0.3">
      <c r="Q37" s="40"/>
      <c r="R37" s="2"/>
      <c r="S37" s="2"/>
      <c r="T37" s="2"/>
      <c r="U37" s="2"/>
      <c r="V37" s="2"/>
      <c r="W37" s="2"/>
      <c r="X37" s="2">
        <v>0.6</v>
      </c>
      <c r="Y37" s="2"/>
      <c r="Z37" s="2"/>
      <c r="AA37" s="36"/>
    </row>
    <row r="38" spans="17:30" x14ac:dyDescent="0.3">
      <c r="Q38" s="40"/>
      <c r="R38" s="2"/>
      <c r="S38" s="2"/>
      <c r="T38" s="2"/>
      <c r="U38" s="2"/>
      <c r="V38" s="2"/>
      <c r="W38" s="2"/>
      <c r="X38" s="2" t="s">
        <v>46</v>
      </c>
      <c r="Y38" s="2"/>
      <c r="Z38" s="2"/>
      <c r="AA38" s="36"/>
    </row>
    <row r="39" spans="17:30" x14ac:dyDescent="0.3">
      <c r="Q39" s="40"/>
      <c r="R39" s="2"/>
      <c r="S39" s="2"/>
      <c r="T39" s="2"/>
      <c r="U39" s="2"/>
      <c r="V39" s="2"/>
      <c r="W39" s="2"/>
      <c r="X39" s="2"/>
      <c r="Y39" s="2"/>
      <c r="Z39" s="2"/>
      <c r="AA39" s="36">
        <f>SUM(X40,T42,)</f>
        <v>50</v>
      </c>
    </row>
    <row r="40" spans="17:30" x14ac:dyDescent="0.3">
      <c r="Q40" s="40"/>
      <c r="R40" s="2"/>
      <c r="S40" s="2"/>
      <c r="T40" s="2" t="s">
        <v>16</v>
      </c>
      <c r="U40" s="2"/>
      <c r="V40" s="2"/>
      <c r="W40" s="2"/>
      <c r="X40" s="2">
        <v>50</v>
      </c>
      <c r="Y40" s="2">
        <f>AA39</f>
        <v>50</v>
      </c>
      <c r="Z40" s="2"/>
      <c r="AA40" s="36"/>
      <c r="AD40" t="s">
        <v>16</v>
      </c>
    </row>
    <row r="41" spans="17:30" x14ac:dyDescent="0.3">
      <c r="Q41" s="40"/>
      <c r="R41" s="2"/>
      <c r="S41" s="2"/>
      <c r="T41" s="2"/>
      <c r="U41" s="2"/>
      <c r="V41" s="2"/>
      <c r="W41" s="2"/>
      <c r="X41" s="2"/>
      <c r="Y41" s="2"/>
      <c r="Z41" s="2"/>
      <c r="AA41" s="36"/>
      <c r="AC41" t="s">
        <v>7</v>
      </c>
      <c r="AD41">
        <v>50</v>
      </c>
    </row>
    <row r="42" spans="17:30" x14ac:dyDescent="0.3">
      <c r="Q42" s="40"/>
      <c r="R42" s="2"/>
      <c r="S42" s="2"/>
      <c r="T42" s="2">
        <v>0</v>
      </c>
      <c r="U42" s="2">
        <f>IF(ABS(1-SUM(X37,X42))&lt;=0.00001,SUM(X37 * Y40,X42 * Y45),NA())</f>
        <v>46</v>
      </c>
      <c r="V42" s="2"/>
      <c r="W42" s="2"/>
      <c r="X42" s="2">
        <v>0.4</v>
      </c>
      <c r="Y42" s="2"/>
      <c r="Z42" s="2"/>
      <c r="AA42" s="36"/>
      <c r="AC42" t="s">
        <v>6</v>
      </c>
      <c r="AD42">
        <v>40</v>
      </c>
    </row>
    <row r="43" spans="17:30" x14ac:dyDescent="0.3">
      <c r="Q43" s="40"/>
      <c r="R43" s="2"/>
      <c r="S43" s="2"/>
      <c r="T43" s="2"/>
      <c r="U43" s="2"/>
      <c r="V43" s="2"/>
      <c r="W43" s="2"/>
      <c r="X43" s="2" t="s">
        <v>47</v>
      </c>
      <c r="Y43" s="2"/>
      <c r="Z43" s="2"/>
      <c r="AA43" s="36"/>
    </row>
    <row r="44" spans="17:30" x14ac:dyDescent="0.3">
      <c r="Q44" s="40"/>
      <c r="R44" s="2"/>
      <c r="S44" s="2"/>
      <c r="T44" s="2"/>
      <c r="U44" s="2"/>
      <c r="V44" s="2"/>
      <c r="W44" s="2"/>
      <c r="X44" s="2"/>
      <c r="Y44" s="2"/>
      <c r="Z44" s="2"/>
      <c r="AA44" s="36">
        <f>SUM(X45,T42,)</f>
        <v>40</v>
      </c>
    </row>
    <row r="45" spans="17:30" x14ac:dyDescent="0.3">
      <c r="Q45" s="40"/>
      <c r="R45" s="2"/>
      <c r="S45" s="2"/>
      <c r="T45" s="2"/>
      <c r="U45" s="2"/>
      <c r="V45" s="2"/>
      <c r="W45" s="2"/>
      <c r="X45" s="2">
        <v>40</v>
      </c>
      <c r="Y45" s="2">
        <f>AA44</f>
        <v>40</v>
      </c>
      <c r="Z45" s="2"/>
      <c r="AA45" s="36"/>
    </row>
    <row r="46" spans="17:30" x14ac:dyDescent="0.3">
      <c r="Q46" s="41"/>
      <c r="R46" s="37"/>
      <c r="S46" s="37"/>
      <c r="T46" s="37"/>
      <c r="U46" s="37"/>
      <c r="V46" s="37"/>
      <c r="W46" s="37"/>
      <c r="X46" s="37"/>
      <c r="Y46" s="37"/>
      <c r="Z46" s="37"/>
      <c r="AA46" s="38"/>
    </row>
    <row r="1017" spans="1002:1024" x14ac:dyDescent="0.3">
      <c r="AMC1017" t="s">
        <v>28</v>
      </c>
      <c r="AMD1017" t="s">
        <v>29</v>
      </c>
      <c r="AME1017" t="s">
        <v>30</v>
      </c>
      <c r="AMF1017" t="s">
        <v>31</v>
      </c>
      <c r="AMG1017" t="s">
        <v>32</v>
      </c>
      <c r="AMH1017" t="s">
        <v>33</v>
      </c>
      <c r="AMI1017" t="s">
        <v>34</v>
      </c>
      <c r="AMJ1017" t="s">
        <v>35</v>
      </c>
    </row>
    <row r="1018" spans="1002:1024" x14ac:dyDescent="0.3">
      <c r="AMC1018">
        <v>1</v>
      </c>
      <c r="AMD1018">
        <v>3</v>
      </c>
      <c r="AME1018" t="s">
        <v>36</v>
      </c>
      <c r="AMF1018">
        <v>2</v>
      </c>
      <c r="AMG1018">
        <v>9</v>
      </c>
      <c r="AMH1018" t="s">
        <v>41</v>
      </c>
      <c r="AMI1018">
        <v>0</v>
      </c>
      <c r="AMJ1018">
        <v>0.5</v>
      </c>
    </row>
    <row r="1019" spans="1002:1024" x14ac:dyDescent="0.3">
      <c r="ALN1019" t="s">
        <v>27</v>
      </c>
      <c r="AMC1019">
        <v>2</v>
      </c>
      <c r="AMD1019">
        <v>3</v>
      </c>
      <c r="AME1019" t="s">
        <v>36</v>
      </c>
      <c r="AMF1019">
        <v>7</v>
      </c>
      <c r="AMG1019">
        <v>9</v>
      </c>
      <c r="AMH1019" t="s">
        <v>42</v>
      </c>
      <c r="AMI1019">
        <v>0</v>
      </c>
      <c r="AMJ1019">
        <v>0.5</v>
      </c>
    </row>
    <row r="1020" spans="1002:1024" x14ac:dyDescent="0.3">
      <c r="AMC1020">
        <v>3</v>
      </c>
      <c r="AMD1020">
        <v>10</v>
      </c>
      <c r="AME1020" t="s">
        <v>40</v>
      </c>
      <c r="AMF1020">
        <v>4</v>
      </c>
      <c r="AMG1020">
        <v>5</v>
      </c>
      <c r="AMH1020" t="s">
        <v>13</v>
      </c>
      <c r="AMI1020">
        <v>0</v>
      </c>
      <c r="AMJ1020">
        <v>0.33333333333333331</v>
      </c>
    </row>
    <row r="1021" spans="1002:1024" x14ac:dyDescent="0.3">
      <c r="AMC1021">
        <v>4</v>
      </c>
      <c r="AMD1021">
        <v>6</v>
      </c>
      <c r="AME1021" t="s">
        <v>36</v>
      </c>
      <c r="AMF1021">
        <v>12</v>
      </c>
      <c r="AMG1021">
        <v>9</v>
      </c>
      <c r="AMH1021" t="s">
        <v>38</v>
      </c>
      <c r="AMI1021">
        <v>0</v>
      </c>
      <c r="AMJ1021">
        <v>0.5</v>
      </c>
    </row>
    <row r="1022" spans="1002:1024" x14ac:dyDescent="0.3">
      <c r="AMC1022">
        <v>5</v>
      </c>
      <c r="AMD1022">
        <v>6</v>
      </c>
      <c r="AME1022" t="s">
        <v>36</v>
      </c>
      <c r="AMF1022">
        <v>17</v>
      </c>
      <c r="AMG1022">
        <v>9</v>
      </c>
      <c r="AMH1022" t="s">
        <v>43</v>
      </c>
      <c r="AMI1022">
        <v>0</v>
      </c>
      <c r="AMJ1022">
        <v>0.5</v>
      </c>
    </row>
    <row r="1023" spans="1002:1024" x14ac:dyDescent="0.3">
      <c r="AMC1023">
        <v>6</v>
      </c>
      <c r="AMD1023">
        <v>10</v>
      </c>
      <c r="AME1023" t="s">
        <v>40</v>
      </c>
      <c r="AMF1023">
        <v>14</v>
      </c>
      <c r="AMG1023">
        <v>5</v>
      </c>
      <c r="AMH1023" t="s">
        <v>39</v>
      </c>
      <c r="AMI1023">
        <v>0</v>
      </c>
      <c r="AMJ1023">
        <v>0.33333333333333331</v>
      </c>
    </row>
    <row r="1024" spans="1002:1024" x14ac:dyDescent="0.3">
      <c r="AMC1024">
        <v>7</v>
      </c>
      <c r="AMD1024">
        <v>9</v>
      </c>
      <c r="AME1024" t="s">
        <v>36</v>
      </c>
      <c r="AMF1024">
        <v>22</v>
      </c>
      <c r="AMG1024">
        <v>9</v>
      </c>
      <c r="AMH1024" t="s">
        <v>44</v>
      </c>
      <c r="AMI1024">
        <v>0</v>
      </c>
      <c r="AMJ1024">
        <v>0.5</v>
      </c>
    </row>
    <row r="1025" spans="1017:1024" x14ac:dyDescent="0.3">
      <c r="AMC1025">
        <v>8</v>
      </c>
      <c r="AMD1025">
        <v>9</v>
      </c>
      <c r="AME1025" t="s">
        <v>36</v>
      </c>
      <c r="AMF1025">
        <v>27</v>
      </c>
      <c r="AMG1025">
        <v>9</v>
      </c>
      <c r="AMH1025" t="s">
        <v>45</v>
      </c>
      <c r="AMI1025">
        <v>0</v>
      </c>
      <c r="AMJ1025">
        <v>0.5</v>
      </c>
    </row>
    <row r="1026" spans="1017:1024" x14ac:dyDescent="0.3">
      <c r="AMC1026">
        <v>9</v>
      </c>
      <c r="AMD1026">
        <v>10</v>
      </c>
      <c r="AME1026" t="s">
        <v>40</v>
      </c>
      <c r="AMF1026">
        <v>24</v>
      </c>
      <c r="AMG1026">
        <v>5</v>
      </c>
      <c r="AMH1026" t="s">
        <v>16</v>
      </c>
      <c r="AMI1026">
        <v>0</v>
      </c>
      <c r="AMJ1026">
        <v>0.33333333333333331</v>
      </c>
    </row>
    <row r="1027" spans="1017:1024" x14ac:dyDescent="0.3">
      <c r="AMC1027">
        <v>10</v>
      </c>
      <c r="AMD1027">
        <v>0</v>
      </c>
      <c r="AME1027" t="s">
        <v>37</v>
      </c>
      <c r="AMF1027">
        <v>14</v>
      </c>
      <c r="AMG1027">
        <v>1</v>
      </c>
      <c r="AMJ1027">
        <v>1</v>
      </c>
    </row>
  </sheetData>
  <mergeCells count="11">
    <mergeCell ref="L9:L10"/>
    <mergeCell ref="F9:G10"/>
    <mergeCell ref="I9:J9"/>
    <mergeCell ref="B2:C2"/>
    <mergeCell ref="D2:E2"/>
    <mergeCell ref="F2:G2"/>
    <mergeCell ref="H2:I2"/>
    <mergeCell ref="J2:K2"/>
    <mergeCell ref="B9:C9"/>
    <mergeCell ref="D9:E9"/>
    <mergeCell ref="K9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Sheet1!TreeData</vt:lpstr>
      <vt:lpstr>Sheet1!TreeDiag</vt:lpstr>
      <vt:lpstr>Sheet1!TreeOption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MacBride</dc:creator>
  <cp:lastModifiedBy>Erica MacBride</cp:lastModifiedBy>
  <dcterms:created xsi:type="dcterms:W3CDTF">2021-02-20T19:46:18Z</dcterms:created>
  <dcterms:modified xsi:type="dcterms:W3CDTF">2021-02-20T21:07:02Z</dcterms:modified>
</cp:coreProperties>
</file>