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a\Desktop\"/>
    </mc:Choice>
  </mc:AlternateContent>
  <xr:revisionPtr revIDLastSave="0" documentId="8_{14C835FB-D89B-45AB-8136-1FB65835355A}" xr6:coauthVersionLast="47" xr6:coauthVersionMax="47" xr10:uidLastSave="{00000000-0000-0000-0000-000000000000}"/>
  <bookViews>
    <workbookView xWindow="2070" yWindow="75" windowWidth="16020" windowHeight="14010" xr2:uid="{8CD982A4-D47F-4DF9-9419-3730C4869834}"/>
  </bookViews>
  <sheets>
    <sheet name="Planilha1" sheetId="1" r:id="rId1"/>
    <sheet name="Listas" sheetId="2" r:id="rId2"/>
  </sheets>
  <definedNames>
    <definedName name="Aporte">Planilha1!$D$17</definedName>
    <definedName name="Patrimonio">Planilha1!$D$20</definedName>
    <definedName name="Qtd_Anos">Planilha1!$D$18</definedName>
    <definedName name="Rendimento_Carteira">Planilha1!$D$13</definedName>
    <definedName name="Salario">Planilha1!$D$12</definedName>
    <definedName name="Sugestao_Investimento">Planilha1!$D$14</definedName>
    <definedName name="Taxa_Mensal">Planilha1!$D$19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C37" i="1"/>
  <c r="C38" i="1"/>
  <c r="C39" i="1"/>
  <c r="C40" i="1"/>
  <c r="C35" i="1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2" i="1"/>
  <c r="D20" i="1"/>
  <c r="D21" i="1" s="1"/>
  <c r="D14" i="1"/>
  <c r="C25" i="1"/>
  <c r="D25" i="1" s="1"/>
  <c r="C26" i="1"/>
  <c r="D26" i="1" s="1"/>
  <c r="C27" i="1"/>
  <c r="D27" i="1" s="1"/>
  <c r="C28" i="1"/>
  <c r="D28" i="1" s="1"/>
  <c r="C24" i="1"/>
  <c r="D24" i="1" s="1"/>
  <c r="D37" i="1" l="1"/>
  <c r="D36" i="1"/>
  <c r="D39" i="1"/>
  <c r="D35" i="1"/>
  <c r="D40" i="1"/>
  <c r="D38" i="1"/>
  <c r="D41" i="1" l="1"/>
</calcChain>
</file>

<file path=xl/sharedStrings.xml><?xml version="1.0" encoding="utf-8"?>
<sst xmlns="http://schemas.openxmlformats.org/spreadsheetml/2006/main" count="69" uniqueCount="33">
  <si>
    <t>Quanto investir por mes</t>
  </si>
  <si>
    <t>Por quantos anos</t>
  </si>
  <si>
    <t>Taxa de rendimento mensal</t>
  </si>
  <si>
    <t>Quanto de patrimonio acumulado terei</t>
  </si>
  <si>
    <t>Quanto é os dividendos mensais</t>
  </si>
  <si>
    <t>INVESTIMENTO MENSAL</t>
  </si>
  <si>
    <t>Quanto em 2 anos</t>
  </si>
  <si>
    <t>Quanto em 5 anos</t>
  </si>
  <si>
    <t>Quanto em 10 anos</t>
  </si>
  <si>
    <t>Quanto em 20 anos</t>
  </si>
  <si>
    <t>Quanto em 30 anos</t>
  </si>
  <si>
    <t>CENÁRIOS</t>
  </si>
  <si>
    <t>Dividendo</t>
  </si>
  <si>
    <t>Salário</t>
  </si>
  <si>
    <t>Rendimento Carteira</t>
  </si>
  <si>
    <t>Sugestão de Investimento</t>
  </si>
  <si>
    <t>CONFIGURAÇÕES</t>
  </si>
  <si>
    <t>Perfil</t>
  </si>
  <si>
    <t>Agressivo</t>
  </si>
  <si>
    <t>Valor a ser investido por mês</t>
  </si>
  <si>
    <t>Tipo FII</t>
  </si>
  <si>
    <t>Percentual Sugerido</t>
  </si>
  <si>
    <t>Valores</t>
  </si>
  <si>
    <t>Papel</t>
  </si>
  <si>
    <t>Tijolo</t>
  </si>
  <si>
    <t>Hibridos</t>
  </si>
  <si>
    <t>FOF</t>
  </si>
  <si>
    <t>Desenvolvimento</t>
  </si>
  <si>
    <t>Hotelaria</t>
  </si>
  <si>
    <t>Conservador</t>
  </si>
  <si>
    <t>Percentual</t>
  </si>
  <si>
    <t>Chave</t>
  </si>
  <si>
    <t>Moderado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</si>
</sst>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00%"/>
    <numFmt numFmtId="165" formatCode="&quot;R$&quot;\ #,##0.0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10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44" fontId="0" fillId="0" borderId="4" xfId="1" applyFont="1" applyBorder="1" applyAlignment="1">
      <alignment horizontal="center" vertical="center"/>
    </xf>
    <xf numFmtId="8" fontId="0" fillId="3" borderId="6" xfId="0" applyNumberFormat="1" applyFill="1" applyBorder="1" applyAlignment="1">
      <alignment horizontal="center"/>
    </xf>
    <xf numFmtId="8" fontId="3" fillId="3" borderId="6" xfId="0" applyNumberFormat="1" applyFont="1" applyFill="1" applyBorder="1" applyAlignment="1">
      <alignment horizontal="center"/>
    </xf>
    <xf numFmtId="8" fontId="3" fillId="3" borderId="8" xfId="0" applyNumberFormat="1" applyFont="1" applyFill="1" applyBorder="1" applyAlignment="1">
      <alignment horizontal="center"/>
    </xf>
    <xf numFmtId="0" fontId="4" fillId="0" borderId="0" xfId="0" applyFont="1"/>
    <xf numFmtId="8" fontId="0" fillId="3" borderId="10" xfId="0" applyNumberFormat="1" applyFill="1" applyBorder="1" applyAlignment="1">
      <alignment horizontal="center"/>
    </xf>
    <xf numFmtId="8" fontId="0" fillId="3" borderId="14" xfId="0" applyNumberFormat="1" applyFill="1" applyBorder="1" applyAlignment="1">
      <alignment horizontal="center"/>
    </xf>
    <xf numFmtId="8" fontId="0" fillId="3" borderId="8" xfId="0" applyNumberForma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0" fontId="8" fillId="3" borderId="5" xfId="0" applyFont="1" applyFill="1" applyBorder="1" applyAlignment="1">
      <alignment horizontal="left" indent="3"/>
    </xf>
    <xf numFmtId="0" fontId="8" fillId="3" borderId="7" xfId="0" applyFont="1" applyFill="1" applyBorder="1" applyAlignment="1">
      <alignment horizontal="left" indent="3"/>
    </xf>
    <xf numFmtId="0" fontId="9" fillId="4" borderId="13" xfId="0" applyFont="1" applyFill="1" applyBorder="1" applyAlignment="1">
      <alignment horizontal="center" vertical="center"/>
    </xf>
    <xf numFmtId="165" fontId="0" fillId="3" borderId="8" xfId="0" applyNumberFormat="1" applyFill="1" applyBorder="1" applyAlignment="1">
      <alignment horizontal="center"/>
    </xf>
    <xf numFmtId="0" fontId="2" fillId="2" borderId="0" xfId="3" applyBorder="1" applyAlignment="1">
      <alignment horizontal="left" indent="3"/>
    </xf>
    <xf numFmtId="0" fontId="2" fillId="2" borderId="0" xfId="3"/>
    <xf numFmtId="0" fontId="0" fillId="3" borderId="0" xfId="0" applyFill="1"/>
    <xf numFmtId="165" fontId="0" fillId="3" borderId="0" xfId="1" applyNumberFormat="1" applyFont="1" applyFill="1"/>
    <xf numFmtId="9" fontId="0" fillId="0" borderId="0" xfId="2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0" fontId="3" fillId="3" borderId="0" xfId="0" applyFont="1" applyFill="1"/>
    <xf numFmtId="9" fontId="0" fillId="0" borderId="16" xfId="2" applyFont="1" applyBorder="1" applyAlignment="1">
      <alignment horizontal="center"/>
    </xf>
    <xf numFmtId="0" fontId="0" fillId="0" borderId="16" xfId="0" applyBorder="1"/>
    <xf numFmtId="0" fontId="0" fillId="0" borderId="16" xfId="0" applyBorder="1" applyAlignment="1">
      <alignment horizontal="center"/>
    </xf>
    <xf numFmtId="9" fontId="0" fillId="0" borderId="0" xfId="2" applyFont="1" applyAlignment="1"/>
    <xf numFmtId="9" fontId="0" fillId="0" borderId="16" xfId="2" applyFont="1" applyBorder="1" applyAlignment="1"/>
    <xf numFmtId="9" fontId="0" fillId="0" borderId="0" xfId="2" applyFont="1" applyFill="1" applyBorder="1" applyAlignment="1">
      <alignment horizontal="center"/>
    </xf>
    <xf numFmtId="0" fontId="7" fillId="3" borderId="3" xfId="0" applyFont="1" applyFill="1" applyBorder="1" applyAlignment="1">
      <alignment horizontal="left" indent="3"/>
    </xf>
    <xf numFmtId="0" fontId="7" fillId="3" borderId="9" xfId="0" applyFont="1" applyFill="1" applyBorder="1" applyAlignment="1">
      <alignment horizontal="left" indent="3"/>
    </xf>
    <xf numFmtId="0" fontId="7" fillId="3" borderId="5" xfId="0" applyFont="1" applyFill="1" applyBorder="1" applyAlignment="1">
      <alignment horizontal="left" indent="3"/>
    </xf>
    <xf numFmtId="0" fontId="7" fillId="3" borderId="10" xfId="0" applyFont="1" applyFill="1" applyBorder="1" applyAlignment="1">
      <alignment horizontal="left" indent="3"/>
    </xf>
    <xf numFmtId="0" fontId="7" fillId="3" borderId="7" xfId="0" applyFont="1" applyFill="1" applyBorder="1" applyAlignment="1">
      <alignment horizontal="left" indent="3"/>
    </xf>
    <xf numFmtId="0" fontId="7" fillId="3" borderId="14" xfId="0" applyFont="1" applyFill="1" applyBorder="1" applyAlignment="1">
      <alignment horizontal="left" indent="3"/>
    </xf>
    <xf numFmtId="0" fontId="6" fillId="5" borderId="1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indent="3"/>
    </xf>
    <xf numFmtId="0" fontId="7" fillId="0" borderId="9" xfId="0" applyFont="1" applyBorder="1" applyAlignment="1">
      <alignment horizontal="left" indent="3"/>
    </xf>
    <xf numFmtId="0" fontId="7" fillId="0" borderId="5" xfId="0" applyFont="1" applyBorder="1" applyAlignment="1">
      <alignment horizontal="left" indent="3"/>
    </xf>
    <xf numFmtId="0" fontId="7" fillId="0" borderId="10" xfId="0" applyFont="1" applyBorder="1" applyAlignment="1">
      <alignment horizontal="left" indent="3"/>
    </xf>
    <xf numFmtId="0" fontId="8" fillId="3" borderId="5" xfId="0" applyFont="1" applyFill="1" applyBorder="1" applyAlignment="1">
      <alignment horizontal="left" indent="3"/>
    </xf>
    <xf numFmtId="0" fontId="8" fillId="3" borderId="10" xfId="0" applyFont="1" applyFill="1" applyBorder="1" applyAlignment="1">
      <alignment horizontal="left" indent="3"/>
    </xf>
    <xf numFmtId="0" fontId="8" fillId="3" borderId="7" xfId="0" applyFont="1" applyFill="1" applyBorder="1" applyAlignment="1">
      <alignment horizontal="left" indent="3"/>
    </xf>
    <xf numFmtId="0" fontId="8" fillId="3" borderId="14" xfId="0" applyFont="1" applyFill="1" applyBorder="1" applyAlignment="1">
      <alignment horizontal="left" indent="3"/>
    </xf>
    <xf numFmtId="0" fontId="5" fillId="4" borderId="1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4C-478A-952E-19FCDD17070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E4C-478A-952E-19FCDD17070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E4C-478A-952E-19FCDD17070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E4C-478A-952E-19FCDD17070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7E4C-478A-952E-19FCDD17070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7E4C-478A-952E-19FCDD1707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Planilha1!$B$35:$B$40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Planilha1!$C$35:$C$40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8-4C06-9860-FC96B25D4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171450</xdr:colOff>
      <xdr:row>0</xdr:row>
      <xdr:rowOff>114300</xdr:rowOff>
    </xdr:from>
    <xdr:to>
      <xdr:col>4</xdr:col>
      <xdr:colOff>114300</xdr:colOff>
      <xdr:row>8</xdr:row>
      <xdr:rowOff>146505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F89104D-4606-4502-B6A9-E4270D592A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171450" y="114300"/>
          <a:ext cx="6610350" cy="1556205"/>
        </a:xfrm>
        <a:prstGeom prst="rect">
          <a:avLst/>
        </a:prstGeom>
      </xdr:spPr>
    </xdr:pic>
    <xdr:clientData/>
  </xdr:twoCellAnchor>
  <xdr:twoCellAnchor>
    <xdr:from>
      <xdr:col>1</xdr:col>
      <xdr:colOff>1042986</xdr:colOff>
      <xdr:row>42</xdr:row>
      <xdr:rowOff>9525</xdr:rowOff>
    </xdr:from>
    <xdr:to>
      <xdr:col>3</xdr:col>
      <xdr:colOff>1057274</xdr:colOff>
      <xdr:row>56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C663E9-2B20-A35A-8817-4ED6D2C5C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81FA1-7FCB-45CA-A45D-C0C79D9DBB6E}">
  <dimension ref="A10:H67"/>
  <sheetViews>
    <sheetView showGridLines="0" tabSelected="1" workbookViewId="0">
      <selection activeCell="E52" sqref="E52"/>
    </sheetView>
  </sheetViews>
  <sheetFormatPr defaultColWidth="0" defaultRowHeight="15" x14ac:dyDescent="0.25"/>
  <cols>
    <col min="1" max="1" width="3.28515625" customWidth="1"/>
    <col min="2" max="2" width="40.85546875" bestFit="1" customWidth="1"/>
    <col min="3" max="3" width="31.28515625" customWidth="1"/>
    <col min="4" max="4" width="24.5703125" customWidth="1"/>
    <col min="5" max="5" width="9" customWidth="1"/>
    <col min="6" max="8" width="2.42578125" hidden="1" customWidth="1"/>
    <col min="9" max="11" width="9.140625" hidden="1" customWidth="1"/>
    <col min="12" max="16384" width="9.140625" hidden="1"/>
  </cols>
  <sheetData>
    <row r="10" spans="2:4" ht="15.75" thickBot="1" x14ac:dyDescent="0.3"/>
    <row r="11" spans="2:4" ht="24" x14ac:dyDescent="0.25">
      <c r="B11" s="40" t="s">
        <v>16</v>
      </c>
      <c r="C11" s="41"/>
      <c r="D11" s="42"/>
    </row>
    <row r="12" spans="2:4" ht="15.75" x14ac:dyDescent="0.25">
      <c r="B12" s="34" t="s">
        <v>13</v>
      </c>
      <c r="C12" s="35"/>
      <c r="D12" s="13">
        <v>2000</v>
      </c>
    </row>
    <row r="13" spans="2:4" ht="15.75" x14ac:dyDescent="0.25">
      <c r="B13" s="36" t="s">
        <v>14</v>
      </c>
      <c r="C13" s="37"/>
      <c r="D13" s="2">
        <v>6.0000000000000001E-3</v>
      </c>
    </row>
    <row r="14" spans="2:4" ht="16.5" thickBot="1" x14ac:dyDescent="0.3">
      <c r="B14" s="38" t="s">
        <v>15</v>
      </c>
      <c r="C14" s="39"/>
      <c r="D14" s="17">
        <f>D12*30%</f>
        <v>600</v>
      </c>
    </row>
    <row r="15" spans="2:4" ht="15.75" thickBot="1" x14ac:dyDescent="0.3"/>
    <row r="16" spans="2:4" ht="40.5" customHeight="1" x14ac:dyDescent="0.25">
      <c r="B16" s="53" t="s">
        <v>5</v>
      </c>
      <c r="C16" s="54"/>
      <c r="D16" s="55"/>
    </row>
    <row r="17" spans="1:4" ht="15.75" x14ac:dyDescent="0.25">
      <c r="B17" s="45" t="s">
        <v>0</v>
      </c>
      <c r="C17" s="46"/>
      <c r="D17" s="5">
        <v>200</v>
      </c>
    </row>
    <row r="18" spans="1:4" ht="15.75" x14ac:dyDescent="0.25">
      <c r="B18" s="47" t="s">
        <v>1</v>
      </c>
      <c r="C18" s="48"/>
      <c r="D18" s="3">
        <v>10</v>
      </c>
    </row>
    <row r="19" spans="1:4" ht="15.75" x14ac:dyDescent="0.25">
      <c r="B19" s="47" t="s">
        <v>2</v>
      </c>
      <c r="C19" s="48"/>
      <c r="D19" s="4">
        <v>1.0789999999999999E-2</v>
      </c>
    </row>
    <row r="20" spans="1:4" ht="15.75" x14ac:dyDescent="0.25">
      <c r="B20" s="49" t="s">
        <v>3</v>
      </c>
      <c r="C20" s="50"/>
      <c r="D20" s="7">
        <f>FV(Taxa_Mensal,Qtd_Anos*12,Aporte*-1)</f>
        <v>48656.842506034438</v>
      </c>
    </row>
    <row r="21" spans="1:4" ht="16.5" thickBot="1" x14ac:dyDescent="0.3">
      <c r="B21" s="51" t="s">
        <v>4</v>
      </c>
      <c r="C21" s="52"/>
      <c r="D21" s="8">
        <f>Patrimonio*Rendimento_Carteira</f>
        <v>291.94105503620665</v>
      </c>
    </row>
    <row r="22" spans="1:4" ht="15.75" thickBot="1" x14ac:dyDescent="0.3"/>
    <row r="23" spans="1:4" ht="26.25" x14ac:dyDescent="0.25">
      <c r="B23" s="43" t="s">
        <v>11</v>
      </c>
      <c r="C23" s="44"/>
      <c r="D23" s="16" t="s">
        <v>12</v>
      </c>
    </row>
    <row r="24" spans="1:4" ht="15.75" x14ac:dyDescent="0.25">
      <c r="A24" s="9">
        <v>2</v>
      </c>
      <c r="B24" s="14" t="s">
        <v>6</v>
      </c>
      <c r="C24" s="10">
        <f>FV($D$19,$A24*12,$D$17*-1)</f>
        <v>5445.5254595290435</v>
      </c>
      <c r="D24" s="6">
        <f>C24*Rendimento_Carteira</f>
        <v>32.673152757174265</v>
      </c>
    </row>
    <row r="25" spans="1:4" ht="15.75" x14ac:dyDescent="0.25">
      <c r="A25" s="9">
        <v>5</v>
      </c>
      <c r="B25" s="14" t="s">
        <v>7</v>
      </c>
      <c r="C25" s="10">
        <f>FV($D$19,$A25*12,$D$17*-1)</f>
        <v>16755.382799697527</v>
      </c>
      <c r="D25" s="6">
        <f>C25*Rendimento_Carteira</f>
        <v>100.53229679818516</v>
      </c>
    </row>
    <row r="26" spans="1:4" ht="15.75" x14ac:dyDescent="0.25">
      <c r="A26" s="9">
        <v>10</v>
      </c>
      <c r="B26" s="14" t="s">
        <v>8</v>
      </c>
      <c r="C26" s="10">
        <f>FV($D$19,$A26*12,$D$17*-1)</f>
        <v>48656.842506034438</v>
      </c>
      <c r="D26" s="6">
        <f>C26*Rendimento_Carteira</f>
        <v>291.94105503620665</v>
      </c>
    </row>
    <row r="27" spans="1:4" ht="15.75" x14ac:dyDescent="0.25">
      <c r="A27" s="9">
        <v>20</v>
      </c>
      <c r="B27" s="14" t="s">
        <v>9</v>
      </c>
      <c r="C27" s="10">
        <f>FV($D$19,$A27*12,$D$17*-1)</f>
        <v>225039.68001941612</v>
      </c>
      <c r="D27" s="6">
        <f>C27*Rendimento_Carteira</f>
        <v>1350.2380801164968</v>
      </c>
    </row>
    <row r="28" spans="1:4" ht="16.5" thickBot="1" x14ac:dyDescent="0.3">
      <c r="A28" s="9">
        <v>30</v>
      </c>
      <c r="B28" s="15" t="s">
        <v>10</v>
      </c>
      <c r="C28" s="11">
        <f>FV($D$19,$A28*12,$D$17*-1)</f>
        <v>864433.93100094295</v>
      </c>
      <c r="D28" s="12">
        <f>C28*Rendimento_Carteira</f>
        <v>5186.6035860056581</v>
      </c>
    </row>
    <row r="31" spans="1:4" x14ac:dyDescent="0.25">
      <c r="B31" s="18" t="s">
        <v>17</v>
      </c>
      <c r="C31" s="19" t="s">
        <v>18</v>
      </c>
      <c r="D31" s="19"/>
    </row>
    <row r="32" spans="1:4" x14ac:dyDescent="0.25">
      <c r="B32" s="20" t="s">
        <v>19</v>
      </c>
      <c r="C32" s="21">
        <f>Aporte</f>
        <v>200</v>
      </c>
      <c r="D32" s="20"/>
    </row>
    <row r="34" spans="2:4" s="1" customFormat="1" x14ac:dyDescent="0.25">
      <c r="B34" s="25" t="s">
        <v>20</v>
      </c>
      <c r="C34" s="25" t="s">
        <v>21</v>
      </c>
      <c r="D34" s="25" t="s">
        <v>22</v>
      </c>
    </row>
    <row r="35" spans="2:4" x14ac:dyDescent="0.25">
      <c r="B35" s="1" t="s">
        <v>23</v>
      </c>
      <c r="C35" s="22">
        <f>VLOOKUP($C$31&amp;"-"&amp;B35,Listas!A:D,4,FALSE)</f>
        <v>0.5</v>
      </c>
      <c r="D35" s="23">
        <f>C35*$C$32</f>
        <v>100</v>
      </c>
    </row>
    <row r="36" spans="2:4" x14ac:dyDescent="0.25">
      <c r="B36" s="1" t="s">
        <v>24</v>
      </c>
      <c r="C36" s="22">
        <f>VLOOKUP($C$31&amp;"-"&amp;B36,Listas!A:D,4,FALSE)</f>
        <v>0.1</v>
      </c>
      <c r="D36" s="23">
        <f t="shared" ref="D36:D40" si="0">C36*$C$32</f>
        <v>20</v>
      </c>
    </row>
    <row r="37" spans="2:4" x14ac:dyDescent="0.25">
      <c r="B37" s="1" t="s">
        <v>25</v>
      </c>
      <c r="C37" s="22">
        <f>VLOOKUP($C$31&amp;"-"&amp;B37,Listas!A:D,4,FALSE)</f>
        <v>0.05</v>
      </c>
      <c r="D37" s="23">
        <f t="shared" si="0"/>
        <v>10</v>
      </c>
    </row>
    <row r="38" spans="2:4" x14ac:dyDescent="0.25">
      <c r="B38" s="1" t="s">
        <v>26</v>
      </c>
      <c r="C38" s="22">
        <f>VLOOKUP($C$31&amp;"-"&amp;B38,Listas!A:D,4,FALSE)</f>
        <v>0.05</v>
      </c>
      <c r="D38" s="23">
        <f t="shared" si="0"/>
        <v>10</v>
      </c>
    </row>
    <row r="39" spans="2:4" x14ac:dyDescent="0.25">
      <c r="B39" s="1" t="s">
        <v>27</v>
      </c>
      <c r="C39" s="22">
        <f>VLOOKUP($C$31&amp;"-"&amp;B39,Listas!A:D,4,FALSE)</f>
        <v>0.2</v>
      </c>
      <c r="D39" s="23">
        <f t="shared" si="0"/>
        <v>40</v>
      </c>
    </row>
    <row r="40" spans="2:4" x14ac:dyDescent="0.25">
      <c r="B40" s="1" t="s">
        <v>28</v>
      </c>
      <c r="C40" s="22">
        <f>VLOOKUP($C$31&amp;"-"&amp;B40,Listas!A:D,4,FALSE)</f>
        <v>0.1</v>
      </c>
      <c r="D40" s="23">
        <f t="shared" si="0"/>
        <v>20</v>
      </c>
    </row>
    <row r="41" spans="2:4" x14ac:dyDescent="0.25">
      <c r="B41" s="24"/>
      <c r="C41" s="24"/>
      <c r="D41" s="26">
        <f>SUM(D35:D40)</f>
        <v>200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</sheetData>
  <mergeCells count="11">
    <mergeCell ref="B12:C12"/>
    <mergeCell ref="B13:C13"/>
    <mergeCell ref="B14:C14"/>
    <mergeCell ref="B11:D11"/>
    <mergeCell ref="B23:C23"/>
    <mergeCell ref="B17:C17"/>
    <mergeCell ref="B18:C18"/>
    <mergeCell ref="B19:C19"/>
    <mergeCell ref="B20:C20"/>
    <mergeCell ref="B21:C21"/>
    <mergeCell ref="B16:D16"/>
  </mergeCells>
  <dataValidations count="1">
    <dataValidation type="list" allowBlank="1" showInputMessage="1" showErrorMessage="1" sqref="C31" xr:uid="{F9E09921-B5DD-4866-872E-77C8DC3CD9DF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ED3D9-A230-42A5-AECD-0A30795FB329}">
  <dimension ref="A2:D20"/>
  <sheetViews>
    <sheetView workbookViewId="0">
      <selection activeCell="D9" sqref="D9:D14"/>
    </sheetView>
  </sheetViews>
  <sheetFormatPr defaultRowHeight="15" x14ac:dyDescent="0.25"/>
  <cols>
    <col min="1" max="1" width="28.42578125" bestFit="1" customWidth="1"/>
    <col min="2" max="2" width="12.140625" bestFit="1" customWidth="1"/>
    <col min="3" max="3" width="16.140625" bestFit="1" customWidth="1"/>
    <col min="4" max="4" width="10.7109375" bestFit="1" customWidth="1"/>
  </cols>
  <sheetData>
    <row r="2" spans="1:4" x14ac:dyDescent="0.25">
      <c r="A2" s="27" t="s">
        <v>31</v>
      </c>
      <c r="B2" s="27" t="s">
        <v>17</v>
      </c>
      <c r="C2" s="25" t="s">
        <v>20</v>
      </c>
      <c r="D2" s="27" t="s">
        <v>30</v>
      </c>
    </row>
    <row r="3" spans="1:4" x14ac:dyDescent="0.25">
      <c r="A3" s="31" t="str">
        <f>B3&amp;"-"&amp;C3</f>
        <v>Conservador-Papel</v>
      </c>
      <c r="B3" t="s">
        <v>29</v>
      </c>
      <c r="C3" s="1" t="s">
        <v>23</v>
      </c>
      <c r="D3" s="22">
        <v>0.3</v>
      </c>
    </row>
    <row r="4" spans="1:4" x14ac:dyDescent="0.25">
      <c r="A4" s="31" t="str">
        <f t="shared" ref="A4:A20" si="0">B4&amp;"-"&amp;C4</f>
        <v>Conservador-Tijolo</v>
      </c>
      <c r="B4" t="s">
        <v>29</v>
      </c>
      <c r="C4" s="1" t="s">
        <v>24</v>
      </c>
      <c r="D4" s="22">
        <v>0.5</v>
      </c>
    </row>
    <row r="5" spans="1:4" x14ac:dyDescent="0.25">
      <c r="A5" s="31" t="str">
        <f t="shared" si="0"/>
        <v>Conservador-Hibridos</v>
      </c>
      <c r="B5" t="s">
        <v>29</v>
      </c>
      <c r="C5" s="1" t="s">
        <v>25</v>
      </c>
      <c r="D5" s="22">
        <v>0.1</v>
      </c>
    </row>
    <row r="6" spans="1:4" x14ac:dyDescent="0.25">
      <c r="A6" s="31" t="str">
        <f t="shared" si="0"/>
        <v>Conservador-FOF</v>
      </c>
      <c r="B6" t="s">
        <v>29</v>
      </c>
      <c r="C6" s="1" t="s">
        <v>26</v>
      </c>
      <c r="D6" s="22">
        <v>0.1</v>
      </c>
    </row>
    <row r="7" spans="1:4" x14ac:dyDescent="0.25">
      <c r="A7" s="31" t="str">
        <f t="shared" si="0"/>
        <v>Conservador-Desenvolvimento</v>
      </c>
      <c r="B7" t="s">
        <v>29</v>
      </c>
      <c r="C7" s="1" t="s">
        <v>27</v>
      </c>
      <c r="D7" s="22">
        <v>0</v>
      </c>
    </row>
    <row r="8" spans="1:4" ht="15.75" thickBot="1" x14ac:dyDescent="0.3">
      <c r="A8" s="32" t="str">
        <f t="shared" si="0"/>
        <v>Conservador-Hotelaria</v>
      </c>
      <c r="B8" s="29" t="s">
        <v>29</v>
      </c>
      <c r="C8" s="30" t="s">
        <v>28</v>
      </c>
      <c r="D8" s="28">
        <v>0</v>
      </c>
    </row>
    <row r="9" spans="1:4" x14ac:dyDescent="0.25">
      <c r="A9" t="str">
        <f t="shared" si="0"/>
        <v>Moderado-Papel</v>
      </c>
      <c r="B9" t="s">
        <v>32</v>
      </c>
      <c r="C9" s="1" t="s">
        <v>23</v>
      </c>
      <c r="D9" s="33">
        <v>0.32</v>
      </c>
    </row>
    <row r="10" spans="1:4" x14ac:dyDescent="0.25">
      <c r="A10" t="str">
        <f t="shared" si="0"/>
        <v>Moderado-Tijolo</v>
      </c>
      <c r="B10" t="s">
        <v>32</v>
      </c>
      <c r="C10" s="1" t="s">
        <v>24</v>
      </c>
      <c r="D10" s="33">
        <v>0.35</v>
      </c>
    </row>
    <row r="11" spans="1:4" x14ac:dyDescent="0.25">
      <c r="A11" t="str">
        <f t="shared" si="0"/>
        <v>Moderado-Hibridos</v>
      </c>
      <c r="B11" t="s">
        <v>32</v>
      </c>
      <c r="C11" s="1" t="s">
        <v>25</v>
      </c>
      <c r="D11" s="33">
        <v>0.08</v>
      </c>
    </row>
    <row r="12" spans="1:4" x14ac:dyDescent="0.25">
      <c r="A12" t="str">
        <f t="shared" si="0"/>
        <v>Moderado-FOF</v>
      </c>
      <c r="B12" t="s">
        <v>32</v>
      </c>
      <c r="C12" s="1" t="s">
        <v>26</v>
      </c>
      <c r="D12" s="33">
        <v>0.05</v>
      </c>
    </row>
    <row r="13" spans="1:4" x14ac:dyDescent="0.25">
      <c r="A13" t="str">
        <f t="shared" si="0"/>
        <v>Moderado-Desenvolvimento</v>
      </c>
      <c r="B13" t="s">
        <v>32</v>
      </c>
      <c r="C13" s="1" t="s">
        <v>27</v>
      </c>
      <c r="D13" s="33">
        <v>0.1</v>
      </c>
    </row>
    <row r="14" spans="1:4" ht="15.75" thickBot="1" x14ac:dyDescent="0.3">
      <c r="A14" s="29" t="str">
        <f t="shared" si="0"/>
        <v>Moderado-Hotelaria</v>
      </c>
      <c r="B14" s="29" t="s">
        <v>32</v>
      </c>
      <c r="C14" s="30" t="s">
        <v>28</v>
      </c>
      <c r="D14" s="28">
        <v>0.1</v>
      </c>
    </row>
    <row r="15" spans="1:4" x14ac:dyDescent="0.25">
      <c r="A15" t="str">
        <f t="shared" si="0"/>
        <v>Agressivo-Papel</v>
      </c>
      <c r="B15" t="s">
        <v>18</v>
      </c>
      <c r="C15" s="1" t="s">
        <v>23</v>
      </c>
      <c r="D15" s="33">
        <v>0.5</v>
      </c>
    </row>
    <row r="16" spans="1:4" x14ac:dyDescent="0.25">
      <c r="A16" t="str">
        <f t="shared" si="0"/>
        <v>Agressivo-Tijolo</v>
      </c>
      <c r="B16" t="s">
        <v>18</v>
      </c>
      <c r="C16" s="1" t="s">
        <v>24</v>
      </c>
      <c r="D16" s="33">
        <v>0.1</v>
      </c>
    </row>
    <row r="17" spans="1:4" x14ac:dyDescent="0.25">
      <c r="A17" t="str">
        <f t="shared" si="0"/>
        <v>Agressivo-Hibridos</v>
      </c>
      <c r="B17" t="s">
        <v>18</v>
      </c>
      <c r="C17" s="1" t="s">
        <v>25</v>
      </c>
      <c r="D17" s="33">
        <v>0.05</v>
      </c>
    </row>
    <row r="18" spans="1:4" x14ac:dyDescent="0.25">
      <c r="A18" t="str">
        <f t="shared" si="0"/>
        <v>Agressivo-FOF</v>
      </c>
      <c r="B18" t="s">
        <v>18</v>
      </c>
      <c r="C18" s="1" t="s">
        <v>26</v>
      </c>
      <c r="D18" s="33">
        <v>0.05</v>
      </c>
    </row>
    <row r="19" spans="1:4" x14ac:dyDescent="0.25">
      <c r="A19" t="str">
        <f t="shared" si="0"/>
        <v>Agressivo-Desenvolvimento</v>
      </c>
      <c r="B19" t="s">
        <v>18</v>
      </c>
      <c r="C19" s="1" t="s">
        <v>27</v>
      </c>
      <c r="D19" s="33">
        <v>0.2</v>
      </c>
    </row>
    <row r="20" spans="1:4" x14ac:dyDescent="0.25">
      <c r="A20" t="str">
        <f t="shared" si="0"/>
        <v>Agressivo-Hotelaria</v>
      </c>
      <c r="B20" t="s">
        <v>18</v>
      </c>
      <c r="C20" s="1" t="s">
        <v>28</v>
      </c>
      <c r="D20" s="3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Listas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Monique A. Ramos</dc:creator>
  <cp:lastModifiedBy>Erica Monique A. Ramos</cp:lastModifiedBy>
  <dcterms:created xsi:type="dcterms:W3CDTF">2025-05-23T02:10:56Z</dcterms:created>
  <dcterms:modified xsi:type="dcterms:W3CDTF">2025-06-01T00:14:58Z</dcterms:modified>
</cp:coreProperties>
</file>