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ropbox\Research\WetlandsEEPRN\Economics of Wetland Drainage\Meta-analysis (Bayesian)\WetlandMA\data\"/>
    </mc:Choice>
  </mc:AlternateContent>
  <bookViews>
    <workbookView xWindow="4365" yWindow="0" windowWidth="15330" windowHeight="129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2" l="1"/>
  <c r="D48" i="2"/>
  <c r="H39" i="2"/>
  <c r="F48" i="2"/>
  <c r="C48" i="2"/>
  <c r="E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Y48" i="2"/>
  <c r="B48" i="2"/>
  <c r="G47" i="2"/>
  <c r="Q47" i="2"/>
  <c r="H43" i="2"/>
  <c r="D47" i="2"/>
  <c r="D16" i="2" l="1"/>
  <c r="D21" i="2" s="1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G21" i="2"/>
  <c r="G22" i="2"/>
  <c r="G20" i="2"/>
  <c r="D20" i="2"/>
  <c r="D19" i="2"/>
  <c r="B20" i="2"/>
  <c r="C20" i="2"/>
  <c r="B21" i="2"/>
  <c r="C21" i="2"/>
  <c r="B22" i="2"/>
  <c r="C22" i="2"/>
  <c r="C19" i="2"/>
  <c r="B19" i="2"/>
  <c r="H31" i="2"/>
  <c r="I31" i="2"/>
  <c r="D17" i="2" s="1"/>
  <c r="D22" i="2" s="1"/>
  <c r="G31" i="2"/>
  <c r="J29" i="2"/>
  <c r="J31" i="2" s="1"/>
  <c r="J30" i="2"/>
  <c r="V19" i="2"/>
  <c r="W19" i="2"/>
  <c r="V20" i="2"/>
  <c r="W20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D25" i="2"/>
  <c r="H14" i="2" s="1"/>
  <c r="G19" i="2"/>
  <c r="H15" i="2" l="1"/>
  <c r="H16" i="2" s="1"/>
  <c r="H17" i="2" s="1"/>
  <c r="H19" i="2"/>
  <c r="H21" i="2" l="1"/>
  <c r="H20" i="2"/>
  <c r="H22" i="2"/>
</calcChain>
</file>

<file path=xl/sharedStrings.xml><?xml version="1.0" encoding="utf-8"?>
<sst xmlns="http://schemas.openxmlformats.org/spreadsheetml/2006/main" count="96" uniqueCount="41">
  <si>
    <t>studyid</t>
  </si>
  <si>
    <t>obsid</t>
  </si>
  <si>
    <t>lnwtp</t>
  </si>
  <si>
    <t>US</t>
  </si>
  <si>
    <t>wlfresh</t>
  </si>
  <si>
    <t>lnyear</t>
  </si>
  <si>
    <t>lninc</t>
  </si>
  <si>
    <t>sagulf</t>
  </si>
  <si>
    <t>nema</t>
  </si>
  <si>
    <t>nmw</t>
  </si>
  <si>
    <t>local</t>
  </si>
  <si>
    <t>prov</t>
  </si>
  <si>
    <t>reg</t>
  </si>
  <si>
    <t>cult</t>
  </si>
  <si>
    <t>forest</t>
  </si>
  <si>
    <t>q0</t>
  </si>
  <si>
    <t>q1</t>
  </si>
  <si>
    <t>volunt</t>
  </si>
  <si>
    <t>lumpsum</t>
  </si>
  <si>
    <t>ce</t>
  </si>
  <si>
    <t>nrev</t>
  </si>
  <si>
    <t>median</t>
  </si>
  <si>
    <t>q0alt</t>
  </si>
  <si>
    <t>q1alt</t>
  </si>
  <si>
    <t>Pattison</t>
  </si>
  <si>
    <t>He</t>
  </si>
  <si>
    <t>Lantz</t>
  </si>
  <si>
    <t>Ecosystem Services and Ri parian Land Management</t>
  </si>
  <si>
    <t>in the Merriland, Branch Brook and Little River</t>
  </si>
  <si>
    <t>Watershed</t>
  </si>
  <si>
    <t>cost</t>
  </si>
  <si>
    <t>riparian land condition</t>
  </si>
  <si>
    <t>Tkac</t>
  </si>
  <si>
    <t>The average household income in Prescott and Russell is $46,858.</t>
  </si>
  <si>
    <t>original</t>
  </si>
  <si>
    <t>cleaned</t>
  </si>
  <si>
    <t>hectares</t>
  </si>
  <si>
    <t>acres</t>
  </si>
  <si>
    <t>canada</t>
  </si>
  <si>
    <t>usd/cad 2017</t>
  </si>
  <si>
    <t>2001/2017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</si>
</sst>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Segoe UI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G19" sqref="G19"/>
    </sheetView>
  </sheetViews>
  <sheetFormatPr defaultColWidth="11" defaultRowHeight="15.75" x14ac:dyDescent="0.25"/>
  <sheetData>
    <row r="1" spans="2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2:25" x14ac:dyDescent="0.25">
      <c r="B2">
        <v>101</v>
      </c>
      <c r="C2">
        <v>1011</v>
      </c>
      <c r="D2">
        <v>5.2649188000000002</v>
      </c>
      <c r="E2">
        <v>1</v>
      </c>
      <c r="F2">
        <v>1</v>
      </c>
      <c r="G2">
        <v>2.8903718</v>
      </c>
      <c r="H2">
        <v>11.484109999999999</v>
      </c>
      <c r="I2">
        <v>0</v>
      </c>
      <c r="J2">
        <v>0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2499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2499</v>
      </c>
    </row>
    <row r="3" spans="2:25" x14ac:dyDescent="0.25">
      <c r="B3">
        <v>102</v>
      </c>
      <c r="C3">
        <v>1021</v>
      </c>
      <c r="D3">
        <v>3.3185289</v>
      </c>
      <c r="E3">
        <v>1</v>
      </c>
      <c r="F3">
        <v>0</v>
      </c>
      <c r="G3">
        <v>2.1972246000000002</v>
      </c>
      <c r="H3">
        <v>10.973314999999999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11374</v>
      </c>
      <c r="R3">
        <v>11407</v>
      </c>
      <c r="S3">
        <v>0</v>
      </c>
      <c r="T3">
        <v>1</v>
      </c>
      <c r="U3">
        <v>1</v>
      </c>
      <c r="V3">
        <v>0</v>
      </c>
      <c r="W3">
        <v>0</v>
      </c>
      <c r="X3">
        <v>11374</v>
      </c>
      <c r="Y3">
        <v>11407</v>
      </c>
    </row>
    <row r="4" spans="2:25" x14ac:dyDescent="0.25">
      <c r="B4">
        <v>102</v>
      </c>
      <c r="C4">
        <v>1022</v>
      </c>
      <c r="D4">
        <v>3.5095839999999998</v>
      </c>
      <c r="E4">
        <v>1</v>
      </c>
      <c r="F4">
        <v>0</v>
      </c>
      <c r="G4">
        <v>2.1972246000000002</v>
      </c>
      <c r="H4">
        <v>10.973314999999999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11343</v>
      </c>
      <c r="R4">
        <v>11407</v>
      </c>
      <c r="S4">
        <v>0</v>
      </c>
      <c r="T4">
        <v>1</v>
      </c>
      <c r="U4">
        <v>1</v>
      </c>
      <c r="V4">
        <v>0</v>
      </c>
      <c r="W4">
        <v>0</v>
      </c>
      <c r="X4">
        <v>11343</v>
      </c>
      <c r="Y4">
        <v>11407</v>
      </c>
    </row>
    <row r="5" spans="2:25" x14ac:dyDescent="0.25">
      <c r="B5">
        <v>102</v>
      </c>
      <c r="C5">
        <v>1023</v>
      </c>
      <c r="D5">
        <v>3.6701893999999999</v>
      </c>
      <c r="E5">
        <v>1</v>
      </c>
      <c r="F5">
        <v>0</v>
      </c>
      <c r="G5">
        <v>2.1972246000000002</v>
      </c>
      <c r="H5">
        <v>10.973314999999999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11306</v>
      </c>
      <c r="R5">
        <v>11407</v>
      </c>
      <c r="S5">
        <v>0</v>
      </c>
      <c r="T5">
        <v>1</v>
      </c>
      <c r="U5">
        <v>1</v>
      </c>
      <c r="V5">
        <v>0</v>
      </c>
      <c r="W5">
        <v>0</v>
      </c>
      <c r="X5">
        <v>11306</v>
      </c>
      <c r="Y5">
        <v>11407</v>
      </c>
    </row>
    <row r="6" spans="2:25" x14ac:dyDescent="0.25">
      <c r="B6">
        <v>102</v>
      </c>
      <c r="C6">
        <v>1024</v>
      </c>
      <c r="D6">
        <v>3.8400474</v>
      </c>
      <c r="E6">
        <v>1</v>
      </c>
      <c r="F6">
        <v>0</v>
      </c>
      <c r="G6">
        <v>2.1972246000000002</v>
      </c>
      <c r="H6">
        <v>10.973314999999999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11272</v>
      </c>
      <c r="R6">
        <v>11407</v>
      </c>
      <c r="S6">
        <v>0</v>
      </c>
      <c r="T6">
        <v>1</v>
      </c>
      <c r="U6">
        <v>1</v>
      </c>
      <c r="V6">
        <v>0</v>
      </c>
      <c r="W6">
        <v>0</v>
      </c>
      <c r="X6">
        <v>11272</v>
      </c>
      <c r="Y6">
        <v>11407</v>
      </c>
    </row>
    <row r="7" spans="2:25" x14ac:dyDescent="0.25">
      <c r="B7">
        <v>104</v>
      </c>
      <c r="C7">
        <v>1041</v>
      </c>
      <c r="D7">
        <v>1.052951</v>
      </c>
      <c r="E7">
        <v>1</v>
      </c>
      <c r="F7">
        <v>1</v>
      </c>
      <c r="G7">
        <v>0.69314717999999997</v>
      </c>
      <c r="H7">
        <v>10.642728999999999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3468</v>
      </c>
      <c r="R7">
        <v>3968</v>
      </c>
      <c r="S7">
        <v>1</v>
      </c>
      <c r="T7">
        <v>0</v>
      </c>
      <c r="U7">
        <v>0</v>
      </c>
      <c r="V7">
        <v>0</v>
      </c>
      <c r="W7">
        <v>1</v>
      </c>
      <c r="X7">
        <v>3468</v>
      </c>
      <c r="Y7">
        <v>3968</v>
      </c>
    </row>
    <row r="8" spans="2:25" x14ac:dyDescent="0.25">
      <c r="B8">
        <v>104</v>
      </c>
      <c r="C8">
        <v>1042</v>
      </c>
      <c r="D8">
        <v>2.075609</v>
      </c>
      <c r="E8">
        <v>1</v>
      </c>
      <c r="F8">
        <v>1</v>
      </c>
      <c r="G8">
        <v>0.69314717999999997</v>
      </c>
      <c r="H8">
        <v>10.642728999999999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69580</v>
      </c>
      <c r="R8">
        <v>70080</v>
      </c>
      <c r="S8">
        <v>1</v>
      </c>
      <c r="T8">
        <v>0</v>
      </c>
      <c r="U8">
        <v>0</v>
      </c>
      <c r="V8">
        <v>0</v>
      </c>
      <c r="W8">
        <v>1</v>
      </c>
      <c r="X8">
        <v>69580</v>
      </c>
      <c r="Y8">
        <v>70080</v>
      </c>
    </row>
    <row r="9" spans="2:25" x14ac:dyDescent="0.25">
      <c r="B9">
        <v>104</v>
      </c>
      <c r="C9">
        <v>1043</v>
      </c>
      <c r="D9">
        <v>1.8322099000000001</v>
      </c>
      <c r="E9">
        <v>1</v>
      </c>
      <c r="F9">
        <v>1</v>
      </c>
      <c r="G9">
        <v>0.69314717999999997</v>
      </c>
      <c r="H9">
        <v>10.642728999999999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21716</v>
      </c>
      <c r="R9">
        <v>22216</v>
      </c>
      <c r="S9">
        <v>1</v>
      </c>
      <c r="T9">
        <v>0</v>
      </c>
      <c r="U9">
        <v>0</v>
      </c>
      <c r="V9">
        <v>0</v>
      </c>
      <c r="W9">
        <v>1</v>
      </c>
      <c r="X9">
        <v>21716</v>
      </c>
      <c r="Y9">
        <v>22216</v>
      </c>
    </row>
    <row r="10" spans="2:25" x14ac:dyDescent="0.25">
      <c r="B10">
        <v>104</v>
      </c>
      <c r="C10">
        <v>1044</v>
      </c>
      <c r="D10">
        <v>2.9466478999999999</v>
      </c>
      <c r="E10">
        <v>1</v>
      </c>
      <c r="F10">
        <v>1</v>
      </c>
      <c r="G10">
        <v>0.69314717999999997</v>
      </c>
      <c r="H10">
        <v>10.642728999999999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908</v>
      </c>
      <c r="R10">
        <v>1408</v>
      </c>
      <c r="S10">
        <v>1</v>
      </c>
      <c r="T10">
        <v>0</v>
      </c>
      <c r="U10">
        <v>0</v>
      </c>
      <c r="V10">
        <v>0</v>
      </c>
      <c r="W10">
        <v>1</v>
      </c>
      <c r="X10">
        <v>908</v>
      </c>
      <c r="Y10">
        <v>1408</v>
      </c>
    </row>
    <row r="11" spans="2:25" x14ac:dyDescent="0.25">
      <c r="B11">
        <v>106</v>
      </c>
      <c r="C11">
        <v>1061</v>
      </c>
      <c r="D11">
        <v>4.6952591000000004</v>
      </c>
      <c r="E11">
        <v>1</v>
      </c>
      <c r="F11">
        <v>1</v>
      </c>
      <c r="G11">
        <v>1.7917594999999999</v>
      </c>
      <c r="H11">
        <v>10.794651999999999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10000</v>
      </c>
      <c r="R11">
        <v>13000</v>
      </c>
      <c r="S11">
        <v>0</v>
      </c>
      <c r="T11">
        <v>1</v>
      </c>
      <c r="U11">
        <v>0</v>
      </c>
      <c r="V11">
        <v>1</v>
      </c>
      <c r="W11">
        <v>1</v>
      </c>
      <c r="X11">
        <v>10000</v>
      </c>
      <c r="Y11">
        <v>13000</v>
      </c>
    </row>
    <row r="12" spans="2:25" x14ac:dyDescent="0.25">
      <c r="B12">
        <v>108</v>
      </c>
      <c r="C12">
        <v>1082</v>
      </c>
      <c r="D12">
        <v>5.1889805999999998</v>
      </c>
      <c r="E12">
        <v>1</v>
      </c>
      <c r="F12">
        <v>0</v>
      </c>
      <c r="G12">
        <v>3.2188759</v>
      </c>
      <c r="H12">
        <v>11.034488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32362</v>
      </c>
      <c r="R12">
        <v>33862</v>
      </c>
      <c r="S12">
        <v>0</v>
      </c>
      <c r="T12">
        <v>1</v>
      </c>
      <c r="U12">
        <v>1</v>
      </c>
      <c r="V12">
        <v>0</v>
      </c>
      <c r="W12">
        <v>0</v>
      </c>
      <c r="X12">
        <v>32362</v>
      </c>
      <c r="Y12">
        <v>33862</v>
      </c>
    </row>
    <row r="13" spans="2:25" x14ac:dyDescent="0.25">
      <c r="B13">
        <v>108</v>
      </c>
      <c r="C13">
        <v>1084</v>
      </c>
      <c r="D13">
        <v>6.3905754000000004</v>
      </c>
      <c r="E13">
        <v>1</v>
      </c>
      <c r="F13">
        <v>0</v>
      </c>
      <c r="G13">
        <v>3.2188759</v>
      </c>
      <c r="H13">
        <v>11.034488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522667</v>
      </c>
      <c r="R13">
        <v>524167</v>
      </c>
      <c r="S13">
        <v>0</v>
      </c>
      <c r="T13">
        <v>1</v>
      </c>
      <c r="U13">
        <v>1</v>
      </c>
      <c r="V13">
        <v>0</v>
      </c>
      <c r="W13">
        <v>0</v>
      </c>
      <c r="X13">
        <v>522667</v>
      </c>
      <c r="Y13">
        <v>524167</v>
      </c>
    </row>
    <row r="14" spans="2:25" x14ac:dyDescent="0.25">
      <c r="B14">
        <v>109</v>
      </c>
      <c r="C14">
        <v>1091</v>
      </c>
      <c r="D14">
        <v>5.4506812</v>
      </c>
      <c r="E14">
        <v>1</v>
      </c>
      <c r="F14">
        <v>0</v>
      </c>
      <c r="G14">
        <v>2.5649492999999999</v>
      </c>
      <c r="H14">
        <v>10.973314999999999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11404</v>
      </c>
      <c r="R14">
        <v>11407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3</v>
      </c>
    </row>
    <row r="15" spans="2:25" x14ac:dyDescent="0.25">
      <c r="B15">
        <v>109</v>
      </c>
      <c r="C15">
        <v>1092</v>
      </c>
      <c r="D15">
        <v>5.5072144999999999</v>
      </c>
      <c r="E15">
        <v>1</v>
      </c>
      <c r="F15">
        <v>0</v>
      </c>
      <c r="G15">
        <v>2.5649492999999999</v>
      </c>
      <c r="H15">
        <v>10.973314999999999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11402</v>
      </c>
      <c r="R15">
        <v>11407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5</v>
      </c>
    </row>
    <row r="16" spans="2:25" x14ac:dyDescent="0.25">
      <c r="B16">
        <v>109</v>
      </c>
      <c r="C16">
        <v>1093</v>
      </c>
      <c r="D16">
        <v>5.5554747999999998</v>
      </c>
      <c r="E16">
        <v>1</v>
      </c>
      <c r="F16">
        <v>0</v>
      </c>
      <c r="G16">
        <v>2.5649492999999999</v>
      </c>
      <c r="H16">
        <v>10.973314999999999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11400</v>
      </c>
      <c r="R16">
        <v>11407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7</v>
      </c>
    </row>
    <row r="17" spans="2:25" x14ac:dyDescent="0.25">
      <c r="B17">
        <v>109</v>
      </c>
      <c r="C17">
        <v>1094</v>
      </c>
      <c r="D17">
        <v>5.6065249000000001</v>
      </c>
      <c r="E17">
        <v>1</v>
      </c>
      <c r="F17">
        <v>0</v>
      </c>
      <c r="G17">
        <v>2.5649492999999999</v>
      </c>
      <c r="H17">
        <v>10.973314999999999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11398</v>
      </c>
      <c r="R17">
        <v>11407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9</v>
      </c>
    </row>
    <row r="18" spans="2:25" x14ac:dyDescent="0.25">
      <c r="B18">
        <v>109</v>
      </c>
      <c r="C18">
        <v>1095</v>
      </c>
      <c r="D18">
        <v>5.6877151000000001</v>
      </c>
      <c r="E18">
        <v>1</v>
      </c>
      <c r="F18">
        <v>0</v>
      </c>
      <c r="G18">
        <v>2.5649492999999999</v>
      </c>
      <c r="H18">
        <v>10.973314999999999</v>
      </c>
      <c r="I18">
        <v>0</v>
      </c>
      <c r="J18">
        <v>1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  <c r="Q18">
        <v>11395</v>
      </c>
      <c r="R18">
        <v>11407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12</v>
      </c>
    </row>
    <row r="19" spans="2:25" x14ac:dyDescent="0.25">
      <c r="B19">
        <v>110</v>
      </c>
      <c r="C19">
        <v>1101</v>
      </c>
      <c r="D19">
        <v>6.4889479000000003</v>
      </c>
      <c r="E19">
        <v>1</v>
      </c>
      <c r="F19">
        <v>0</v>
      </c>
      <c r="G19">
        <v>3.0445224999999998</v>
      </c>
      <c r="H19">
        <v>10.726546000000001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1381022</v>
      </c>
      <c r="R19">
        <v>1829022</v>
      </c>
      <c r="S19">
        <v>0</v>
      </c>
      <c r="T19">
        <v>0</v>
      </c>
      <c r="U19">
        <v>0</v>
      </c>
      <c r="V19">
        <v>0</v>
      </c>
      <c r="W19">
        <v>0</v>
      </c>
      <c r="X19">
        <v>1381022</v>
      </c>
      <c r="Y19">
        <v>1829022</v>
      </c>
    </row>
    <row r="20" spans="2:25" x14ac:dyDescent="0.25">
      <c r="B20">
        <v>113</v>
      </c>
      <c r="C20">
        <v>1131</v>
      </c>
      <c r="D20">
        <v>4.1637449000000002</v>
      </c>
      <c r="E20">
        <v>1</v>
      </c>
      <c r="F20">
        <v>1</v>
      </c>
      <c r="G20">
        <v>1.7917594999999999</v>
      </c>
      <c r="H20">
        <v>11.012933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219890</v>
      </c>
      <c r="R20">
        <v>220000</v>
      </c>
      <c r="S20">
        <v>0</v>
      </c>
      <c r="T20">
        <v>1</v>
      </c>
      <c r="U20">
        <v>0</v>
      </c>
      <c r="V20">
        <v>1</v>
      </c>
      <c r="W20">
        <v>0</v>
      </c>
      <c r="X20">
        <v>219890</v>
      </c>
      <c r="Y20">
        <v>220000</v>
      </c>
    </row>
    <row r="21" spans="2:25" x14ac:dyDescent="0.25">
      <c r="B21">
        <v>114</v>
      </c>
      <c r="C21">
        <v>1141</v>
      </c>
      <c r="D21">
        <v>2.1972654</v>
      </c>
      <c r="E21">
        <v>1</v>
      </c>
      <c r="F21">
        <v>1</v>
      </c>
      <c r="G21">
        <v>2.4849066999999998</v>
      </c>
      <c r="H21">
        <v>11.322495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5838</v>
      </c>
      <c r="R21">
        <v>5867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29</v>
      </c>
    </row>
    <row r="22" spans="2:25" x14ac:dyDescent="0.25">
      <c r="B22">
        <v>114</v>
      </c>
      <c r="C22">
        <v>1142</v>
      </c>
      <c r="D22">
        <v>2.4823667999999999</v>
      </c>
      <c r="E22">
        <v>1</v>
      </c>
      <c r="F22">
        <v>1</v>
      </c>
      <c r="G22">
        <v>2.4849066999999998</v>
      </c>
      <c r="H22">
        <v>11.322495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5822</v>
      </c>
      <c r="R22">
        <v>5867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45</v>
      </c>
    </row>
    <row r="23" spans="2:25" x14ac:dyDescent="0.25">
      <c r="B23">
        <v>114</v>
      </c>
      <c r="C23">
        <v>1143</v>
      </c>
      <c r="D23">
        <v>2.7418779999999998</v>
      </c>
      <c r="E23">
        <v>1</v>
      </c>
      <c r="F23">
        <v>1</v>
      </c>
      <c r="G23">
        <v>2.4849066999999998</v>
      </c>
      <c r="H23">
        <v>11.322495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5807</v>
      </c>
      <c r="R23">
        <v>5867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60</v>
      </c>
    </row>
    <row r="24" spans="2:25" x14ac:dyDescent="0.25">
      <c r="B24">
        <v>115</v>
      </c>
      <c r="C24">
        <v>1151</v>
      </c>
      <c r="D24">
        <v>5.5536795000000003</v>
      </c>
      <c r="E24">
        <v>1</v>
      </c>
      <c r="F24">
        <v>1</v>
      </c>
      <c r="G24">
        <v>0.69314717999999997</v>
      </c>
      <c r="H24">
        <v>11.015438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27000</v>
      </c>
      <c r="R24">
        <v>85000</v>
      </c>
      <c r="S24">
        <v>0</v>
      </c>
      <c r="T24">
        <v>0</v>
      </c>
      <c r="U24">
        <v>0</v>
      </c>
      <c r="V24">
        <v>0</v>
      </c>
      <c r="W24">
        <v>0</v>
      </c>
      <c r="X24">
        <v>27000</v>
      </c>
      <c r="Y24">
        <v>85000</v>
      </c>
    </row>
    <row r="25" spans="2:25" x14ac:dyDescent="0.25">
      <c r="B25">
        <v>115</v>
      </c>
      <c r="C25">
        <v>1152</v>
      </c>
      <c r="D25">
        <v>6.0552545000000002</v>
      </c>
      <c r="E25">
        <v>1</v>
      </c>
      <c r="F25">
        <v>1</v>
      </c>
      <c r="G25">
        <v>0.69314717999999997</v>
      </c>
      <c r="H25">
        <v>11.015438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85000</v>
      </c>
      <c r="R25">
        <v>125000</v>
      </c>
      <c r="S25">
        <v>0</v>
      </c>
      <c r="T25">
        <v>0</v>
      </c>
      <c r="U25">
        <v>0</v>
      </c>
      <c r="V25">
        <v>0</v>
      </c>
      <c r="W25">
        <v>0</v>
      </c>
      <c r="X25">
        <v>85000</v>
      </c>
      <c r="Y25">
        <v>125000</v>
      </c>
    </row>
    <row r="26" spans="2:25" x14ac:dyDescent="0.25">
      <c r="B26">
        <v>116</v>
      </c>
      <c r="C26">
        <v>1161</v>
      </c>
      <c r="D26">
        <v>7.561286</v>
      </c>
      <c r="E26">
        <v>1</v>
      </c>
      <c r="F26">
        <v>0</v>
      </c>
      <c r="G26">
        <v>3.1354942000000001</v>
      </c>
      <c r="H26">
        <v>10.9224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2131000</v>
      </c>
      <c r="R26">
        <v>2382000</v>
      </c>
      <c r="S26">
        <v>0</v>
      </c>
      <c r="T26">
        <v>1</v>
      </c>
      <c r="U26">
        <v>0</v>
      </c>
      <c r="V26">
        <v>1</v>
      </c>
      <c r="W26">
        <v>0</v>
      </c>
      <c r="X26">
        <v>2131000</v>
      </c>
      <c r="Y26">
        <v>2382000</v>
      </c>
    </row>
    <row r="27" spans="2:25" x14ac:dyDescent="0.25">
      <c r="B27">
        <v>116</v>
      </c>
      <c r="C27">
        <v>1162</v>
      </c>
      <c r="D27">
        <v>6.9056907000000001</v>
      </c>
      <c r="E27">
        <v>1</v>
      </c>
      <c r="F27">
        <v>0</v>
      </c>
      <c r="G27">
        <v>3.1354942000000001</v>
      </c>
      <c r="H27">
        <v>10.9224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2131000</v>
      </c>
      <c r="R27">
        <v>2382000</v>
      </c>
      <c r="S27">
        <v>0</v>
      </c>
      <c r="T27">
        <v>1</v>
      </c>
      <c r="U27">
        <v>1</v>
      </c>
      <c r="V27">
        <v>0</v>
      </c>
      <c r="W27">
        <v>0</v>
      </c>
      <c r="X27">
        <v>2131000</v>
      </c>
      <c r="Y27">
        <v>2382000</v>
      </c>
    </row>
    <row r="28" spans="2:25" x14ac:dyDescent="0.25">
      <c r="B28">
        <v>117</v>
      </c>
      <c r="C28">
        <v>1171</v>
      </c>
      <c r="D28">
        <v>3.8532546000000001</v>
      </c>
      <c r="E28">
        <v>1</v>
      </c>
      <c r="F28">
        <v>1</v>
      </c>
      <c r="G28">
        <v>2.0794415000000002</v>
      </c>
      <c r="H28">
        <v>10.763191000000001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34000</v>
      </c>
      <c r="R28">
        <v>50000</v>
      </c>
      <c r="S28">
        <v>0</v>
      </c>
      <c r="T28">
        <v>0</v>
      </c>
      <c r="U28">
        <v>0</v>
      </c>
      <c r="V28">
        <v>0</v>
      </c>
      <c r="W28">
        <v>0</v>
      </c>
      <c r="X28">
        <v>34000</v>
      </c>
      <c r="Y28">
        <v>50000</v>
      </c>
    </row>
    <row r="29" spans="2:25" x14ac:dyDescent="0.25">
      <c r="B29">
        <v>117</v>
      </c>
      <c r="C29">
        <v>1172</v>
      </c>
      <c r="D29">
        <v>3.7337753999999999</v>
      </c>
      <c r="E29">
        <v>1</v>
      </c>
      <c r="F29">
        <v>1</v>
      </c>
      <c r="G29">
        <v>2.0794415000000002</v>
      </c>
      <c r="H29">
        <v>10.763191000000001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34000</v>
      </c>
      <c r="R29">
        <v>75000</v>
      </c>
      <c r="S29">
        <v>0</v>
      </c>
      <c r="T29">
        <v>0</v>
      </c>
      <c r="U29">
        <v>0</v>
      </c>
      <c r="V29">
        <v>0</v>
      </c>
      <c r="W29">
        <v>0</v>
      </c>
      <c r="X29">
        <v>34000</v>
      </c>
      <c r="Y29">
        <v>75000</v>
      </c>
    </row>
    <row r="30" spans="2:25" x14ac:dyDescent="0.25">
      <c r="B30">
        <v>117</v>
      </c>
      <c r="C30">
        <v>1173</v>
      </c>
      <c r="D30">
        <v>3.857183</v>
      </c>
      <c r="E30">
        <v>1</v>
      </c>
      <c r="F30">
        <v>1</v>
      </c>
      <c r="G30">
        <v>2.0794415000000002</v>
      </c>
      <c r="H30">
        <v>10.763191000000001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34000</v>
      </c>
      <c r="R30">
        <v>100000</v>
      </c>
      <c r="S30">
        <v>0</v>
      </c>
      <c r="T30">
        <v>0</v>
      </c>
      <c r="U30">
        <v>0</v>
      </c>
      <c r="V30">
        <v>0</v>
      </c>
      <c r="W30">
        <v>0</v>
      </c>
      <c r="X30">
        <v>34000</v>
      </c>
      <c r="Y30">
        <v>100000</v>
      </c>
    </row>
    <row r="31" spans="2:25" x14ac:dyDescent="0.25">
      <c r="B31">
        <v>119</v>
      </c>
      <c r="C31">
        <v>1191</v>
      </c>
      <c r="D31">
        <v>4.2869634999999997</v>
      </c>
      <c r="E31">
        <v>1</v>
      </c>
      <c r="F31">
        <v>1</v>
      </c>
      <c r="G31">
        <v>2.8332133000000002</v>
      </c>
      <c r="H31">
        <v>10.988388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9000</v>
      </c>
      <c r="R31">
        <v>10125</v>
      </c>
      <c r="S31">
        <v>1</v>
      </c>
      <c r="T31">
        <v>1</v>
      </c>
      <c r="U31">
        <v>0</v>
      </c>
      <c r="V31">
        <v>0</v>
      </c>
      <c r="W31">
        <v>1</v>
      </c>
      <c r="X31">
        <v>9000</v>
      </c>
      <c r="Y31">
        <v>10125</v>
      </c>
    </row>
    <row r="32" spans="2:25" x14ac:dyDescent="0.25">
      <c r="B32">
        <v>120</v>
      </c>
      <c r="C32">
        <v>1201</v>
      </c>
      <c r="D32">
        <v>2.9319217000000002</v>
      </c>
      <c r="E32">
        <v>1</v>
      </c>
      <c r="F32">
        <v>1</v>
      </c>
      <c r="G32">
        <v>0</v>
      </c>
      <c r="H32">
        <v>10.939591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36000</v>
      </c>
      <c r="R32">
        <v>41000</v>
      </c>
      <c r="S32">
        <v>1</v>
      </c>
      <c r="T32">
        <v>0</v>
      </c>
      <c r="U32">
        <v>0</v>
      </c>
      <c r="V32">
        <v>0</v>
      </c>
      <c r="W32">
        <v>1</v>
      </c>
      <c r="X32">
        <v>36000</v>
      </c>
      <c r="Y32">
        <v>41000</v>
      </c>
    </row>
    <row r="33" spans="1:25" x14ac:dyDescent="0.25">
      <c r="B33">
        <v>122</v>
      </c>
      <c r="C33">
        <v>1221</v>
      </c>
      <c r="D33">
        <v>4.6851267999999999</v>
      </c>
      <c r="E33">
        <v>1</v>
      </c>
      <c r="F33">
        <v>1</v>
      </c>
      <c r="G33">
        <v>1.6094379000000001</v>
      </c>
      <c r="H33">
        <v>11.066951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212378</v>
      </c>
      <c r="R33">
        <v>212708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330</v>
      </c>
    </row>
    <row r="34" spans="1:25" x14ac:dyDescent="0.25">
      <c r="B34">
        <v>124</v>
      </c>
      <c r="C34">
        <v>1241</v>
      </c>
      <c r="D34">
        <v>5.1056737999999999</v>
      </c>
      <c r="E34">
        <v>1</v>
      </c>
      <c r="F34">
        <v>0</v>
      </c>
      <c r="G34">
        <v>3.2958368999999998</v>
      </c>
      <c r="H34">
        <v>11.415592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23860</v>
      </c>
      <c r="R34">
        <v>24860</v>
      </c>
      <c r="S34">
        <v>0</v>
      </c>
      <c r="T34">
        <v>0</v>
      </c>
      <c r="U34">
        <v>1</v>
      </c>
      <c r="V34">
        <v>1</v>
      </c>
      <c r="W34">
        <v>0</v>
      </c>
      <c r="X34">
        <v>23860</v>
      </c>
      <c r="Y34">
        <v>24860</v>
      </c>
    </row>
    <row r="35" spans="1:25" x14ac:dyDescent="0.25">
      <c r="B35">
        <v>124</v>
      </c>
      <c r="C35">
        <v>1242</v>
      </c>
      <c r="D35">
        <v>5.1907616000000001</v>
      </c>
      <c r="E35">
        <v>1</v>
      </c>
      <c r="F35">
        <v>0</v>
      </c>
      <c r="G35">
        <v>3.2958368999999998</v>
      </c>
      <c r="H35">
        <v>11.415592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23860</v>
      </c>
      <c r="R35">
        <v>26860</v>
      </c>
      <c r="S35">
        <v>0</v>
      </c>
      <c r="T35">
        <v>0</v>
      </c>
      <c r="U35">
        <v>1</v>
      </c>
      <c r="V35">
        <v>1</v>
      </c>
      <c r="W35">
        <v>0</v>
      </c>
      <c r="X35">
        <v>23860</v>
      </c>
      <c r="Y35">
        <v>26860</v>
      </c>
    </row>
    <row r="36" spans="1:25" x14ac:dyDescent="0.25">
      <c r="B36">
        <v>124</v>
      </c>
      <c r="C36">
        <v>1243</v>
      </c>
      <c r="D36">
        <v>5.2715063000000004</v>
      </c>
      <c r="E36">
        <v>1</v>
      </c>
      <c r="F36">
        <v>0</v>
      </c>
      <c r="G36">
        <v>3.2958368999999998</v>
      </c>
      <c r="H36">
        <v>11.415592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23860</v>
      </c>
      <c r="R36">
        <v>28860</v>
      </c>
      <c r="S36">
        <v>0</v>
      </c>
      <c r="T36">
        <v>0</v>
      </c>
      <c r="U36">
        <v>1</v>
      </c>
      <c r="V36">
        <v>1</v>
      </c>
      <c r="W36">
        <v>0</v>
      </c>
      <c r="X36">
        <v>23860</v>
      </c>
      <c r="Y36">
        <v>28860</v>
      </c>
    </row>
    <row r="37" spans="1:25" x14ac:dyDescent="0.25">
      <c r="B37">
        <v>125</v>
      </c>
      <c r="C37">
        <v>1251</v>
      </c>
      <c r="D37">
        <v>3.5857386999999998</v>
      </c>
      <c r="E37">
        <v>1</v>
      </c>
      <c r="F37">
        <v>1</v>
      </c>
      <c r="G37">
        <v>1.3862943999999999</v>
      </c>
      <c r="H37">
        <v>11.073629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1</v>
      </c>
      <c r="P37">
        <v>1</v>
      </c>
      <c r="Q37">
        <v>6000</v>
      </c>
      <c r="R37">
        <v>8500</v>
      </c>
      <c r="S37">
        <v>1</v>
      </c>
      <c r="T37">
        <v>1</v>
      </c>
      <c r="U37">
        <v>0</v>
      </c>
      <c r="V37">
        <v>1</v>
      </c>
      <c r="W37">
        <v>0</v>
      </c>
      <c r="X37">
        <v>6000</v>
      </c>
      <c r="Y37">
        <v>8500</v>
      </c>
    </row>
    <row r="38" spans="1:25" x14ac:dyDescent="0.25">
      <c r="B38">
        <v>125</v>
      </c>
      <c r="C38">
        <v>1252</v>
      </c>
      <c r="D38">
        <v>3.3065202</v>
      </c>
      <c r="E38">
        <v>1</v>
      </c>
      <c r="F38">
        <v>1</v>
      </c>
      <c r="G38">
        <v>1.3862943999999999</v>
      </c>
      <c r="H38">
        <v>11.041962</v>
      </c>
      <c r="I38">
        <v>1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6000</v>
      </c>
      <c r="R38">
        <v>8500</v>
      </c>
      <c r="S38">
        <v>1</v>
      </c>
      <c r="T38">
        <v>1</v>
      </c>
      <c r="U38">
        <v>0</v>
      </c>
      <c r="V38">
        <v>1</v>
      </c>
      <c r="W38">
        <v>0</v>
      </c>
      <c r="X38">
        <v>6000</v>
      </c>
      <c r="Y38">
        <v>8500</v>
      </c>
    </row>
    <row r="39" spans="1:25" x14ac:dyDescent="0.25">
      <c r="B39">
        <v>125</v>
      </c>
      <c r="C39">
        <v>1253</v>
      </c>
      <c r="D39">
        <v>3.4910380999999999</v>
      </c>
      <c r="E39">
        <v>1</v>
      </c>
      <c r="F39">
        <v>1</v>
      </c>
      <c r="G39">
        <v>1.3862943999999999</v>
      </c>
      <c r="H39">
        <v>11.087916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6000</v>
      </c>
      <c r="R39">
        <v>8500</v>
      </c>
      <c r="S39">
        <v>1</v>
      </c>
      <c r="T39">
        <v>1</v>
      </c>
      <c r="U39">
        <v>0</v>
      </c>
      <c r="V39">
        <v>1</v>
      </c>
      <c r="W39">
        <v>0</v>
      </c>
      <c r="X39">
        <v>6000</v>
      </c>
      <c r="Y39">
        <v>8500</v>
      </c>
    </row>
    <row r="40" spans="1:25" x14ac:dyDescent="0.25">
      <c r="A40" t="s">
        <v>24</v>
      </c>
      <c r="B40">
        <v>126</v>
      </c>
      <c r="C40">
        <v>1261</v>
      </c>
      <c r="D40">
        <v>5.5964199563277015</v>
      </c>
      <c r="E40">
        <v>0</v>
      </c>
      <c r="F40">
        <v>1</v>
      </c>
      <c r="G40">
        <v>2.8903717578961645</v>
      </c>
      <c r="H40">
        <v>10.959540226785442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 s="1">
        <v>1044102</v>
      </c>
      <c r="R40" s="1">
        <v>1044102</v>
      </c>
      <c r="S40">
        <v>0</v>
      </c>
      <c r="T40">
        <v>0</v>
      </c>
      <c r="U40">
        <v>1</v>
      </c>
      <c r="V40">
        <v>0</v>
      </c>
      <c r="W40">
        <v>0</v>
      </c>
    </row>
    <row r="41" spans="1:25" x14ac:dyDescent="0.25">
      <c r="A41" t="s">
        <v>24</v>
      </c>
      <c r="B41">
        <v>126</v>
      </c>
      <c r="C41">
        <v>1262</v>
      </c>
      <c r="D41">
        <v>5.6220046514288136</v>
      </c>
      <c r="E41">
        <v>0</v>
      </c>
      <c r="F41">
        <v>1</v>
      </c>
      <c r="G41">
        <v>2.8903717578961645</v>
      </c>
      <c r="H41">
        <v>10.959540226785442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 s="1">
        <v>1044102</v>
      </c>
      <c r="R41" s="1">
        <v>1084781.6000000001</v>
      </c>
      <c r="S41">
        <v>0</v>
      </c>
      <c r="T41">
        <v>0</v>
      </c>
      <c r="U41">
        <v>1</v>
      </c>
      <c r="V41">
        <v>0</v>
      </c>
      <c r="W41">
        <v>0</v>
      </c>
    </row>
    <row r="42" spans="1:25" x14ac:dyDescent="0.25">
      <c r="A42" t="s">
        <v>24</v>
      </c>
      <c r="B42">
        <v>126</v>
      </c>
      <c r="C42">
        <v>1263</v>
      </c>
      <c r="D42">
        <v>5.6478820926916242</v>
      </c>
      <c r="E42">
        <v>0</v>
      </c>
      <c r="F42">
        <v>1</v>
      </c>
      <c r="G42">
        <v>2.8903717578961645</v>
      </c>
      <c r="H42">
        <v>10.959540226785442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 s="1">
        <v>1044102</v>
      </c>
      <c r="R42" s="1">
        <v>1125460.9099999999</v>
      </c>
      <c r="S42">
        <v>0</v>
      </c>
      <c r="T42">
        <v>0</v>
      </c>
      <c r="U42">
        <v>1</v>
      </c>
      <c r="V42">
        <v>0</v>
      </c>
      <c r="W42">
        <v>0</v>
      </c>
    </row>
    <row r="43" spans="1:25" x14ac:dyDescent="0.25">
      <c r="A43" t="s">
        <v>24</v>
      </c>
      <c r="B43">
        <v>126</v>
      </c>
      <c r="C43">
        <v>1264</v>
      </c>
      <c r="D43">
        <v>5.6974290006840258</v>
      </c>
      <c r="E43">
        <v>0</v>
      </c>
      <c r="F43">
        <v>1</v>
      </c>
      <c r="G43">
        <v>2.8903717578961645</v>
      </c>
      <c r="H43">
        <v>10.959540226785442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 s="1">
        <v>1044102</v>
      </c>
      <c r="R43" s="1">
        <v>1206819.53</v>
      </c>
      <c r="S43">
        <v>0</v>
      </c>
      <c r="T43">
        <v>0</v>
      </c>
      <c r="U43">
        <v>1</v>
      </c>
      <c r="V43">
        <v>0</v>
      </c>
      <c r="W43">
        <v>0</v>
      </c>
    </row>
    <row r="44" spans="1:25" x14ac:dyDescent="0.25">
      <c r="A44" t="s">
        <v>24</v>
      </c>
      <c r="B44">
        <v>126</v>
      </c>
      <c r="C44">
        <v>1265</v>
      </c>
      <c r="D44">
        <v>5.7883380608808395</v>
      </c>
      <c r="E44">
        <v>0</v>
      </c>
      <c r="F44">
        <v>1</v>
      </c>
      <c r="G44">
        <v>2.8903717578961645</v>
      </c>
      <c r="H44">
        <v>10.959540226785442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 s="1">
        <v>1044102</v>
      </c>
      <c r="R44" s="1">
        <v>1355977</v>
      </c>
      <c r="S44">
        <v>0</v>
      </c>
      <c r="T44">
        <v>0</v>
      </c>
      <c r="U44">
        <v>1</v>
      </c>
      <c r="V44">
        <v>0</v>
      </c>
      <c r="W44">
        <v>0</v>
      </c>
    </row>
    <row r="45" spans="1:25" x14ac:dyDescent="0.25">
      <c r="A45" t="s">
        <v>25</v>
      </c>
      <c r="B45">
        <v>127</v>
      </c>
      <c r="C45">
        <v>1271</v>
      </c>
      <c r="D45">
        <v>6.1025585946135692</v>
      </c>
      <c r="E45">
        <v>0</v>
      </c>
      <c r="F45">
        <v>1</v>
      </c>
      <c r="G45">
        <v>3.1354942159291497</v>
      </c>
      <c r="H45">
        <v>10.920763241257452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 s="1">
        <v>988421.5</v>
      </c>
      <c r="R45">
        <v>1976843</v>
      </c>
      <c r="S45">
        <v>0</v>
      </c>
      <c r="T45">
        <v>0</v>
      </c>
      <c r="U45">
        <v>1</v>
      </c>
      <c r="V45">
        <v>0</v>
      </c>
      <c r="W45">
        <v>0</v>
      </c>
    </row>
    <row r="46" spans="1:25" x14ac:dyDescent="0.25">
      <c r="A46" t="s">
        <v>25</v>
      </c>
      <c r="B46">
        <v>127</v>
      </c>
      <c r="C46">
        <v>1272</v>
      </c>
      <c r="D46">
        <v>6.1420374055873559</v>
      </c>
      <c r="E46">
        <v>0</v>
      </c>
      <c r="F46">
        <v>1</v>
      </c>
      <c r="G46">
        <v>3.1354942159291497</v>
      </c>
      <c r="H46">
        <v>10.920763241257452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 s="1">
        <v>988421.5</v>
      </c>
      <c r="R46">
        <v>1976843</v>
      </c>
      <c r="S46">
        <v>0</v>
      </c>
      <c r="T46">
        <v>0</v>
      </c>
      <c r="U46">
        <v>1</v>
      </c>
      <c r="V46">
        <v>0</v>
      </c>
      <c r="W46">
        <v>0</v>
      </c>
    </row>
    <row r="47" spans="1:25" x14ac:dyDescent="0.25">
      <c r="A47" t="s">
        <v>26</v>
      </c>
      <c r="B47">
        <v>128</v>
      </c>
      <c r="C47">
        <v>1281</v>
      </c>
      <c r="D47">
        <v>5.5012582105447274</v>
      </c>
      <c r="E47">
        <v>0</v>
      </c>
      <c r="F47">
        <v>1</v>
      </c>
      <c r="G47">
        <v>2.9444389791664403</v>
      </c>
      <c r="H47">
        <v>11.198910496482561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 s="1">
        <v>11997</v>
      </c>
      <c r="R47" s="1">
        <v>14520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5" x14ac:dyDescent="0.25">
      <c r="A48" t="s">
        <v>26</v>
      </c>
      <c r="B48">
        <v>128</v>
      </c>
      <c r="C48">
        <v>1282</v>
      </c>
      <c r="D48">
        <v>4.8369582425366398</v>
      </c>
      <c r="E48">
        <v>0</v>
      </c>
      <c r="F48">
        <v>1</v>
      </c>
      <c r="G48">
        <v>2.9444389791664403</v>
      </c>
      <c r="H48">
        <v>11.198910496482561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11997</v>
      </c>
      <c r="R48">
        <v>14520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t="s">
        <v>26</v>
      </c>
      <c r="B49">
        <v>128</v>
      </c>
      <c r="C49">
        <v>1283</v>
      </c>
      <c r="D49">
        <v>4.8620654527735452</v>
      </c>
      <c r="E49">
        <v>0</v>
      </c>
      <c r="F49">
        <v>1</v>
      </c>
      <c r="G49">
        <v>2.9444389791664403</v>
      </c>
      <c r="H49">
        <v>11.198910496482561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11997</v>
      </c>
      <c r="R49">
        <v>15520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P50" s="1"/>
      <c r="R50" s="1"/>
      <c r="S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topLeftCell="A22" workbookViewId="0">
      <selection activeCell="F33" sqref="F33"/>
    </sheetView>
  </sheetViews>
  <sheetFormatPr defaultRowHeight="15.7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12" spans="1:25" x14ac:dyDescent="0.25">
      <c r="A12" t="s">
        <v>28</v>
      </c>
    </row>
    <row r="13" spans="1:25" ht="18.75" customHeight="1" x14ac:dyDescent="0.25">
      <c r="A13" t="s">
        <v>29</v>
      </c>
    </row>
    <row r="14" spans="1:25" x14ac:dyDescent="0.25">
      <c r="A14" t="s">
        <v>27</v>
      </c>
      <c r="B14">
        <v>129</v>
      </c>
      <c r="C14">
        <v>1291</v>
      </c>
      <c r="D14">
        <v>8.7200000000000006</v>
      </c>
      <c r="E14">
        <v>1</v>
      </c>
      <c r="F14">
        <v>1</v>
      </c>
      <c r="G14">
        <v>2013</v>
      </c>
      <c r="H14">
        <f>D25</f>
        <v>82150</v>
      </c>
      <c r="I14">
        <v>0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4000</v>
      </c>
      <c r="R14">
        <v>4200</v>
      </c>
      <c r="S14">
        <v>0</v>
      </c>
      <c r="T14">
        <v>0</v>
      </c>
      <c r="U14">
        <v>1</v>
      </c>
      <c r="V14">
        <v>1</v>
      </c>
      <c r="W14">
        <v>0</v>
      </c>
    </row>
    <row r="15" spans="1:25" x14ac:dyDescent="0.25">
      <c r="B15">
        <v>130</v>
      </c>
      <c r="C15">
        <v>1301</v>
      </c>
      <c r="D15">
        <v>1.0900000000000001</v>
      </c>
      <c r="E15">
        <v>1</v>
      </c>
      <c r="F15">
        <v>1</v>
      </c>
      <c r="G15">
        <v>2013</v>
      </c>
      <c r="H15">
        <f>H14</f>
        <v>82150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4000</v>
      </c>
      <c r="R15">
        <v>4047</v>
      </c>
      <c r="S15">
        <v>0</v>
      </c>
      <c r="T15">
        <v>0</v>
      </c>
      <c r="U15">
        <v>1</v>
      </c>
      <c r="V15">
        <v>0</v>
      </c>
      <c r="W15">
        <v>0</v>
      </c>
    </row>
    <row r="16" spans="1:25" x14ac:dyDescent="0.25">
      <c r="B16">
        <v>130</v>
      </c>
      <c r="C16">
        <v>1302</v>
      </c>
      <c r="D16">
        <f>G31</f>
        <v>1.015625</v>
      </c>
      <c r="E16">
        <v>1</v>
      </c>
      <c r="F16">
        <v>1</v>
      </c>
      <c r="G16">
        <v>2013</v>
      </c>
      <c r="H16">
        <f t="shared" ref="H16:H17" si="0">H15</f>
        <v>82150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4000</v>
      </c>
      <c r="R16">
        <v>4047</v>
      </c>
      <c r="S16">
        <v>0</v>
      </c>
      <c r="T16">
        <v>0</v>
      </c>
      <c r="U16">
        <v>1</v>
      </c>
      <c r="V16">
        <v>0</v>
      </c>
      <c r="W16">
        <v>0</v>
      </c>
    </row>
    <row r="17" spans="1:23" x14ac:dyDescent="0.25">
      <c r="B17">
        <v>130</v>
      </c>
      <c r="C17">
        <v>1303</v>
      </c>
      <c r="D17">
        <f>I31</f>
        <v>1.2033898305084745</v>
      </c>
      <c r="E17">
        <v>1</v>
      </c>
      <c r="F17">
        <v>1</v>
      </c>
      <c r="G17">
        <v>2013</v>
      </c>
      <c r="H17">
        <f t="shared" si="0"/>
        <v>82150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4000</v>
      </c>
      <c r="R17">
        <v>4047</v>
      </c>
      <c r="S17">
        <v>0</v>
      </c>
      <c r="T17">
        <v>0</v>
      </c>
      <c r="U17">
        <v>1</v>
      </c>
      <c r="V17">
        <v>0</v>
      </c>
      <c r="W17">
        <v>0</v>
      </c>
    </row>
    <row r="19" spans="1:23" x14ac:dyDescent="0.25">
      <c r="A19" t="s">
        <v>27</v>
      </c>
      <c r="B19">
        <f t="shared" ref="B19:C22" si="1">B14</f>
        <v>129</v>
      </c>
      <c r="C19">
        <f t="shared" si="1"/>
        <v>1291</v>
      </c>
      <c r="D19">
        <f>LN(D14*$E$26)</f>
        <v>2.2165024482354583</v>
      </c>
      <c r="E19">
        <v>1</v>
      </c>
      <c r="F19">
        <v>1</v>
      </c>
      <c r="G19">
        <f>LN(G14)</f>
        <v>7.6073814256397911</v>
      </c>
      <c r="H19">
        <f>LN(H14*$E$26)</f>
        <v>11.367185333779984</v>
      </c>
      <c r="I19">
        <f t="shared" ref="I19:W19" si="2">I14</f>
        <v>0</v>
      </c>
      <c r="J19">
        <f t="shared" si="2"/>
        <v>1</v>
      </c>
      <c r="K19">
        <f t="shared" si="2"/>
        <v>0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4000</v>
      </c>
      <c r="R19">
        <f t="shared" si="2"/>
        <v>4200</v>
      </c>
      <c r="S19">
        <f t="shared" si="2"/>
        <v>0</v>
      </c>
      <c r="T19">
        <f t="shared" si="2"/>
        <v>0</v>
      </c>
      <c r="U19">
        <f t="shared" si="2"/>
        <v>1</v>
      </c>
      <c r="V19">
        <f t="shared" si="2"/>
        <v>1</v>
      </c>
      <c r="W19">
        <f t="shared" si="2"/>
        <v>0</v>
      </c>
    </row>
    <row r="20" spans="1:23" x14ac:dyDescent="0.25">
      <c r="B20">
        <f t="shared" si="1"/>
        <v>130</v>
      </c>
      <c r="C20">
        <f t="shared" si="1"/>
        <v>1301</v>
      </c>
      <c r="D20">
        <f>LN(D15*$E$26)</f>
        <v>0.13706090655562231</v>
      </c>
      <c r="E20">
        <v>1</v>
      </c>
      <c r="F20">
        <v>1</v>
      </c>
      <c r="G20">
        <f>LN(G15)</f>
        <v>7.6073814256397911</v>
      </c>
      <c r="H20">
        <f>LN(H15*$E$26)</f>
        <v>11.367185333779984</v>
      </c>
      <c r="I20">
        <f t="shared" ref="I20:W20" si="3">I15</f>
        <v>0</v>
      </c>
      <c r="J20">
        <f t="shared" si="3"/>
        <v>1</v>
      </c>
      <c r="K20">
        <f t="shared" si="3"/>
        <v>0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4000</v>
      </c>
      <c r="R20">
        <f t="shared" si="3"/>
        <v>4047</v>
      </c>
      <c r="S20">
        <f t="shared" si="3"/>
        <v>0</v>
      </c>
      <c r="T20">
        <f t="shared" si="3"/>
        <v>0</v>
      </c>
      <c r="U20">
        <f t="shared" si="3"/>
        <v>1</v>
      </c>
      <c r="V20">
        <f t="shared" si="3"/>
        <v>0</v>
      </c>
      <c r="W20">
        <f t="shared" si="3"/>
        <v>0</v>
      </c>
    </row>
    <row r="21" spans="1:23" x14ac:dyDescent="0.25">
      <c r="B21">
        <f t="shared" si="1"/>
        <v>130</v>
      </c>
      <c r="C21">
        <f t="shared" si="1"/>
        <v>1302</v>
      </c>
      <c r="D21">
        <f>LN(D16*$E$26)</f>
        <v>6.638739685053506E-2</v>
      </c>
      <c r="E21">
        <v>1</v>
      </c>
      <c r="F21">
        <v>1</v>
      </c>
      <c r="G21">
        <f>LN(G16)</f>
        <v>7.6073814256397911</v>
      </c>
      <c r="H21">
        <f>LN(H16*$E$26)</f>
        <v>11.367185333779984</v>
      </c>
      <c r="I21">
        <f t="shared" ref="I21:W21" si="4">I16</f>
        <v>0</v>
      </c>
      <c r="J21">
        <f t="shared" si="4"/>
        <v>1</v>
      </c>
      <c r="K21">
        <f t="shared" si="4"/>
        <v>0</v>
      </c>
      <c r="L21">
        <f t="shared" si="4"/>
        <v>1</v>
      </c>
      <c r="M21">
        <f t="shared" si="4"/>
        <v>1</v>
      </c>
      <c r="N21">
        <f t="shared" si="4"/>
        <v>1</v>
      </c>
      <c r="O21">
        <f t="shared" si="4"/>
        <v>1</v>
      </c>
      <c r="P21">
        <f t="shared" si="4"/>
        <v>1</v>
      </c>
      <c r="Q21">
        <f t="shared" si="4"/>
        <v>4000</v>
      </c>
      <c r="R21">
        <f t="shared" si="4"/>
        <v>4047</v>
      </c>
      <c r="S21">
        <f t="shared" si="4"/>
        <v>0</v>
      </c>
      <c r="T21">
        <f t="shared" si="4"/>
        <v>0</v>
      </c>
      <c r="U21">
        <f t="shared" si="4"/>
        <v>1</v>
      </c>
      <c r="V21">
        <f t="shared" si="4"/>
        <v>0</v>
      </c>
      <c r="W21">
        <f t="shared" si="4"/>
        <v>0</v>
      </c>
    </row>
    <row r="22" spans="1:23" x14ac:dyDescent="0.25">
      <c r="B22">
        <f t="shared" si="1"/>
        <v>130</v>
      </c>
      <c r="C22">
        <f t="shared" si="1"/>
        <v>1303</v>
      </c>
      <c r="D22">
        <f>LN(D17*$E$26)</f>
        <v>0.23602564345016566</v>
      </c>
      <c r="E22">
        <v>1</v>
      </c>
      <c r="F22">
        <v>1</v>
      </c>
      <c r="G22">
        <f>LN(G17)</f>
        <v>7.6073814256397911</v>
      </c>
      <c r="H22">
        <f>LN(H17*$E$26)</f>
        <v>11.367185333779984</v>
      </c>
      <c r="I22">
        <f t="shared" ref="I22:W22" si="5">I17</f>
        <v>0</v>
      </c>
      <c r="J22">
        <f t="shared" si="5"/>
        <v>1</v>
      </c>
      <c r="K22">
        <f t="shared" si="5"/>
        <v>0</v>
      </c>
      <c r="L22">
        <f t="shared" si="5"/>
        <v>1</v>
      </c>
      <c r="M22">
        <f t="shared" si="5"/>
        <v>1</v>
      </c>
      <c r="N22">
        <f t="shared" si="5"/>
        <v>1</v>
      </c>
      <c r="O22">
        <f t="shared" si="5"/>
        <v>1</v>
      </c>
      <c r="P22">
        <f t="shared" si="5"/>
        <v>1</v>
      </c>
      <c r="Q22">
        <f t="shared" si="5"/>
        <v>4000</v>
      </c>
      <c r="R22">
        <f t="shared" si="5"/>
        <v>4047</v>
      </c>
      <c r="S22">
        <f t="shared" si="5"/>
        <v>0</v>
      </c>
      <c r="T22">
        <f t="shared" si="5"/>
        <v>0</v>
      </c>
      <c r="U22">
        <f t="shared" si="5"/>
        <v>1</v>
      </c>
      <c r="V22">
        <f t="shared" si="5"/>
        <v>0</v>
      </c>
      <c r="W22">
        <f t="shared" si="5"/>
        <v>0</v>
      </c>
    </row>
    <row r="25" spans="1:23" x14ac:dyDescent="0.25">
      <c r="B25">
        <v>5000</v>
      </c>
      <c r="C25" s="2">
        <v>0.02</v>
      </c>
      <c r="D25">
        <f>SUMPRODUCT(B25:B32,C25:C32)</f>
        <v>82150</v>
      </c>
      <c r="E25">
        <v>2013</v>
      </c>
    </row>
    <row r="26" spans="1:23" ht="16.5" x14ac:dyDescent="0.3">
      <c r="B26">
        <v>15000</v>
      </c>
      <c r="C26" s="2">
        <v>7.0000000000000007E-2</v>
      </c>
      <c r="E26" s="3">
        <v>1.0522</v>
      </c>
    </row>
    <row r="27" spans="1:23" x14ac:dyDescent="0.25">
      <c r="B27">
        <v>30000</v>
      </c>
      <c r="C27" s="2">
        <v>0.18</v>
      </c>
    </row>
    <row r="28" spans="1:23" x14ac:dyDescent="0.25">
      <c r="B28">
        <v>50000</v>
      </c>
      <c r="C28" s="2">
        <v>0.19</v>
      </c>
    </row>
    <row r="29" spans="1:23" x14ac:dyDescent="0.25">
      <c r="B29">
        <v>70000</v>
      </c>
      <c r="C29" s="2">
        <v>0.17</v>
      </c>
      <c r="G29">
        <v>6.4000000000000001E-2</v>
      </c>
      <c r="H29">
        <v>4.2000000000000003E-2</v>
      </c>
      <c r="I29">
        <v>5.8999999999999997E-2</v>
      </c>
      <c r="J29">
        <f>I29</f>
        <v>5.8999999999999997E-2</v>
      </c>
      <c r="K29" t="s">
        <v>30</v>
      </c>
    </row>
    <row r="30" spans="1:23" x14ac:dyDescent="0.25">
      <c r="B30">
        <v>90000</v>
      </c>
      <c r="C30" s="2">
        <v>0.13</v>
      </c>
      <c r="G30">
        <v>6.5000000000000002E-2</v>
      </c>
      <c r="H30">
        <v>-8.9999999999999993E-3</v>
      </c>
      <c r="I30">
        <v>7.0999999999999994E-2</v>
      </c>
      <c r="J30">
        <f>I30+-0.111</f>
        <v>-4.0000000000000008E-2</v>
      </c>
      <c r="K30" t="s">
        <v>31</v>
      </c>
    </row>
    <row r="31" spans="1:23" x14ac:dyDescent="0.25">
      <c r="B31">
        <v>175000</v>
      </c>
      <c r="C31" s="2">
        <v>0.2</v>
      </c>
      <c r="G31">
        <f>G30/G29</f>
        <v>1.015625</v>
      </c>
      <c r="H31">
        <f t="shared" ref="H31:J31" si="6">H30/H29</f>
        <v>-0.21428571428571425</v>
      </c>
      <c r="I31">
        <f t="shared" si="6"/>
        <v>1.2033898305084745</v>
      </c>
      <c r="J31">
        <f t="shared" si="6"/>
        <v>-0.67796610169491545</v>
      </c>
    </row>
    <row r="32" spans="1:23" x14ac:dyDescent="0.25">
      <c r="B32">
        <v>250000</v>
      </c>
      <c r="C32" s="2">
        <v>0.03</v>
      </c>
    </row>
    <row r="38" spans="1:25" x14ac:dyDescent="0.25">
      <c r="A38" t="s">
        <v>32</v>
      </c>
      <c r="J38" s="4">
        <v>97.8</v>
      </c>
      <c r="K38" s="4">
        <v>130.4</v>
      </c>
    </row>
    <row r="39" spans="1:25" x14ac:dyDescent="0.25">
      <c r="A39" t="s">
        <v>33</v>
      </c>
      <c r="H39">
        <f>K38/J38</f>
        <v>1.3333333333333335</v>
      </c>
      <c r="I39" t="s">
        <v>40</v>
      </c>
    </row>
    <row r="40" spans="1:25" x14ac:dyDescent="0.25">
      <c r="H40" s="5">
        <v>1.2986</v>
      </c>
      <c r="I40" t="s">
        <v>39</v>
      </c>
    </row>
    <row r="41" spans="1:25" x14ac:dyDescent="0.25">
      <c r="D41">
        <v>115.85</v>
      </c>
      <c r="E41">
        <v>91.09</v>
      </c>
    </row>
    <row r="42" spans="1:25" x14ac:dyDescent="0.25">
      <c r="D42">
        <v>67.040000000000006</v>
      </c>
      <c r="E42">
        <v>75.14</v>
      </c>
      <c r="H42">
        <v>4200</v>
      </c>
      <c r="I42" t="s">
        <v>36</v>
      </c>
    </row>
    <row r="43" spans="1:25" x14ac:dyDescent="0.25">
      <c r="D43">
        <v>59.15</v>
      </c>
      <c r="E43">
        <v>75.73</v>
      </c>
      <c r="H43">
        <f>H42*2.471</f>
        <v>10378.200000000001</v>
      </c>
      <c r="I43" t="s">
        <v>37</v>
      </c>
    </row>
    <row r="44" spans="1:25" x14ac:dyDescent="0.25">
      <c r="D44">
        <v>79.22</v>
      </c>
      <c r="E44">
        <v>80.010000000000005</v>
      </c>
    </row>
    <row r="46" spans="1:25" x14ac:dyDescent="0.25">
      <c r="B46" t="s">
        <v>0</v>
      </c>
      <c r="C46" t="s">
        <v>1</v>
      </c>
      <c r="D46" t="s">
        <v>2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17</v>
      </c>
      <c r="S46" t="s">
        <v>18</v>
      </c>
      <c r="T46" t="s">
        <v>19</v>
      </c>
      <c r="U46" t="s">
        <v>20</v>
      </c>
      <c r="V46" t="s">
        <v>21</v>
      </c>
      <c r="W46" t="s">
        <v>22</v>
      </c>
      <c r="X46" t="s">
        <v>23</v>
      </c>
      <c r="Y46" t="s">
        <v>38</v>
      </c>
    </row>
    <row r="47" spans="1:25" x14ac:dyDescent="0.25">
      <c r="A47" t="s">
        <v>34</v>
      </c>
      <c r="B47">
        <v>131</v>
      </c>
      <c r="C47">
        <v>1311</v>
      </c>
      <c r="D47">
        <f>E44</f>
        <v>80.010000000000005</v>
      </c>
      <c r="E47">
        <v>1</v>
      </c>
      <c r="F47">
        <v>2001</v>
      </c>
      <c r="G47">
        <f>46858</f>
        <v>46858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f>H43</f>
        <v>10378.200000000001</v>
      </c>
      <c r="R47">
        <v>1</v>
      </c>
      <c r="S47">
        <v>1</v>
      </c>
      <c r="T47">
        <v>0</v>
      </c>
      <c r="U47">
        <v>1</v>
      </c>
      <c r="V47">
        <v>0</v>
      </c>
      <c r="Y47">
        <v>1</v>
      </c>
    </row>
    <row r="48" spans="1:25" x14ac:dyDescent="0.25">
      <c r="A48" t="s">
        <v>35</v>
      </c>
      <c r="B48">
        <f>B47</f>
        <v>131</v>
      </c>
      <c r="C48">
        <f t="shared" ref="C48:Y48" si="7">C47</f>
        <v>1311</v>
      </c>
      <c r="D48">
        <f>LOG(D47*H39/H40)</f>
        <v>1.9146076084811015</v>
      </c>
      <c r="E48">
        <f t="shared" si="7"/>
        <v>1</v>
      </c>
      <c r="F48">
        <f>LN(F47+1)</f>
        <v>7.6019019598751658</v>
      </c>
      <c r="G48">
        <f>LN(G47*H39/H40)</f>
        <v>10.781272342186117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1</v>
      </c>
      <c r="L48">
        <f t="shared" si="7"/>
        <v>1</v>
      </c>
      <c r="M48">
        <f t="shared" si="7"/>
        <v>1</v>
      </c>
      <c r="N48">
        <f t="shared" si="7"/>
        <v>1</v>
      </c>
      <c r="O48">
        <f t="shared" si="7"/>
        <v>1</v>
      </c>
      <c r="P48">
        <f t="shared" si="7"/>
        <v>0</v>
      </c>
      <c r="Q48">
        <f t="shared" si="7"/>
        <v>10378.200000000001</v>
      </c>
      <c r="R48">
        <f t="shared" si="7"/>
        <v>1</v>
      </c>
      <c r="S48">
        <f t="shared" si="7"/>
        <v>1</v>
      </c>
      <c r="T48">
        <f t="shared" si="7"/>
        <v>0</v>
      </c>
      <c r="U48">
        <f t="shared" si="7"/>
        <v>1</v>
      </c>
      <c r="V48">
        <f t="shared" si="7"/>
        <v>0</v>
      </c>
      <c r="Y48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</cp:lastModifiedBy>
  <dcterms:created xsi:type="dcterms:W3CDTF">2019-09-25T13:59:22Z</dcterms:created>
  <dcterms:modified xsi:type="dcterms:W3CDTF">2020-05-21T18:28:41Z</dcterms:modified>
</cp:coreProperties>
</file>