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Mariners\"/>
    </mc:Choice>
  </mc:AlternateContent>
  <xr:revisionPtr revIDLastSave="0" documentId="13_ncr:1_{A5519C72-FD3B-4C23-8D50-BBF792C9C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  <sheet name="Full Schedule" sheetId="7" r:id="rId2"/>
  </sheets>
  <definedNames>
    <definedName name="_xlnm._FilterDatabase" localSheetId="0" hidden="1">Ranking!$J$1:$O$82</definedName>
    <definedName name="FirstConstraint">Ranking!$B$37</definedName>
    <definedName name="Gifts">#REF!</definedName>
    <definedName name="Promo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AB5" i="1"/>
  <c r="AB6" i="1"/>
  <c r="AB7" i="1"/>
  <c r="AB8" i="1"/>
  <c r="AC5" i="1"/>
  <c r="AC6" i="1"/>
  <c r="AC7" i="1"/>
  <c r="AC8" i="1"/>
  <c r="AB9" i="1"/>
  <c r="AB10" i="1"/>
  <c r="AB11" i="1"/>
  <c r="AB12" i="1"/>
  <c r="AC9" i="1"/>
  <c r="AC10" i="1"/>
  <c r="AC11" i="1"/>
  <c r="AC12" i="1"/>
  <c r="AB13" i="1"/>
  <c r="AB14" i="1"/>
  <c r="AC13" i="1"/>
  <c r="AC14" i="1"/>
  <c r="AB16" i="1"/>
  <c r="AC16" i="1"/>
  <c r="AB15" i="1"/>
  <c r="AC15" i="1"/>
  <c r="AC2" i="1"/>
  <c r="AC3" i="1"/>
  <c r="AC4" i="1"/>
  <c r="AB2" i="1"/>
  <c r="AB3" i="1"/>
  <c r="AB4" i="1"/>
  <c r="AA17" i="1"/>
  <c r="Z1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AB17" i="1" l="1"/>
  <c r="AC17" i="1"/>
  <c r="T5" i="1"/>
  <c r="T2" i="1"/>
  <c r="T39" i="1"/>
  <c r="T79" i="1"/>
  <c r="T71" i="1"/>
  <c r="T63" i="1"/>
  <c r="T55" i="1"/>
  <c r="T47" i="1"/>
  <c r="T74" i="1"/>
  <c r="T50" i="1"/>
  <c r="T34" i="1"/>
  <c r="T10" i="1"/>
  <c r="T73" i="1"/>
  <c r="T57" i="1"/>
  <c r="T49" i="1"/>
  <c r="T41" i="1"/>
  <c r="T25" i="1"/>
  <c r="T17" i="1"/>
  <c r="T9" i="1"/>
  <c r="T15" i="1"/>
  <c r="T70" i="1"/>
  <c r="T14" i="1"/>
  <c r="T7" i="1"/>
  <c r="T54" i="1"/>
  <c r="T30" i="1"/>
  <c r="T21" i="1"/>
  <c r="T23" i="1"/>
  <c r="T78" i="1"/>
  <c r="T46" i="1"/>
  <c r="T22" i="1"/>
  <c r="T77" i="1"/>
  <c r="T61" i="1"/>
  <c r="T45" i="1"/>
  <c r="T29" i="1"/>
  <c r="T31" i="1"/>
  <c r="T62" i="1"/>
  <c r="T38" i="1"/>
  <c r="T6" i="1"/>
  <c r="T69" i="1"/>
  <c r="T53" i="1"/>
  <c r="T37" i="1"/>
  <c r="T13" i="1"/>
  <c r="T66" i="1"/>
  <c r="T42" i="1"/>
  <c r="T18" i="1"/>
  <c r="T82" i="1"/>
  <c r="T58" i="1"/>
  <c r="T26" i="1"/>
  <c r="T81" i="1"/>
  <c r="T65" i="1"/>
  <c r="T33" i="1"/>
  <c r="T60" i="1"/>
  <c r="T28" i="1"/>
  <c r="T75" i="1"/>
  <c r="T27" i="1"/>
  <c r="T12" i="1"/>
  <c r="T72" i="1"/>
  <c r="T64" i="1"/>
  <c r="T48" i="1"/>
  <c r="T40" i="1"/>
  <c r="T24" i="1"/>
  <c r="T8" i="1"/>
  <c r="T68" i="1"/>
  <c r="T20" i="1"/>
  <c r="T80" i="1"/>
  <c r="T56" i="1"/>
  <c r="T16" i="1"/>
  <c r="T44" i="1"/>
  <c r="T32" i="1"/>
  <c r="T4" i="1"/>
  <c r="T52" i="1"/>
  <c r="T59" i="1"/>
  <c r="T51" i="1"/>
  <c r="T43" i="1"/>
  <c r="T35" i="1"/>
  <c r="T11" i="1"/>
  <c r="T3" i="1"/>
  <c r="T76" i="1"/>
  <c r="T36" i="1"/>
  <c r="T67" i="1"/>
  <c r="T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C18" i="1" l="1"/>
</calcChain>
</file>

<file path=xl/sharedStrings.xml><?xml version="1.0" encoding="utf-8"?>
<sst xmlns="http://schemas.openxmlformats.org/spreadsheetml/2006/main" count="265" uniqueCount="95">
  <si>
    <t>Date</t>
  </si>
  <si>
    <t>Time</t>
  </si>
  <si>
    <t>Day</t>
  </si>
  <si>
    <t>Rank</t>
  </si>
  <si>
    <t>Opponent</t>
  </si>
  <si>
    <t># Tickets Validation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</si>
  <si>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</si>
  <si>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</si>
  <si>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</si>
  <si>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</si>
  <si>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</si>
  <si>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</si>
  <si>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</si>
  <si>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</si>
  <si>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</si>
  <si>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</si>
  <si>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</si>
  <si>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</si>
  <si>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</si>
  <si>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</si>
  <si>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</si>
  <si>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</si>
  <si>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</si>
  <si>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</si>
  <si>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</si>
  <si>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</si>
  <si>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</si>
  <si>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</si>
  <si>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</si>
  <si>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</si>
  <si>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</si>
  <si>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</si>
  <si>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</si>
  <si>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</si>
  <si>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</si>
  <si>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</si>
  <si>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</si>
  <si>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</si>
  <si>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</si>
  <si>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</si>
  <si>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</si>
  <si>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</si>
  <si>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</si>
  <si>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</si>
  <si>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</si>
  <si>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</si>
  <si>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</si>
  <si>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</si>
  <si>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</si>
  <si>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</si>
  <si>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</si>
  <si>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</si>
  <si>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</si>
  <si>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</si>
  <si>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</si>
  <si>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</si>
  <si>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</si>
  <si>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</si>
  <si>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</si>
  <si>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</si>
  <si>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</si>
  <si>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</si>
  <si>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</si>
  <si>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</si>
  <si>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</si>
  <si>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</si>
  <si>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</si>
  <si>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</si>
  <si>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</si>
  <si>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</si>
  <si>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</si>
  <si>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</si>
  <si>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</si>
  <si>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</si>
  <si>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</si>
  <si>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</si>
  <si>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</si>
  <si>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Quad 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</si>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</sst>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b/>
      <u/>
      <sz val="12"/>
      <color theme="10"/>
      <name val="Arial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3" fillId="0" borderId="0"/>
    <xf numFmtId="0" fontId="2" fillId="0" borderId="0"/>
    <xf numFmtId="44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9" fillId="0" borderId="0" xfId="6" applyFont="1"/>
    <xf numFmtId="0" fontId="10" fillId="0" borderId="0" xfId="0" applyFont="1"/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7" applyNumberFormat="1" applyFont="1"/>
    <xf numFmtId="0" fontId="0" fillId="3" borderId="0" xfId="0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8">
    <cellStyle name="Currency" xfId="7" builtinId="4"/>
    <cellStyle name="Currency 2" xfId="4" xr:uid="{00000000-0005-0000-0000-000001000000}"/>
    <cellStyle name="Hyperlink" xfId="6" builtinId="8"/>
    <cellStyle name="Normal" xfId="0" builtinId="0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5" xr:uid="{AF0439D6-8192-4E89-93DB-F527DA4E9322}"/>
  </cellStyles>
  <dxfs count="21">
    <dxf>
      <numFmt numFmtId="0" formatCode="General"/>
    </dxf>
    <dxf>
      <fill>
        <patternFill>
          <bgColor indexed="22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.00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31751</xdr:rowOff>
    </xdr:from>
    <xdr:ext cx="3379611" cy="28151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232834"/>
          <a:ext cx="3379611" cy="2815166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endParaRPr lang="en-US" sz="800"/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Rank column </a:t>
          </a:r>
          <a:r>
            <a:rPr lang="en-US" sz="1000" baseline="0"/>
            <a:t>(and optionally the Quad Rank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28</xdr:row>
      <xdr:rowOff>117123</xdr:rowOff>
    </xdr:from>
    <xdr:ext cx="3351389" cy="118462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4001206"/>
          <a:ext cx="3351389" cy="1184628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endParaRPr lang="en-US" sz="800" b="1"/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201083</xdr:colOff>
      <xdr:row>19</xdr:row>
      <xdr:rowOff>21168</xdr:rowOff>
    </xdr:from>
    <xdr:ext cx="3351389" cy="7937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201083" y="2476501"/>
          <a:ext cx="3351389" cy="793750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endParaRPr lang="en-US" sz="800" b="1"/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146845</xdr:colOff>
      <xdr:row>55</xdr:row>
      <xdr:rowOff>137678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2F34EC-2FA5-2660-DBB9-BD9C11CC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0" y="158750"/>
          <a:ext cx="6242845" cy="8907028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V82" totalsRowShown="0" headerRowDxfId="20" dataDxfId="19">
  <autoFilter ref="J1:V82" xr:uid="{00000000-000C-0000-FFFF-FFFF00000000}"/>
  <tableColumns count="13">
    <tableColumn id="3" xr3:uid="{00000000-0010-0000-0000-000003000000}" name="Day" dataDxfId="18"/>
    <tableColumn id="2" xr3:uid="{00000000-0010-0000-0000-000002000000}" name="Date" dataDxfId="17"/>
    <tableColumn id="5" xr3:uid="{00000000-0010-0000-0000-000005000000}" name="Time" dataDxfId="16"/>
    <tableColumn id="4" xr3:uid="{00000000-0010-0000-0000-000004000000}" name="Opponent" dataDxfId="15"/>
    <tableColumn id="6" xr3:uid="{00000000-0010-0000-0000-000006000000}" name="Rank" dataDxfId="14"/>
    <tableColumn id="10" xr3:uid="{00000000-0010-0000-0000-00000A000000}" name="QuadRank" dataDxfId="13" dataCellStyle="Normal 2"/>
    <tableColumn id="7" xr3:uid="{9E8F088B-1EA6-44CA-B818-1F7D43F5D5E7}" name="Type" dataCellStyle="Normal"/>
    <tableColumn id="8" xr3:uid="{AA6D2002-4C78-4093-9793-A575FAC0F72F}" name="Price" dataDxfId="12" dataCellStyle="Currency">
      <calculatedColumnFormula>_xlfn.XLOOKUP(Games[[#This Row],[Type]],Types[Type],Types[Price])</calculatedColumnFormula>
    </tableColumn>
    <tableColumn id="13" xr3:uid="{10011C92-A32E-4605-8584-BDBE5EABC83A}" name="Sort" dataDxfId="11">
      <calculatedColumnFormula>Games[[#This Row],[Rank]]+IF($B$26,RAND(),IF($B$27,Games[[#This Row],[Date]]+Games[[#This Row],[Time]]-TODAY(),IF($B$28,TODAY()-Games[[#This Row],[Date]]-Games[[#This Row],[Time]],RAND())))/365000</calculatedColumnFormula>
    </tableColumn>
    <tableColumn id="12" xr3:uid="{37C05280-5969-45DA-A219-1C67939DD86E}" name="Quad Sort" dataDxfId="10">
      <calculatedColumnFormula>Games[[#This Row],[QuadRank]]+IF($B$26,RAND(),IF($B$27,Games[[#This Row],[Date]]+Games[[#This Row],[Time]]-TODAY(),IF($B$28,TODAY()-Games[[#This Row],[Date]]-Games[[#This Row],[Time]],RAND())))/365000</calculatedColumnFormula>
    </tableColumn>
    <tableColumn id="11" xr3:uid="{FA007AE0-2EB9-42D5-BE56-D34C6032708A}" name="Pick" dataDxfId="9">
      <calculatedColumnFormula>_xlfn.RANK.EQ(Games[[#This Row],[Sort]],Games[Sort],1)</calculatedColumnFormula>
    </tableColumn>
    <tableColumn id="9" xr3:uid="{FE7F021A-A7DE-4DDD-9CB4-33114D9B6A5E}" name="QuadPick" dataDxfId="0">
      <calculatedColumnFormula>IF(ISNUMBER(Games[[#This Row],[QuadRank]]),_xlfn.RANK.EQ(Games[[#This Row],[Quad Sort]],Games[Quad Sort],1),"")</calculatedColumnFormula>
    </tableColumn>
    <tableColumn id="1" xr3:uid="{E202D478-E193-4757-B123-9D114B30B5E4}" name="Promotions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Y23:Z27" totalsRowShown="0" headerRowDxfId="7">
  <autoFilter ref="Y23:Z27" xr:uid="{C8A00DCA-5FDD-46AE-98FE-ADCF435506EB}"/>
  <tableColumns count="2">
    <tableColumn id="1" xr3:uid="{D0C1F639-6CA2-4EE2-B48E-9CAE9BBAB740}" name="Type" dataDxfId="6"/>
    <tableColumn id="2" xr3:uid="{D785142C-C4FC-418F-A0C8-7745E2B467E4}" name="Price" dataDxfId="5" dataCellStyle="Currency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Y1:AC17" totalsRowCount="1" headerRowDxfId="4">
  <autoFilter ref="Y1:AC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3">
      <calculatedColumnFormula>Names[[#This Row],[Pairs]]+Names[[#This Row],[Quads]]</calculatedColumnFormula>
    </tableColumn>
    <tableColumn id="5" xr3:uid="{352D40E4-D431-4ADD-8BC1-66192541A0D2}" name="Tickets" totalsRowFunction="sum" dataDxfId="2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82"/>
  <sheetViews>
    <sheetView tabSelected="1" zoomScale="90" zoomScaleNormal="90" workbookViewId="0">
      <pane ySplit="1" topLeftCell="A11" activePane="bottomLeft" state="frozen"/>
      <selection pane="bottomLeft" activeCell="G46" sqref="G46"/>
    </sheetView>
  </sheetViews>
  <sheetFormatPr defaultRowHeight="12.75" x14ac:dyDescent="0.2"/>
  <cols>
    <col min="1" max="1" width="4.28515625" customWidth="1"/>
    <col min="2" max="2" width="4" customWidth="1"/>
    <col min="3" max="3" width="7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9.28515625" bestFit="1" customWidth="1"/>
    <col min="15" max="15" width="7.28515625" customWidth="1"/>
    <col min="16" max="16" width="6.42578125" customWidth="1"/>
    <col min="17" max="17" width="10.28515625" customWidth="1"/>
    <col min="18" max="19" width="15.85546875" hidden="1" customWidth="1"/>
    <col min="20" max="21" width="10.140625" bestFit="1" customWidth="1"/>
    <col min="22" max="22" width="88.5703125" bestFit="1" customWidth="1"/>
    <col min="23" max="23" width="0" hidden="1" customWidth="1"/>
    <col min="24" max="24" width="5" customWidth="1"/>
    <col min="25" max="25" width="14.5703125" bestFit="1" customWidth="1"/>
    <col min="26" max="26" width="10.7109375" customWidth="1"/>
    <col min="28" max="28" width="10" bestFit="1" customWidth="1"/>
    <col min="29" max="29" width="10.28515625" bestFit="1" customWidth="1"/>
  </cols>
  <sheetData>
    <row r="1" spans="1:29" s="1" customFormat="1" ht="31.5" x14ac:dyDescent="0.2">
      <c r="B1"/>
      <c r="C1"/>
      <c r="D1"/>
      <c r="E1"/>
      <c r="F1"/>
      <c r="G1"/>
      <c r="J1" s="19" t="s">
        <v>2</v>
      </c>
      <c r="K1" s="20" t="s">
        <v>0</v>
      </c>
      <c r="L1" s="21" t="s">
        <v>1</v>
      </c>
      <c r="M1" s="19" t="s">
        <v>4</v>
      </c>
      <c r="N1" s="22" t="s">
        <v>3</v>
      </c>
      <c r="O1" s="22" t="s">
        <v>89</v>
      </c>
      <c r="P1" s="21" t="s">
        <v>88</v>
      </c>
      <c r="Q1" s="21" t="s">
        <v>90</v>
      </c>
      <c r="R1" s="21" t="s">
        <v>76</v>
      </c>
      <c r="S1" s="21" t="s">
        <v>77</v>
      </c>
      <c r="T1" s="21" t="s">
        <v>91</v>
      </c>
      <c r="U1" s="21" t="s">
        <v>92</v>
      </c>
      <c r="V1" s="19" t="s">
        <v>94</v>
      </c>
      <c r="Y1" s="19" t="s">
        <v>93</v>
      </c>
      <c r="Z1" s="19" t="s">
        <v>78</v>
      </c>
      <c r="AA1" s="19" t="s">
        <v>79</v>
      </c>
      <c r="AB1" s="19" t="s">
        <v>84</v>
      </c>
      <c r="AC1" s="19" t="s">
        <v>85</v>
      </c>
    </row>
    <row r="2" spans="1:29" ht="15" customHeight="1" x14ac:dyDescent="0.2">
      <c r="J2" s="7" t="str">
        <f>TEXT(K2, "ddd")</f>
        <v>Thu</v>
      </c>
      <c r="K2" s="13">
        <v>46107</v>
      </c>
      <c r="L2" s="12">
        <v>0.79861111111111116</v>
      </c>
      <c r="M2" t="s">
        <v>6</v>
      </c>
      <c r="N2" s="14"/>
      <c r="O2" s="18"/>
      <c r="P2" t="s">
        <v>70</v>
      </c>
      <c r="Q2" s="17">
        <f>_xlfn.XLOOKUP(Games[[#This Row],[Type]],Types[Type],Types[Price])</f>
        <v>90</v>
      </c>
      <c r="R2">
        <f ca="1">Games[[#This Row],[Rank]]+IF($B$26,RAND(),IF($B$27,Games[[#This Row],[Date]]+Games[[#This Row],[Time]]-TODAY(),IF($B$28,TODAY()-Games[[#This Row],[Date]]-Games[[#This Row],[Time]],RAND())))/365000</f>
        <v>5.8089127448514831E-7</v>
      </c>
      <c r="S2">
        <f ca="1">Games[[#This Row],[QuadRank]]+IF($B$26,RAND(),IF($B$27,Games[[#This Row],[Date]]+Games[[#This Row],[Time]]-TODAY(),IF($B$28,TODAY()-Games[[#This Row],[Date]]-Games[[#This Row],[Time]],RAND())))/365000</f>
        <v>7.7620816203594526E-7</v>
      </c>
      <c r="T2">
        <f ca="1">_xlfn.RANK.EQ(Games[[#This Row],[Sort]],Games[Sort],1)</f>
        <v>16</v>
      </c>
      <c r="U2" t="str">
        <f>IF(ISNUMBER(Games[[#This Row],[QuadRank]]),_xlfn.RANK.EQ(Games[[#This Row],[Quad Sort]],Games[Quad Sort],1),"")</f>
        <v/>
      </c>
      <c r="V2" s="5" t="s">
        <v>39</v>
      </c>
      <c r="W2" s="3" t="s">
        <v>5</v>
      </c>
      <c r="Y2" t="s">
        <v>80</v>
      </c>
      <c r="Z2">
        <v>10</v>
      </c>
      <c r="AA2">
        <v>2</v>
      </c>
      <c r="AB2">
        <f>Names[[#This Row],[Pairs]]+Names[[#This Row],[Quads]]</f>
        <v>12</v>
      </c>
      <c r="AC2">
        <f>Names[[#This Row],[Pairs]]*2 + Names[[#This Row],[Quads]]*4</f>
        <v>28</v>
      </c>
    </row>
    <row r="3" spans="1:29" x14ac:dyDescent="0.2">
      <c r="J3" s="7" t="str">
        <f t="shared" ref="J3:J66" si="0">TEXT(K3, "ddd")</f>
        <v>Fri</v>
      </c>
      <c r="K3" s="13">
        <v>46108</v>
      </c>
      <c r="L3" s="12">
        <v>0.78125</v>
      </c>
      <c r="M3" t="s">
        <v>6</v>
      </c>
      <c r="N3" s="14"/>
      <c r="O3" s="18"/>
      <c r="P3" t="s">
        <v>71</v>
      </c>
      <c r="Q3" s="17">
        <f>_xlfn.XLOOKUP(Games[[#This Row],[Type]],Types[Type],Types[Price])</f>
        <v>69</v>
      </c>
      <c r="R3">
        <f ca="1">Games[[#This Row],[Rank]]+IF($B$26,RAND(),IF($B$27,Games[[#This Row],[Date]]+Games[[#This Row],[Time]]-TODAY(),IF($B$28,TODAY()-Games[[#This Row],[Date]]-Games[[#This Row],[Time]],RAND())))/365000</f>
        <v>1.5098060754489635E-6</v>
      </c>
      <c r="S3">
        <f ca="1">Games[[#This Row],[QuadRank]]+IF($B$26,RAND(),IF($B$27,Games[[#This Row],[Date]]+Games[[#This Row],[Time]]-TODAY(),IF($B$28,TODAY()-Games[[#This Row],[Date]]-Games[[#This Row],[Time]],RAND())))/365000</f>
        <v>2.2883881053065954E-6</v>
      </c>
      <c r="T3">
        <f ca="1">_xlfn.RANK.EQ(Games[[#This Row],[Sort]],Games[Sort],1)</f>
        <v>36</v>
      </c>
      <c r="U3" t="str">
        <f>IF(ISNUMBER(Games[[#This Row],[QuadRank]]),_xlfn.RANK.EQ(Games[[#This Row],[Quad Sort]],Games[Quad Sort],1),"")</f>
        <v/>
      </c>
      <c r="V3" s="5" t="s">
        <v>40</v>
      </c>
      <c r="W3">
        <v>2</v>
      </c>
      <c r="Y3" t="s">
        <v>81</v>
      </c>
      <c r="Z3">
        <v>20</v>
      </c>
      <c r="AA3">
        <v>2</v>
      </c>
      <c r="AB3">
        <f>Names[[#This Row],[Pairs]]+Names[[#This Row],[Quads]]</f>
        <v>22</v>
      </c>
      <c r="AC3">
        <f>Names[[#This Row],[Pairs]]*2 + Names[[#This Row],[Quads]]*4</f>
        <v>48</v>
      </c>
    </row>
    <row r="4" spans="1:29" x14ac:dyDescent="0.2">
      <c r="J4" s="7" t="str">
        <f t="shared" si="0"/>
        <v>Sat</v>
      </c>
      <c r="K4" s="13">
        <v>46109</v>
      </c>
      <c r="L4" s="12">
        <v>0.77777777777777779</v>
      </c>
      <c r="M4" t="s">
        <v>6</v>
      </c>
      <c r="N4" s="14"/>
      <c r="O4" s="18"/>
      <c r="P4" t="s">
        <v>71</v>
      </c>
      <c r="Q4" s="17">
        <f>_xlfn.XLOOKUP(Games[[#This Row],[Type]],Types[Type],Types[Price])</f>
        <v>69</v>
      </c>
      <c r="R4">
        <f ca="1">Games[[#This Row],[Rank]]+IF($B$26,RAND(),IF($B$27,Games[[#This Row],[Date]]+Games[[#This Row],[Time]]-TODAY(),IF($B$28,TODAY()-Games[[#This Row],[Date]]-Games[[#This Row],[Time]],RAND())))/365000</f>
        <v>2.3125622826472639E-6</v>
      </c>
      <c r="S4">
        <f ca="1">Games[[#This Row],[QuadRank]]+IF($B$26,RAND(),IF($B$27,Games[[#This Row],[Date]]+Games[[#This Row],[Time]]-TODAY(),IF($B$28,TODAY()-Games[[#This Row],[Date]]-Games[[#This Row],[Time]],RAND())))/365000</f>
        <v>8.8414948832771999E-7</v>
      </c>
      <c r="T4">
        <f ca="1">_xlfn.RANK.EQ(Games[[#This Row],[Sort]],Games[Sort],1)</f>
        <v>68</v>
      </c>
      <c r="U4" t="str">
        <f>IF(ISNUMBER(Games[[#This Row],[QuadRank]]),_xlfn.RANK.EQ(Games[[#This Row],[Quad Sort]],Games[Quad Sort],1),"")</f>
        <v/>
      </c>
      <c r="V4" s="5" t="s">
        <v>41</v>
      </c>
      <c r="W4">
        <v>4</v>
      </c>
      <c r="Y4" t="s">
        <v>82</v>
      </c>
      <c r="Z4">
        <v>22</v>
      </c>
      <c r="AA4">
        <v>0</v>
      </c>
      <c r="AB4">
        <f>Names[[#This Row],[Pairs]]+Names[[#This Row],[Quads]]</f>
        <v>22</v>
      </c>
      <c r="AC4">
        <f>Names[[#This Row],[Pairs]]*2 + Names[[#This Row],[Quads]]*4</f>
        <v>44</v>
      </c>
    </row>
    <row r="5" spans="1:29" x14ac:dyDescent="0.2">
      <c r="J5" s="7" t="str">
        <f t="shared" si="0"/>
        <v>Sun</v>
      </c>
      <c r="K5" s="13">
        <v>46110</v>
      </c>
      <c r="L5" s="12">
        <v>0.68055555555555558</v>
      </c>
      <c r="M5" t="s">
        <v>6</v>
      </c>
      <c r="N5" s="14"/>
      <c r="O5" s="18"/>
      <c r="P5" t="s">
        <v>71</v>
      </c>
      <c r="Q5" s="17">
        <f>_xlfn.XLOOKUP(Games[[#This Row],[Type]],Types[Type],Types[Price])</f>
        <v>69</v>
      </c>
      <c r="R5">
        <f ca="1">Games[[#This Row],[Rank]]+IF($B$26,RAND(),IF($B$27,Games[[#This Row],[Date]]+Games[[#This Row],[Time]]-TODAY(),IF($B$28,TODAY()-Games[[#This Row],[Date]]-Games[[#This Row],[Time]],RAND())))/365000</f>
        <v>2.4353673310057253E-6</v>
      </c>
      <c r="S5">
        <f ca="1">Games[[#This Row],[QuadRank]]+IF($B$26,RAND(),IF($B$27,Games[[#This Row],[Date]]+Games[[#This Row],[Time]]-TODAY(),IF($B$28,TODAY()-Games[[#This Row],[Date]]-Games[[#This Row],[Time]],RAND())))/365000</f>
        <v>6.526587246975433E-8</v>
      </c>
      <c r="T5">
        <f ca="1">_xlfn.RANK.EQ(Games[[#This Row],[Sort]],Games[Sort],1)</f>
        <v>73</v>
      </c>
      <c r="U5" t="str">
        <f>IF(ISNUMBER(Games[[#This Row],[QuadRank]]),_xlfn.RANK.EQ(Games[[#This Row],[Quad Sort]],Games[Quad Sort],1),"")</f>
        <v/>
      </c>
      <c r="V5" s="5"/>
      <c r="AB5">
        <f>Names[[#This Row],[Pairs]]+Names[[#This Row],[Quads]]</f>
        <v>0</v>
      </c>
      <c r="AC5">
        <f>Names[[#This Row],[Pairs]]*2 + Names[[#This Row],[Quads]]*4</f>
        <v>0</v>
      </c>
    </row>
    <row r="6" spans="1:29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3">
        <v>46111</v>
      </c>
      <c r="L6" s="12">
        <v>0.77777777777777779</v>
      </c>
      <c r="M6" t="s">
        <v>7</v>
      </c>
      <c r="N6" s="14"/>
      <c r="O6" s="18"/>
      <c r="P6" t="s">
        <v>72</v>
      </c>
      <c r="Q6" s="17">
        <f>_xlfn.XLOOKUP(Games[[#This Row],[Type]],Types[Type],Types[Price])</f>
        <v>45</v>
      </c>
      <c r="R6">
        <f ca="1">Games[[#This Row],[Rank]]+IF($B$26,RAND(),IF($B$27,Games[[#This Row],[Date]]+Games[[#This Row],[Time]]-TODAY(),IF($B$28,TODAY()-Games[[#This Row],[Date]]-Games[[#This Row],[Time]],RAND())))/365000</f>
        <v>2.3042877636956282E-6</v>
      </c>
      <c r="S6">
        <f ca="1">Games[[#This Row],[QuadRank]]+IF($B$26,RAND(),IF($B$27,Games[[#This Row],[Date]]+Games[[#This Row],[Time]]-TODAY(),IF($B$28,TODAY()-Games[[#This Row],[Date]]-Games[[#This Row],[Time]],RAND())))/365000</f>
        <v>1.2121501363247677E-6</v>
      </c>
      <c r="T6">
        <f ca="1">_xlfn.RANK.EQ(Games[[#This Row],[Sort]],Games[Sort],1)</f>
        <v>67</v>
      </c>
      <c r="U6" t="str">
        <f>IF(ISNUMBER(Games[[#This Row],[QuadRank]]),_xlfn.RANK.EQ(Games[[#This Row],[Quad Sort]],Games[Quad Sort],1),"")</f>
        <v/>
      </c>
      <c r="V6" s="5"/>
      <c r="AB6">
        <f>Names[[#This Row],[Pairs]]+Names[[#This Row],[Quads]]</f>
        <v>0</v>
      </c>
      <c r="AC6">
        <f>Names[[#This Row],[Pairs]]*2 + Names[[#This Row],[Quads]]*4</f>
        <v>0</v>
      </c>
    </row>
    <row r="7" spans="1:29" x14ac:dyDescent="0.2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3">
        <v>46112</v>
      </c>
      <c r="L7" s="12">
        <v>0.77777777777777779</v>
      </c>
      <c r="M7" t="s">
        <v>7</v>
      </c>
      <c r="N7" s="14"/>
      <c r="O7" s="18"/>
      <c r="P7" t="s">
        <v>72</v>
      </c>
      <c r="Q7" s="17">
        <f>_xlfn.XLOOKUP(Games[[#This Row],[Type]],Types[Type],Types[Price])</f>
        <v>45</v>
      </c>
      <c r="R7">
        <f ca="1">Games[[#This Row],[Rank]]+IF($B$26,RAND(),IF($B$27,Games[[#This Row],[Date]]+Games[[#This Row],[Time]]-TODAY(),IF($B$28,TODAY()-Games[[#This Row],[Date]]-Games[[#This Row],[Time]],RAND())))/365000</f>
        <v>2.6070205002704839E-6</v>
      </c>
      <c r="S7">
        <f ca="1">Games[[#This Row],[QuadRank]]+IF($B$26,RAND(),IF($B$27,Games[[#This Row],[Date]]+Games[[#This Row],[Time]]-TODAY(),IF($B$28,TODAY()-Games[[#This Row],[Date]]-Games[[#This Row],[Time]],RAND())))/365000</f>
        <v>6.3967699856970058E-7</v>
      </c>
      <c r="T7">
        <f ca="1">_xlfn.RANK.EQ(Games[[#This Row],[Sort]],Games[Sort],1)</f>
        <v>79</v>
      </c>
      <c r="U7" t="str">
        <f>IF(ISNUMBER(Games[[#This Row],[QuadRank]]),_xlfn.RANK.EQ(Games[[#This Row],[Quad Sort]],Games[Quad Sort],1),"")</f>
        <v/>
      </c>
      <c r="V7" s="5"/>
      <c r="AB7">
        <f>Names[[#This Row],[Pairs]]+Names[[#This Row],[Quads]]</f>
        <v>0</v>
      </c>
      <c r="AC7">
        <f>Names[[#This Row],[Pairs]]*2 + Names[[#This Row],[Quads]]*4</f>
        <v>0</v>
      </c>
    </row>
    <row r="8" spans="1:29" x14ac:dyDescent="0.2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3">
        <v>46113</v>
      </c>
      <c r="L8" s="12">
        <v>0.54861111111111116</v>
      </c>
      <c r="M8" t="s">
        <v>7</v>
      </c>
      <c r="N8" s="14"/>
      <c r="O8" s="18"/>
      <c r="P8" t="s">
        <v>72</v>
      </c>
      <c r="Q8" s="17">
        <f>_xlfn.XLOOKUP(Games[[#This Row],[Type]],Types[Type],Types[Price])</f>
        <v>45</v>
      </c>
      <c r="R8">
        <f ca="1">Games[[#This Row],[Rank]]+IF($B$26,RAND(),IF($B$27,Games[[#This Row],[Date]]+Games[[#This Row],[Time]]-TODAY(),IF($B$28,TODAY()-Games[[#This Row],[Date]]-Games[[#This Row],[Time]],RAND())))/365000</f>
        <v>1.1786344913491568E-6</v>
      </c>
      <c r="S8">
        <f ca="1">Games[[#This Row],[QuadRank]]+IF($B$26,RAND(),IF($B$27,Games[[#This Row],[Date]]+Games[[#This Row],[Time]]-TODAY(),IF($B$28,TODAY()-Games[[#This Row],[Date]]-Games[[#This Row],[Time]],RAND())))/365000</f>
        <v>1.3699386129068647E-6</v>
      </c>
      <c r="T8">
        <f ca="1">_xlfn.RANK.EQ(Games[[#This Row],[Sort]],Games[Sort],1)</f>
        <v>29</v>
      </c>
      <c r="U8" t="str">
        <f>IF(ISNUMBER(Games[[#This Row],[QuadRank]]),_xlfn.RANK.EQ(Games[[#This Row],[Quad Sort]],Games[Quad Sort],1),"")</f>
        <v/>
      </c>
      <c r="V8" s="5"/>
      <c r="AB8">
        <f>Names[[#This Row],[Pairs]]+Names[[#This Row],[Quads]]</f>
        <v>0</v>
      </c>
      <c r="AC8">
        <f>Names[[#This Row],[Pairs]]*2 + Names[[#This Row],[Quads]]*4</f>
        <v>0</v>
      </c>
    </row>
    <row r="9" spans="1:29" x14ac:dyDescent="0.2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3">
        <v>46122</v>
      </c>
      <c r="L9" s="12">
        <v>0.77777777777777779</v>
      </c>
      <c r="M9" t="s">
        <v>8</v>
      </c>
      <c r="N9" s="14"/>
      <c r="O9" s="18"/>
      <c r="P9" t="s">
        <v>72</v>
      </c>
      <c r="Q9" s="17">
        <f>_xlfn.XLOOKUP(Games[[#This Row],[Type]],Types[Type],Types[Price])</f>
        <v>45</v>
      </c>
      <c r="R9">
        <f ca="1">Games[[#This Row],[Rank]]+IF($B$26,RAND(),IF($B$27,Games[[#This Row],[Date]]+Games[[#This Row],[Time]]-TODAY(),IF($B$28,TODAY()-Games[[#This Row],[Date]]-Games[[#This Row],[Time]],RAND())))/365000</f>
        <v>2.1397309824495056E-7</v>
      </c>
      <c r="S9">
        <f ca="1">Games[[#This Row],[QuadRank]]+IF($B$26,RAND(),IF($B$27,Games[[#This Row],[Date]]+Games[[#This Row],[Time]]-TODAY(),IF($B$28,TODAY()-Games[[#This Row],[Date]]-Games[[#This Row],[Time]],RAND())))/365000</f>
        <v>1.6411970633263924E-6</v>
      </c>
      <c r="T9">
        <f ca="1">_xlfn.RANK.EQ(Games[[#This Row],[Sort]],Games[Sort],1)</f>
        <v>4</v>
      </c>
      <c r="U9" t="str">
        <f>IF(ISNUMBER(Games[[#This Row],[QuadRank]]),_xlfn.RANK.EQ(Games[[#This Row],[Quad Sort]],Games[Quad Sort],1),"")</f>
        <v/>
      </c>
      <c r="V9" s="5" t="s">
        <v>42</v>
      </c>
      <c r="AB9">
        <f>Names[[#This Row],[Pairs]]+Names[[#This Row],[Quads]]</f>
        <v>0</v>
      </c>
      <c r="AC9">
        <f>Names[[#This Row],[Pairs]]*2 + Names[[#This Row],[Quads]]*4</f>
        <v>0</v>
      </c>
    </row>
    <row r="10" spans="1:29" x14ac:dyDescent="0.2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3">
        <v>46123</v>
      </c>
      <c r="L10" s="12">
        <v>0.77777777777777779</v>
      </c>
      <c r="M10" t="s">
        <v>8</v>
      </c>
      <c r="N10" s="14"/>
      <c r="O10" s="18"/>
      <c r="P10" t="s">
        <v>72</v>
      </c>
      <c r="Q10" s="17">
        <f>_xlfn.XLOOKUP(Games[[#This Row],[Type]],Types[Type],Types[Price])</f>
        <v>45</v>
      </c>
      <c r="R10">
        <f ca="1">Games[[#This Row],[Rank]]+IF($B$26,RAND(),IF($B$27,Games[[#This Row],[Date]]+Games[[#This Row],[Time]]-TODAY(),IF($B$28,TODAY()-Games[[#This Row],[Date]]-Games[[#This Row],[Time]],RAND())))/365000</f>
        <v>1.9350252325987013E-6</v>
      </c>
      <c r="S10">
        <f ca="1">Games[[#This Row],[QuadRank]]+IF($B$26,RAND(),IF($B$27,Games[[#This Row],[Date]]+Games[[#This Row],[Time]]-TODAY(),IF($B$28,TODAY()-Games[[#This Row],[Date]]-Games[[#This Row],[Time]],RAND())))/365000</f>
        <v>4.4991189584878067E-7</v>
      </c>
      <c r="T10">
        <f ca="1">_xlfn.RANK.EQ(Games[[#This Row],[Sort]],Games[Sort],1)</f>
        <v>49</v>
      </c>
      <c r="U10" t="str">
        <f>IF(ISNUMBER(Games[[#This Row],[QuadRank]]),_xlfn.RANK.EQ(Games[[#This Row],[Quad Sort]],Games[Quad Sort],1),"")</f>
        <v/>
      </c>
      <c r="V10" s="5" t="s">
        <v>43</v>
      </c>
      <c r="AB10">
        <f>Names[[#This Row],[Pairs]]+Names[[#This Row],[Quads]]</f>
        <v>0</v>
      </c>
      <c r="AC10">
        <f>Names[[#This Row],[Pairs]]*2 + Names[[#This Row],[Quads]]*4</f>
        <v>0</v>
      </c>
    </row>
    <row r="11" spans="1:29" x14ac:dyDescent="0.2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3">
        <v>46124</v>
      </c>
      <c r="L11" s="12">
        <v>0.54861111111111116</v>
      </c>
      <c r="M11" t="s">
        <v>8</v>
      </c>
      <c r="N11" s="14"/>
      <c r="O11" s="18"/>
      <c r="P11" t="s">
        <v>72</v>
      </c>
      <c r="Q11" s="17">
        <f>_xlfn.XLOOKUP(Games[[#This Row],[Type]],Types[Type],Types[Price])</f>
        <v>45</v>
      </c>
      <c r="R11">
        <f ca="1">Games[[#This Row],[Rank]]+IF($B$26,RAND(),IF($B$27,Games[[#This Row],[Date]]+Games[[#This Row],[Time]]-TODAY(),IF($B$28,TODAY()-Games[[#This Row],[Date]]-Games[[#This Row],[Time]],RAND())))/365000</f>
        <v>2.367651478205991E-6</v>
      </c>
      <c r="S11">
        <f ca="1">Games[[#This Row],[QuadRank]]+IF($B$26,RAND(),IF($B$27,Games[[#This Row],[Date]]+Games[[#This Row],[Time]]-TODAY(),IF($B$28,TODAY()-Games[[#This Row],[Date]]-Games[[#This Row],[Time]],RAND())))/365000</f>
        <v>4.9957156890231936E-7</v>
      </c>
      <c r="T11">
        <f ca="1">_xlfn.RANK.EQ(Games[[#This Row],[Sort]],Games[Sort],1)</f>
        <v>72</v>
      </c>
      <c r="U11" t="str">
        <f>IF(ISNUMBER(Games[[#This Row],[QuadRank]]),_xlfn.RANK.EQ(Games[[#This Row],[Quad Sort]],Games[Quad Sort],1),"")</f>
        <v/>
      </c>
      <c r="V11" s="5"/>
      <c r="AB11">
        <f>Names[[#This Row],[Pairs]]+Names[[#This Row],[Quads]]</f>
        <v>0</v>
      </c>
      <c r="AC11">
        <f>Names[[#This Row],[Pairs]]*2 + Names[[#This Row],[Quads]]*4</f>
        <v>0</v>
      </c>
    </row>
    <row r="12" spans="1:29" x14ac:dyDescent="0.2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3">
        <v>46125</v>
      </c>
      <c r="L12" s="11">
        <v>0.54861111111111116</v>
      </c>
      <c r="M12" t="s">
        <v>8</v>
      </c>
      <c r="N12" s="14"/>
      <c r="O12" s="18"/>
      <c r="P12" t="s">
        <v>71</v>
      </c>
      <c r="Q12" s="17">
        <f>_xlfn.XLOOKUP(Games[[#This Row],[Type]],Types[Type],Types[Price])</f>
        <v>69</v>
      </c>
      <c r="R12">
        <f ca="1">Games[[#This Row],[Rank]]+IF($B$26,RAND(),IF($B$27,Games[[#This Row],[Date]]+Games[[#This Row],[Time]]-TODAY(),IF($B$28,TODAY()-Games[[#This Row],[Date]]-Games[[#This Row],[Time]],RAND())))/365000</f>
        <v>2.2026507380517968E-6</v>
      </c>
      <c r="S12">
        <f ca="1">Games[[#This Row],[QuadRank]]+IF($B$26,RAND(),IF($B$27,Games[[#This Row],[Date]]+Games[[#This Row],[Time]]-TODAY(),IF($B$28,TODAY()-Games[[#This Row],[Date]]-Games[[#This Row],[Time]],RAND())))/365000</f>
        <v>1.7906496258687553E-7</v>
      </c>
      <c r="T12">
        <f ca="1">_xlfn.RANK.EQ(Games[[#This Row],[Sort]],Games[Sort],1)</f>
        <v>62</v>
      </c>
      <c r="U12" t="str">
        <f>IF(ISNUMBER(Games[[#This Row],[QuadRank]]),_xlfn.RANK.EQ(Games[[#This Row],[Quad Sort]],Games[Quad Sort],1),"")</f>
        <v/>
      </c>
      <c r="V12" s="5"/>
      <c r="AB12">
        <f>Names[[#This Row],[Pairs]]+Names[[#This Row],[Quads]]</f>
        <v>0</v>
      </c>
      <c r="AC12">
        <f>Names[[#This Row],[Pairs]]*2 + Names[[#This Row],[Quads]]*4</f>
        <v>0</v>
      </c>
    </row>
    <row r="13" spans="1:29" x14ac:dyDescent="0.2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3">
        <v>46129</v>
      </c>
      <c r="L13" s="11">
        <v>0.77777777777777779</v>
      </c>
      <c r="M13" t="s">
        <v>9</v>
      </c>
      <c r="N13" s="14"/>
      <c r="O13" s="18"/>
      <c r="P13" t="s">
        <v>71</v>
      </c>
      <c r="Q13" s="17">
        <f>_xlfn.XLOOKUP(Games[[#This Row],[Type]],Types[Type],Types[Price])</f>
        <v>69</v>
      </c>
      <c r="R13">
        <f ca="1">Games[[#This Row],[Rank]]+IF($B$26,RAND(),IF($B$27,Games[[#This Row],[Date]]+Games[[#This Row],[Time]]-TODAY(),IF($B$28,TODAY()-Games[[#This Row],[Date]]-Games[[#This Row],[Time]],RAND())))/365000</f>
        <v>2.1596678236390831E-6</v>
      </c>
      <c r="S13">
        <f ca="1">Games[[#This Row],[QuadRank]]+IF($B$26,RAND(),IF($B$27,Games[[#This Row],[Date]]+Games[[#This Row],[Time]]-TODAY(),IF($B$28,TODAY()-Games[[#This Row],[Date]]-Games[[#This Row],[Time]],RAND())))/365000</f>
        <v>1.1393332111907363E-6</v>
      </c>
      <c r="T13">
        <f ca="1">_xlfn.RANK.EQ(Games[[#This Row],[Sort]],Games[Sort],1)</f>
        <v>57</v>
      </c>
      <c r="U13" t="str">
        <f>IF(ISNUMBER(Games[[#This Row],[QuadRank]]),_xlfn.RANK.EQ(Games[[#This Row],[Quad Sort]],Games[Quad Sort],1),"")</f>
        <v/>
      </c>
      <c r="V13" s="5" t="s">
        <v>44</v>
      </c>
      <c r="AB13">
        <f>Names[[#This Row],[Pairs]]+Names[[#This Row],[Quads]]</f>
        <v>0</v>
      </c>
      <c r="AC13">
        <f>Names[[#This Row],[Pairs]]*2 + Names[[#This Row],[Quads]]*4</f>
        <v>0</v>
      </c>
    </row>
    <row r="14" spans="1:29" x14ac:dyDescent="0.2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3">
        <v>46130</v>
      </c>
      <c r="L14" s="11">
        <v>0.67708333333333337</v>
      </c>
      <c r="M14" t="s">
        <v>9</v>
      </c>
      <c r="N14" s="14"/>
      <c r="O14" s="18"/>
      <c r="P14" t="s">
        <v>71</v>
      </c>
      <c r="Q14" s="17">
        <f>_xlfn.XLOOKUP(Games[[#This Row],[Type]],Types[Type],Types[Price])</f>
        <v>69</v>
      </c>
      <c r="R14">
        <f ca="1">Games[[#This Row],[Rank]]+IF($B$26,RAND(),IF($B$27,Games[[#This Row],[Date]]+Games[[#This Row],[Time]]-TODAY(),IF($B$28,TODAY()-Games[[#This Row],[Date]]-Games[[#This Row],[Time]],RAND())))/365000</f>
        <v>1.2874603253315773E-7</v>
      </c>
      <c r="S14">
        <f ca="1">Games[[#This Row],[QuadRank]]+IF($B$26,RAND(),IF($B$27,Games[[#This Row],[Date]]+Games[[#This Row],[Time]]-TODAY(),IF($B$28,TODAY()-Games[[#This Row],[Date]]-Games[[#This Row],[Time]],RAND())))/365000</f>
        <v>5.1302047430450268E-7</v>
      </c>
      <c r="T14">
        <f ca="1">_xlfn.RANK.EQ(Games[[#This Row],[Sort]],Games[Sort],1)</f>
        <v>1</v>
      </c>
      <c r="U14" t="str">
        <f>IF(ISNUMBER(Games[[#This Row],[QuadRank]]),_xlfn.RANK.EQ(Games[[#This Row],[Quad Sort]],Games[Quad Sort],1),"")</f>
        <v/>
      </c>
      <c r="V14" s="5" t="s">
        <v>45</v>
      </c>
      <c r="AB14">
        <f>Names[[#This Row],[Pairs]]+Names[[#This Row],[Quads]]</f>
        <v>0</v>
      </c>
      <c r="AC14">
        <f>Names[[#This Row],[Pairs]]*2 + Names[[#This Row],[Quads]]*4</f>
        <v>0</v>
      </c>
    </row>
    <row r="15" spans="1:29" x14ac:dyDescent="0.2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3">
        <v>46131</v>
      </c>
      <c r="L15" s="11">
        <v>0.54861111111111116</v>
      </c>
      <c r="M15" t="s">
        <v>9</v>
      </c>
      <c r="N15" s="14"/>
      <c r="O15" s="18"/>
      <c r="P15" t="s">
        <v>71</v>
      </c>
      <c r="Q15" s="17">
        <f>_xlfn.XLOOKUP(Games[[#This Row],[Type]],Types[Type],Types[Price])</f>
        <v>69</v>
      </c>
      <c r="R15">
        <f ca="1">Games[[#This Row],[Rank]]+IF($B$26,RAND(),IF($B$27,Games[[#This Row],[Date]]+Games[[#This Row],[Time]]-TODAY(),IF($B$28,TODAY()-Games[[#This Row],[Date]]-Games[[#This Row],[Time]],RAND())))/365000</f>
        <v>2.0762353556245595E-6</v>
      </c>
      <c r="S15">
        <f ca="1">Games[[#This Row],[QuadRank]]+IF($B$26,RAND(),IF($B$27,Games[[#This Row],[Date]]+Games[[#This Row],[Time]]-TODAY(),IF($B$28,TODAY()-Games[[#This Row],[Date]]-Games[[#This Row],[Time]],RAND())))/365000</f>
        <v>1.804218812993329E-6</v>
      </c>
      <c r="T15">
        <f ca="1">_xlfn.RANK.EQ(Games[[#This Row],[Sort]],Games[Sort],1)</f>
        <v>53</v>
      </c>
      <c r="U15" t="str">
        <f>IF(ISNUMBER(Games[[#This Row],[QuadRank]]),_xlfn.RANK.EQ(Games[[#This Row],[Quad Sort]],Games[Quad Sort],1),"")</f>
        <v/>
      </c>
      <c r="V15" s="5" t="s">
        <v>46</v>
      </c>
      <c r="AB15">
        <f>Names[[#This Row],[Pairs]]+Names[[#This Row],[Quads]]</f>
        <v>0</v>
      </c>
      <c r="AC15">
        <f>Names[[#This Row],[Pairs]]*2 + Names[[#This Row],[Quads]]*4</f>
        <v>0</v>
      </c>
    </row>
    <row r="16" spans="1:29" x14ac:dyDescent="0.2">
      <c r="J16" s="7" t="str">
        <f t="shared" si="0"/>
        <v>Mon</v>
      </c>
      <c r="K16" s="13">
        <v>46132</v>
      </c>
      <c r="L16" s="11">
        <v>0.77777777777777779</v>
      </c>
      <c r="M16" t="s">
        <v>10</v>
      </c>
      <c r="N16" s="14"/>
      <c r="O16" s="18"/>
      <c r="P16" t="s">
        <v>71</v>
      </c>
      <c r="Q16" s="17">
        <f>_xlfn.XLOOKUP(Games[[#This Row],[Type]],Types[Type],Types[Price])</f>
        <v>69</v>
      </c>
      <c r="R16">
        <f ca="1">Games[[#This Row],[Rank]]+IF($B$26,RAND(),IF($B$27,Games[[#This Row],[Date]]+Games[[#This Row],[Time]]-TODAY(),IF($B$28,TODAY()-Games[[#This Row],[Date]]-Games[[#This Row],[Time]],RAND())))/365000</f>
        <v>5.1547946582223418E-7</v>
      </c>
      <c r="S16">
        <f ca="1">Games[[#This Row],[QuadRank]]+IF($B$26,RAND(),IF($B$27,Games[[#This Row],[Date]]+Games[[#This Row],[Time]]-TODAY(),IF($B$28,TODAY()-Games[[#This Row],[Date]]-Games[[#This Row],[Time]],RAND())))/365000</f>
        <v>2.2348621278679876E-6</v>
      </c>
      <c r="T16">
        <f ca="1">_xlfn.RANK.EQ(Games[[#This Row],[Sort]],Games[Sort],1)</f>
        <v>14</v>
      </c>
      <c r="U16" t="str">
        <f>IF(ISNUMBER(Games[[#This Row],[QuadRank]]),_xlfn.RANK.EQ(Games[[#This Row],[Quad Sort]],Games[Quad Sort],1),"")</f>
        <v/>
      </c>
      <c r="V16" s="5"/>
      <c r="AB16">
        <f>Names[[#This Row],[Pairs]]+Names[[#This Row],[Quads]]</f>
        <v>0</v>
      </c>
      <c r="AC16">
        <f>Names[[#This Row],[Pairs]]*2 + Names[[#This Row],[Quads]]*4</f>
        <v>0</v>
      </c>
    </row>
    <row r="17" spans="2:29" x14ac:dyDescent="0.2">
      <c r="J17" s="7" t="str">
        <f t="shared" si="0"/>
        <v>Tue</v>
      </c>
      <c r="K17" s="13">
        <v>46133</v>
      </c>
      <c r="L17" s="11">
        <v>0.77777777777777779</v>
      </c>
      <c r="M17" t="s">
        <v>10</v>
      </c>
      <c r="N17" s="14"/>
      <c r="O17" s="18"/>
      <c r="P17" t="s">
        <v>71</v>
      </c>
      <c r="Q17" s="17">
        <f>_xlfn.XLOOKUP(Games[[#This Row],[Type]],Types[Type],Types[Price])</f>
        <v>69</v>
      </c>
      <c r="R17">
        <f ca="1">Games[[#This Row],[Rank]]+IF($B$26,RAND(),IF($B$27,Games[[#This Row],[Date]]+Games[[#This Row],[Time]]-TODAY(),IF($B$28,TODAY()-Games[[#This Row],[Date]]-Games[[#This Row],[Time]],RAND())))/365000</f>
        <v>2.7934370298618367E-7</v>
      </c>
      <c r="S17">
        <f ca="1">Games[[#This Row],[QuadRank]]+IF($B$26,RAND(),IF($B$27,Games[[#This Row],[Date]]+Games[[#This Row],[Time]]-TODAY(),IF($B$28,TODAY()-Games[[#This Row],[Date]]-Games[[#This Row],[Time]],RAND())))/365000</f>
        <v>2.9356486562734353E-7</v>
      </c>
      <c r="T17">
        <f ca="1">_xlfn.RANK.EQ(Games[[#This Row],[Sort]],Games[Sort],1)</f>
        <v>6</v>
      </c>
      <c r="U17" t="str">
        <f>IF(ISNUMBER(Games[[#This Row],[QuadRank]]),_xlfn.RANK.EQ(Games[[#This Row],[Quad Sort]],Games[Quad Sort],1),"")</f>
        <v/>
      </c>
      <c r="V17" s="5"/>
      <c r="Y17" t="s">
        <v>83</v>
      </c>
      <c r="Z17">
        <f>SUBTOTAL(109,Names[Pairs])</f>
        <v>52</v>
      </c>
      <c r="AA17">
        <f>SUBTOTAL(109,Names[Quads])</f>
        <v>4</v>
      </c>
      <c r="AB17">
        <f>SUBTOTAL(109,Names[Games])</f>
        <v>56</v>
      </c>
      <c r="AC17">
        <f>SUBTOTAL(109,Names[Tickets])</f>
        <v>120</v>
      </c>
    </row>
    <row r="18" spans="2:29" x14ac:dyDescent="0.2">
      <c r="J18" s="7" t="str">
        <f t="shared" si="0"/>
        <v>Wed</v>
      </c>
      <c r="K18" s="13">
        <v>46134</v>
      </c>
      <c r="L18" s="11">
        <v>0.54861111111111116</v>
      </c>
      <c r="M18" t="s">
        <v>10</v>
      </c>
      <c r="N18" s="14"/>
      <c r="O18" s="18"/>
      <c r="P18" t="s">
        <v>72</v>
      </c>
      <c r="Q18" s="17">
        <f>_xlfn.XLOOKUP(Games[[#This Row],[Type]],Types[Type],Types[Price])</f>
        <v>45</v>
      </c>
      <c r="R18">
        <f ca="1">Games[[#This Row],[Rank]]+IF($B$26,RAND(),IF($B$27,Games[[#This Row],[Date]]+Games[[#This Row],[Time]]-TODAY(),IF($B$28,TODAY()-Games[[#This Row],[Date]]-Games[[#This Row],[Time]],RAND())))/365000</f>
        <v>6.5351512246308147E-7</v>
      </c>
      <c r="S18">
        <f ca="1">Games[[#This Row],[QuadRank]]+IF($B$26,RAND(),IF($B$27,Games[[#This Row],[Date]]+Games[[#This Row],[Time]]-TODAY(),IF($B$28,TODAY()-Games[[#This Row],[Date]]-Games[[#This Row],[Time]],RAND())))/365000</f>
        <v>2.5600892279044959E-6</v>
      </c>
      <c r="T18">
        <f ca="1">_xlfn.RANK.EQ(Games[[#This Row],[Sort]],Games[Sort],1)</f>
        <v>17</v>
      </c>
      <c r="U18" t="str">
        <f>IF(ISNUMBER(Games[[#This Row],[QuadRank]]),_xlfn.RANK.EQ(Games[[#This Row],[Quad Sort]],Games[Quad Sort],1),"")</f>
        <v/>
      </c>
      <c r="V18" s="5"/>
      <c r="AA18" t="s">
        <v>87</v>
      </c>
      <c r="AC18" s="1">
        <f>(COUNTA(Games[Day])*4 - Names[[#Totals],[Tickets]])/2</f>
        <v>102</v>
      </c>
    </row>
    <row r="19" spans="2:29" x14ac:dyDescent="0.2">
      <c r="J19" s="7" t="str">
        <f t="shared" si="0"/>
        <v>Fri</v>
      </c>
      <c r="K19" s="13">
        <v>46143</v>
      </c>
      <c r="L19" s="11">
        <v>0.78125</v>
      </c>
      <c r="M19" t="s">
        <v>11</v>
      </c>
      <c r="N19" s="14"/>
      <c r="O19" s="18"/>
      <c r="P19" t="s">
        <v>72</v>
      </c>
      <c r="Q19" s="17">
        <f>_xlfn.XLOOKUP(Games[[#This Row],[Type]],Types[Type],Types[Price])</f>
        <v>45</v>
      </c>
      <c r="R19">
        <f ca="1">Games[[#This Row],[Rank]]+IF($B$26,RAND(),IF($B$27,Games[[#This Row],[Date]]+Games[[#This Row],[Time]]-TODAY(),IF($B$28,TODAY()-Games[[#This Row],[Date]]-Games[[#This Row],[Time]],RAND())))/365000</f>
        <v>2.1628152116694106E-6</v>
      </c>
      <c r="S19">
        <f ca="1">Games[[#This Row],[QuadRank]]+IF($B$26,RAND(),IF($B$27,Games[[#This Row],[Date]]+Games[[#This Row],[Time]]-TODAY(),IF($B$28,TODAY()-Games[[#This Row],[Date]]-Games[[#This Row],[Time]],RAND())))/365000</f>
        <v>8.4512713817653685E-7</v>
      </c>
      <c r="T19">
        <f ca="1">_xlfn.RANK.EQ(Games[[#This Row],[Sort]],Games[Sort],1)</f>
        <v>59</v>
      </c>
      <c r="U19" t="str">
        <f>IF(ISNUMBER(Games[[#This Row],[QuadRank]]),_xlfn.RANK.EQ(Games[[#This Row],[Quad Sort]],Games[Quad Sort],1),"")</f>
        <v/>
      </c>
      <c r="V19" s="5" t="s">
        <v>47</v>
      </c>
    </row>
    <row r="20" spans="2:29" x14ac:dyDescent="0.2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3">
        <v>46144</v>
      </c>
      <c r="L20" s="11">
        <v>0.77777777777777779</v>
      </c>
      <c r="M20" t="s">
        <v>11</v>
      </c>
      <c r="N20" s="14"/>
      <c r="O20" s="18"/>
      <c r="P20" t="s">
        <v>70</v>
      </c>
      <c r="Q20" s="17">
        <f>_xlfn.XLOOKUP(Games[[#This Row],[Type]],Types[Type],Types[Price])</f>
        <v>90</v>
      </c>
      <c r="R20">
        <f ca="1">Games[[#This Row],[Rank]]+IF($B$26,RAND(),IF($B$27,Games[[#This Row],[Date]]+Games[[#This Row],[Time]]-TODAY(),IF($B$28,TODAY()-Games[[#This Row],[Date]]-Games[[#This Row],[Time]],RAND())))/365000</f>
        <v>1.6603102729047314E-6</v>
      </c>
      <c r="S20">
        <f ca="1">Games[[#This Row],[QuadRank]]+IF($B$26,RAND(),IF($B$27,Games[[#This Row],[Date]]+Games[[#This Row],[Time]]-TODAY(),IF($B$28,TODAY()-Games[[#This Row],[Date]]-Games[[#This Row],[Time]],RAND())))/365000</f>
        <v>3.9058304276091237E-7</v>
      </c>
      <c r="T20">
        <f ca="1">_xlfn.RANK.EQ(Games[[#This Row],[Sort]],Games[Sort],1)</f>
        <v>39</v>
      </c>
      <c r="U20" t="str">
        <f>IF(ISNUMBER(Games[[#This Row],[QuadRank]]),_xlfn.RANK.EQ(Games[[#This Row],[Quad Sort]],Games[Quad Sort],1),"")</f>
        <v/>
      </c>
      <c r="V20" s="5" t="s">
        <v>48</v>
      </c>
    </row>
    <row r="21" spans="2:29" x14ac:dyDescent="0.2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3">
        <v>46145</v>
      </c>
      <c r="L21" s="11">
        <v>0.54861111111111116</v>
      </c>
      <c r="M21" t="s">
        <v>11</v>
      </c>
      <c r="N21" s="14"/>
      <c r="O21" s="18"/>
      <c r="P21" t="s">
        <v>70</v>
      </c>
      <c r="Q21" s="17">
        <f>_xlfn.XLOOKUP(Games[[#This Row],[Type]],Types[Type],Types[Price])</f>
        <v>90</v>
      </c>
      <c r="R21">
        <f ca="1">Games[[#This Row],[Rank]]+IF($B$26,RAND(),IF($B$27,Games[[#This Row],[Date]]+Games[[#This Row],[Time]]-TODAY(),IF($B$28,TODAY()-Games[[#This Row],[Date]]-Games[[#This Row],[Time]],RAND())))/365000</f>
        <v>2.1615745747947711E-6</v>
      </c>
      <c r="S21">
        <f ca="1">Games[[#This Row],[QuadRank]]+IF($B$26,RAND(),IF($B$27,Games[[#This Row],[Date]]+Games[[#This Row],[Time]]-TODAY(),IF($B$28,TODAY()-Games[[#This Row],[Date]]-Games[[#This Row],[Time]],RAND())))/365000</f>
        <v>1.5179083450649E-8</v>
      </c>
      <c r="T21">
        <f ca="1">_xlfn.RANK.EQ(Games[[#This Row],[Sort]],Games[Sort],1)</f>
        <v>58</v>
      </c>
      <c r="U21" t="str">
        <f>IF(ISNUMBER(Games[[#This Row],[QuadRank]]),_xlfn.RANK.EQ(Games[[#This Row],[Quad Sort]],Games[Quad Sort],1),"")</f>
        <v/>
      </c>
      <c r="V21" s="5" t="s">
        <v>49</v>
      </c>
    </row>
    <row r="22" spans="2:29" x14ac:dyDescent="0.2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3">
        <v>46146</v>
      </c>
      <c r="L22" s="11">
        <v>0.77777777777777779</v>
      </c>
      <c r="M22" t="s">
        <v>12</v>
      </c>
      <c r="N22" s="14"/>
      <c r="O22" s="18"/>
      <c r="P22" t="s">
        <v>70</v>
      </c>
      <c r="Q22" s="17">
        <f>_xlfn.XLOOKUP(Games[[#This Row],[Type]],Types[Type],Types[Price])</f>
        <v>90</v>
      </c>
      <c r="R22">
        <f ca="1">Games[[#This Row],[Rank]]+IF($B$26,RAND(),IF($B$27,Games[[#This Row],[Date]]+Games[[#This Row],[Time]]-TODAY(),IF($B$28,TODAY()-Games[[#This Row],[Date]]-Games[[#This Row],[Time]],RAND())))/365000</f>
        <v>9.7140814506223695E-7</v>
      </c>
      <c r="S22">
        <f ca="1">Games[[#This Row],[QuadRank]]+IF($B$26,RAND(),IF($B$27,Games[[#This Row],[Date]]+Games[[#This Row],[Time]]-TODAY(),IF($B$28,TODAY()-Games[[#This Row],[Date]]-Games[[#This Row],[Time]],RAND())))/365000</f>
        <v>2.414059723050019E-6</v>
      </c>
      <c r="T22">
        <f ca="1">_xlfn.RANK.EQ(Games[[#This Row],[Sort]],Games[Sort],1)</f>
        <v>24</v>
      </c>
      <c r="U22" t="str">
        <f>IF(ISNUMBER(Games[[#This Row],[QuadRank]]),_xlfn.RANK.EQ(Games[[#This Row],[Quad Sort]],Games[Quad Sort],1),"")</f>
        <v/>
      </c>
      <c r="V22" s="5"/>
    </row>
    <row r="23" spans="2:29" ht="15.75" x14ac:dyDescent="0.2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3">
        <v>46147</v>
      </c>
      <c r="L23" s="11">
        <v>0.77777777777777779</v>
      </c>
      <c r="M23" t="s">
        <v>12</v>
      </c>
      <c r="N23" s="14"/>
      <c r="O23" s="18"/>
      <c r="P23" t="s">
        <v>71</v>
      </c>
      <c r="Q23" s="17">
        <f>_xlfn.XLOOKUP(Games[[#This Row],[Type]],Types[Type],Types[Price])</f>
        <v>69</v>
      </c>
      <c r="R23">
        <f ca="1">Games[[#This Row],[Rank]]+IF($B$26,RAND(),IF($B$27,Games[[#This Row],[Date]]+Games[[#This Row],[Time]]-TODAY(),IF($B$28,TODAY()-Games[[#This Row],[Date]]-Games[[#This Row],[Time]],RAND())))/365000</f>
        <v>9.6150625040845881E-7</v>
      </c>
      <c r="S23">
        <f ca="1">Games[[#This Row],[QuadRank]]+IF($B$26,RAND(),IF($B$27,Games[[#This Row],[Date]]+Games[[#This Row],[Time]]-TODAY(),IF($B$28,TODAY()-Games[[#This Row],[Date]]-Games[[#This Row],[Time]],RAND())))/365000</f>
        <v>2.7076151865075904E-6</v>
      </c>
      <c r="T23">
        <f ca="1">_xlfn.RANK.EQ(Games[[#This Row],[Sort]],Games[Sort],1)</f>
        <v>23</v>
      </c>
      <c r="U23" t="str">
        <f>IF(ISNUMBER(Games[[#This Row],[QuadRank]]),_xlfn.RANK.EQ(Games[[#This Row],[Quad Sort]],Games[Quad Sort],1),"")</f>
        <v/>
      </c>
      <c r="V23" s="5"/>
      <c r="Y23" s="19" t="s">
        <v>88</v>
      </c>
      <c r="Z23" s="19" t="s">
        <v>90</v>
      </c>
    </row>
    <row r="24" spans="2:29" x14ac:dyDescent="0.2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3">
        <v>46148</v>
      </c>
      <c r="L24" s="11">
        <v>0.54861111111111116</v>
      </c>
      <c r="M24" t="s">
        <v>12</v>
      </c>
      <c r="N24" s="14"/>
      <c r="O24" s="18"/>
      <c r="P24" t="s">
        <v>71</v>
      </c>
      <c r="Q24" s="17">
        <f>_xlfn.XLOOKUP(Games[[#This Row],[Type]],Types[Type],Types[Price])</f>
        <v>69</v>
      </c>
      <c r="R24">
        <f ca="1">Games[[#This Row],[Rank]]+IF($B$26,RAND(),IF($B$27,Games[[#This Row],[Date]]+Games[[#This Row],[Time]]-TODAY(),IF($B$28,TODAY()-Games[[#This Row],[Date]]-Games[[#This Row],[Time]],RAND())))/365000</f>
        <v>2.1332444423051299E-6</v>
      </c>
      <c r="S24">
        <f ca="1">Games[[#This Row],[QuadRank]]+IF($B$26,RAND(),IF($B$27,Games[[#This Row],[Date]]+Games[[#This Row],[Time]]-TODAY(),IF($B$28,TODAY()-Games[[#This Row],[Date]]-Games[[#This Row],[Time]],RAND())))/365000</f>
        <v>1.8182438343193407E-6</v>
      </c>
      <c r="T24">
        <f ca="1">_xlfn.RANK.EQ(Games[[#This Row],[Sort]],Games[Sort],1)</f>
        <v>56</v>
      </c>
      <c r="U24" t="str">
        <f>IF(ISNUMBER(Games[[#This Row],[QuadRank]]),_xlfn.RANK.EQ(Games[[#This Row],[Quad Sort]],Games[Quad Sort],1),"")</f>
        <v/>
      </c>
      <c r="V24" s="5"/>
      <c r="Y24" s="3" t="s">
        <v>70</v>
      </c>
      <c r="Z24" s="17">
        <v>90</v>
      </c>
    </row>
    <row r="25" spans="2:29" x14ac:dyDescent="0.2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3">
        <v>46157</v>
      </c>
      <c r="L25" s="11">
        <v>0.77777777777777779</v>
      </c>
      <c r="M25" t="s">
        <v>13</v>
      </c>
      <c r="N25" s="14"/>
      <c r="O25" s="18"/>
      <c r="P25" t="s">
        <v>71</v>
      </c>
      <c r="Q25" s="17">
        <f>_xlfn.XLOOKUP(Games[[#This Row],[Type]],Types[Type],Types[Price])</f>
        <v>69</v>
      </c>
      <c r="R25">
        <f ca="1">Games[[#This Row],[Rank]]+IF($B$26,RAND(),IF($B$27,Games[[#This Row],[Date]]+Games[[#This Row],[Time]]-TODAY(),IF($B$28,TODAY()-Games[[#This Row],[Date]]-Games[[#This Row],[Time]],RAND())))/365000</f>
        <v>6.7660326265698118E-7</v>
      </c>
      <c r="S25">
        <f ca="1">Games[[#This Row],[QuadRank]]+IF($B$26,RAND(),IF($B$27,Games[[#This Row],[Date]]+Games[[#This Row],[Time]]-TODAY(),IF($B$28,TODAY()-Games[[#This Row],[Date]]-Games[[#This Row],[Time]],RAND())))/365000</f>
        <v>1.1057170421355272E-6</v>
      </c>
      <c r="T25">
        <f ca="1">_xlfn.RANK.EQ(Games[[#This Row],[Sort]],Games[Sort],1)</f>
        <v>19</v>
      </c>
      <c r="U25" t="str">
        <f>IF(ISNUMBER(Games[[#This Row],[QuadRank]]),_xlfn.RANK.EQ(Games[[#This Row],[Quad Sort]],Games[Quad Sort],1),"")</f>
        <v/>
      </c>
      <c r="V25" s="5" t="s">
        <v>50</v>
      </c>
      <c r="Y25" s="3" t="s">
        <v>71</v>
      </c>
      <c r="Z25" s="17">
        <v>69</v>
      </c>
    </row>
    <row r="26" spans="2:29" x14ac:dyDescent="0.2">
      <c r="B26" s="15" t="b">
        <v>1</v>
      </c>
      <c r="C26" s="3" t="s">
        <v>74</v>
      </c>
      <c r="D26" s="8"/>
      <c r="E26" s="8"/>
      <c r="F26" s="8"/>
      <c r="G26" s="6"/>
      <c r="H26" s="6"/>
      <c r="I26" s="6"/>
      <c r="J26" s="7" t="str">
        <f t="shared" si="0"/>
        <v>Sat</v>
      </c>
      <c r="K26" s="13">
        <v>46158</v>
      </c>
      <c r="L26" s="11">
        <v>0.67708333333333337</v>
      </c>
      <c r="M26" t="s">
        <v>13</v>
      </c>
      <c r="N26" s="14"/>
      <c r="O26" s="18"/>
      <c r="P26" t="s">
        <v>72</v>
      </c>
      <c r="Q26" s="17">
        <f>_xlfn.XLOOKUP(Games[[#This Row],[Type]],Types[Type],Types[Price])</f>
        <v>45</v>
      </c>
      <c r="R26">
        <f ca="1">Games[[#This Row],[Rank]]+IF($B$26,RAND(),IF($B$27,Games[[#This Row],[Date]]+Games[[#This Row],[Time]]-TODAY(),IF($B$28,TODAY()-Games[[#This Row],[Date]]-Games[[#This Row],[Time]],RAND())))/365000</f>
        <v>2.7035051589003891E-6</v>
      </c>
      <c r="S26">
        <f ca="1">Games[[#This Row],[QuadRank]]+IF($B$26,RAND(),IF($B$27,Games[[#This Row],[Date]]+Games[[#This Row],[Time]]-TODAY(),IF($B$28,TODAY()-Games[[#This Row],[Date]]-Games[[#This Row],[Time]],RAND())))/365000</f>
        <v>1.2265107380590545E-6</v>
      </c>
      <c r="T26">
        <f ca="1">_xlfn.RANK.EQ(Games[[#This Row],[Sort]],Games[Sort],1)</f>
        <v>80</v>
      </c>
      <c r="U26" t="str">
        <f>IF(ISNUMBER(Games[[#This Row],[QuadRank]]),_xlfn.RANK.EQ(Games[[#This Row],[Quad Sort]],Games[Quad Sort],1),"")</f>
        <v/>
      </c>
      <c r="V26" s="5" t="s">
        <v>51</v>
      </c>
      <c r="Y26" s="3" t="s">
        <v>73</v>
      </c>
      <c r="Z26" s="17">
        <v>57</v>
      </c>
    </row>
    <row r="27" spans="2:29" x14ac:dyDescent="0.2">
      <c r="B27" s="15" t="b">
        <v>0</v>
      </c>
      <c r="C27" s="3" t="s">
        <v>86</v>
      </c>
      <c r="D27" s="8"/>
      <c r="E27" s="8"/>
      <c r="F27" s="8"/>
      <c r="G27" s="6"/>
      <c r="H27" s="6"/>
      <c r="I27" s="6"/>
      <c r="J27" s="7" t="str">
        <f t="shared" si="0"/>
        <v>Sun</v>
      </c>
      <c r="K27" s="13">
        <v>46159</v>
      </c>
      <c r="L27" s="11">
        <v>0.68055555555555558</v>
      </c>
      <c r="M27" t="s">
        <v>13</v>
      </c>
      <c r="N27" s="14"/>
      <c r="O27" s="18"/>
      <c r="P27" t="s">
        <v>72</v>
      </c>
      <c r="Q27" s="17">
        <f>_xlfn.XLOOKUP(Games[[#This Row],[Type]],Types[Type],Types[Price])</f>
        <v>45</v>
      </c>
      <c r="R27">
        <f ca="1">Games[[#This Row],[Rank]]+IF($B$26,RAND(),IF($B$27,Games[[#This Row],[Date]]+Games[[#This Row],[Time]]-TODAY(),IF($B$28,TODAY()-Games[[#This Row],[Date]]-Games[[#This Row],[Time]],RAND())))/365000</f>
        <v>1.3582478071732109E-6</v>
      </c>
      <c r="S27">
        <f ca="1">Games[[#This Row],[QuadRank]]+IF($B$26,RAND(),IF($B$27,Games[[#This Row],[Date]]+Games[[#This Row],[Time]]-TODAY(),IF($B$28,TODAY()-Games[[#This Row],[Date]]-Games[[#This Row],[Time]],RAND())))/365000</f>
        <v>1.3363984559174693E-6</v>
      </c>
      <c r="T27">
        <f ca="1">_xlfn.RANK.EQ(Games[[#This Row],[Sort]],Games[Sort],1)</f>
        <v>33</v>
      </c>
      <c r="U27" t="str">
        <f>IF(ISNUMBER(Games[[#This Row],[QuadRank]]),_xlfn.RANK.EQ(Games[[#This Row],[Quad Sort]],Games[Quad Sort],1),"")</f>
        <v/>
      </c>
      <c r="V27" s="5"/>
      <c r="Y27" s="3" t="s">
        <v>72</v>
      </c>
      <c r="Z27" s="17">
        <v>45</v>
      </c>
    </row>
    <row r="28" spans="2:29" x14ac:dyDescent="0.2">
      <c r="B28" s="15" t="b">
        <v>0</v>
      </c>
      <c r="C28" s="3" t="s">
        <v>75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3">
        <v>46160</v>
      </c>
      <c r="L28" s="11">
        <v>0.77777777777777779</v>
      </c>
      <c r="M28" t="s">
        <v>14</v>
      </c>
      <c r="N28" s="14"/>
      <c r="O28" s="18"/>
      <c r="P28" t="s">
        <v>72</v>
      </c>
      <c r="Q28" s="17">
        <f>_xlfn.XLOOKUP(Games[[#This Row],[Type]],Types[Type],Types[Price])</f>
        <v>45</v>
      </c>
      <c r="R28">
        <f ca="1">Games[[#This Row],[Rank]]+IF($B$26,RAND(),IF($B$27,Games[[#This Row],[Date]]+Games[[#This Row],[Time]]-TODAY(),IF($B$28,TODAY()-Games[[#This Row],[Date]]-Games[[#This Row],[Time]],RAND())))/365000</f>
        <v>2.3158769361713415E-6</v>
      </c>
      <c r="S28">
        <f ca="1">Games[[#This Row],[QuadRank]]+IF($B$26,RAND(),IF($B$27,Games[[#This Row],[Date]]+Games[[#This Row],[Time]]-TODAY(),IF($B$28,TODAY()-Games[[#This Row],[Date]]-Games[[#This Row],[Time]],RAND())))/365000</f>
        <v>2.1499610677989427E-6</v>
      </c>
      <c r="T28">
        <f ca="1">_xlfn.RANK.EQ(Games[[#This Row],[Sort]],Games[Sort],1)</f>
        <v>69</v>
      </c>
      <c r="U28" t="str">
        <f>IF(ISNUMBER(Games[[#This Row],[QuadRank]]),_xlfn.RANK.EQ(Games[[#This Row],[Quad Sort]],Games[Quad Sort],1),"")</f>
        <v/>
      </c>
      <c r="V28" s="5" t="s">
        <v>52</v>
      </c>
    </row>
    <row r="29" spans="2:29" ht="15" customHeight="1" x14ac:dyDescent="0.2">
      <c r="D29" s="8"/>
      <c r="E29" s="8"/>
      <c r="F29" s="8"/>
      <c r="G29" s="6"/>
      <c r="H29" s="6"/>
      <c r="I29" s="6"/>
      <c r="J29" s="7" t="str">
        <f t="shared" si="0"/>
        <v>Tue</v>
      </c>
      <c r="K29" s="13">
        <v>46161</v>
      </c>
      <c r="L29" s="11">
        <v>0.77777777777777779</v>
      </c>
      <c r="M29" t="s">
        <v>14</v>
      </c>
      <c r="N29" s="14"/>
      <c r="O29" s="18"/>
      <c r="P29" t="s">
        <v>71</v>
      </c>
      <c r="Q29" s="17">
        <f>_xlfn.XLOOKUP(Games[[#This Row],[Type]],Types[Type],Types[Price])</f>
        <v>69</v>
      </c>
      <c r="R29">
        <f ca="1">Games[[#This Row],[Rank]]+IF($B$26,RAND(),IF($B$27,Games[[#This Row],[Date]]+Games[[#This Row],[Time]]-TODAY(),IF($B$28,TODAY()-Games[[#This Row],[Date]]-Games[[#This Row],[Time]],RAND())))/365000</f>
        <v>1.5785059527755345E-6</v>
      </c>
      <c r="S29">
        <f ca="1">Games[[#This Row],[QuadRank]]+IF($B$26,RAND(),IF($B$27,Games[[#This Row],[Date]]+Games[[#This Row],[Time]]-TODAY(),IF($B$28,TODAY()-Games[[#This Row],[Date]]-Games[[#This Row],[Time]],RAND())))/365000</f>
        <v>2.6897016459796332E-6</v>
      </c>
      <c r="T29">
        <f ca="1">_xlfn.RANK.EQ(Games[[#This Row],[Sort]],Games[Sort],1)</f>
        <v>37</v>
      </c>
      <c r="U29" t="str">
        <f>IF(ISNUMBER(Games[[#This Row],[QuadRank]]),_xlfn.RANK.EQ(Games[[#This Row],[Quad Sort]],Games[Quad Sort],1),"")</f>
        <v/>
      </c>
      <c r="V29" s="5" t="s">
        <v>52</v>
      </c>
    </row>
    <row r="30" spans="2:29" ht="14.45" customHeight="1" x14ac:dyDescent="0.2">
      <c r="B30" s="8"/>
      <c r="C30" s="8"/>
      <c r="D30" s="8"/>
      <c r="E30" s="8"/>
      <c r="F30" s="8"/>
      <c r="G30" s="6"/>
      <c r="H30" s="6"/>
      <c r="I30" s="6"/>
      <c r="J30" s="7" t="str">
        <f t="shared" si="0"/>
        <v>Wed</v>
      </c>
      <c r="K30" s="13">
        <v>46162</v>
      </c>
      <c r="L30" s="11">
        <v>0.54861111111111116</v>
      </c>
      <c r="M30" t="s">
        <v>14</v>
      </c>
      <c r="N30" s="14"/>
      <c r="O30" s="18"/>
      <c r="P30" t="s">
        <v>71</v>
      </c>
      <c r="Q30" s="17">
        <f>_xlfn.XLOOKUP(Games[[#This Row],[Type]],Types[Type],Types[Price])</f>
        <v>69</v>
      </c>
      <c r="R30">
        <f ca="1">Games[[#This Row],[Rank]]+IF($B$26,RAND(),IF($B$27,Games[[#This Row],[Date]]+Games[[#This Row],[Time]]-TODAY(),IF($B$28,TODAY()-Games[[#This Row],[Date]]-Games[[#This Row],[Time]],RAND())))/365000</f>
        <v>4.6977961717080319E-7</v>
      </c>
      <c r="S30">
        <f ca="1">Games[[#This Row],[QuadRank]]+IF($B$26,RAND(),IF($B$27,Games[[#This Row],[Date]]+Games[[#This Row],[Time]]-TODAY(),IF($B$28,TODAY()-Games[[#This Row],[Date]]-Games[[#This Row],[Time]],RAND())))/365000</f>
        <v>6.0481414759271573E-7</v>
      </c>
      <c r="T30">
        <f ca="1">_xlfn.RANK.EQ(Games[[#This Row],[Sort]],Games[Sort],1)</f>
        <v>12</v>
      </c>
      <c r="U30" t="str">
        <f>IF(ISNUMBER(Games[[#This Row],[QuadRank]]),_xlfn.RANK.EQ(Games[[#This Row],[Quad Sort]],Games[Quad Sort],1),"")</f>
        <v/>
      </c>
      <c r="V30" s="5"/>
    </row>
    <row r="31" spans="2:29" ht="14.45" customHeight="1" x14ac:dyDescent="0.2">
      <c r="J31" s="7" t="str">
        <f t="shared" si="0"/>
        <v>Fri</v>
      </c>
      <c r="K31" s="13">
        <v>46171</v>
      </c>
      <c r="L31" s="11">
        <v>0.79861111111111116</v>
      </c>
      <c r="M31" t="s">
        <v>15</v>
      </c>
      <c r="N31" s="14"/>
      <c r="O31" s="18"/>
      <c r="P31" t="s">
        <v>71</v>
      </c>
      <c r="Q31" s="17">
        <f>_xlfn.XLOOKUP(Games[[#This Row],[Type]],Types[Type],Types[Price])</f>
        <v>69</v>
      </c>
      <c r="R31">
        <f ca="1">Games[[#This Row],[Rank]]+IF($B$26,RAND(),IF($B$27,Games[[#This Row],[Date]]+Games[[#This Row],[Time]]-TODAY(),IF($B$28,TODAY()-Games[[#This Row],[Date]]-Games[[#This Row],[Time]],RAND())))/365000</f>
        <v>2.1729176037846617E-6</v>
      </c>
      <c r="S31">
        <f ca="1">Games[[#This Row],[QuadRank]]+IF($B$26,RAND(),IF($B$27,Games[[#This Row],[Date]]+Games[[#This Row],[Time]]-TODAY(),IF($B$28,TODAY()-Games[[#This Row],[Date]]-Games[[#This Row],[Time]],RAND())))/365000</f>
        <v>1.6513904997616278E-6</v>
      </c>
      <c r="T31">
        <f ca="1">_xlfn.RANK.EQ(Games[[#This Row],[Sort]],Games[Sort],1)</f>
        <v>60</v>
      </c>
      <c r="U31" t="str">
        <f>IF(ISNUMBER(Games[[#This Row],[QuadRank]]),_xlfn.RANK.EQ(Games[[#This Row],[Quad Sort]],Games[Quad Sort],1),"")</f>
        <v/>
      </c>
      <c r="V31" s="5" t="s">
        <v>53</v>
      </c>
    </row>
    <row r="32" spans="2:29" ht="14.45" customHeight="1" x14ac:dyDescent="0.2">
      <c r="J32" s="7" t="str">
        <f t="shared" si="0"/>
        <v>Sat</v>
      </c>
      <c r="K32" s="13">
        <v>46172</v>
      </c>
      <c r="L32" s="11">
        <v>0.79861111111111116</v>
      </c>
      <c r="M32" t="s">
        <v>15</v>
      </c>
      <c r="N32" s="14"/>
      <c r="O32" s="18"/>
      <c r="P32" t="s">
        <v>73</v>
      </c>
      <c r="Q32" s="17">
        <f>_xlfn.XLOOKUP(Games[[#This Row],[Type]],Types[Type],Types[Price])</f>
        <v>57</v>
      </c>
      <c r="R32">
        <f ca="1">Games[[#This Row],[Rank]]+IF($B$26,RAND(),IF($B$27,Games[[#This Row],[Date]]+Games[[#This Row],[Time]]-TODAY(),IF($B$28,TODAY()-Games[[#This Row],[Date]]-Games[[#This Row],[Time]],RAND())))/365000</f>
        <v>2.5748264222850387E-6</v>
      </c>
      <c r="S32">
        <f ca="1">Games[[#This Row],[QuadRank]]+IF($B$26,RAND(),IF($B$27,Games[[#This Row],[Date]]+Games[[#This Row],[Time]]-TODAY(),IF($B$28,TODAY()-Games[[#This Row],[Date]]-Games[[#This Row],[Time]],RAND())))/365000</f>
        <v>2.4677548508202822E-6</v>
      </c>
      <c r="T32">
        <f ca="1">_xlfn.RANK.EQ(Games[[#This Row],[Sort]],Games[Sort],1)</f>
        <v>77</v>
      </c>
      <c r="U32" t="str">
        <f>IF(ISNUMBER(Games[[#This Row],[QuadRank]]),_xlfn.RANK.EQ(Games[[#This Row],[Quad Sort]],Games[Quad Sort],1),"")</f>
        <v/>
      </c>
      <c r="V32" s="5" t="s">
        <v>54</v>
      </c>
    </row>
    <row r="33" spans="2:22" x14ac:dyDescent="0.2">
      <c r="J33" s="7" t="str">
        <f t="shared" si="0"/>
        <v>Sun</v>
      </c>
      <c r="K33" s="13">
        <v>46173</v>
      </c>
      <c r="L33" s="11">
        <v>0.54861111111111116</v>
      </c>
      <c r="M33" t="s">
        <v>15</v>
      </c>
      <c r="N33" s="14"/>
      <c r="O33" s="18"/>
      <c r="P33" t="s">
        <v>73</v>
      </c>
      <c r="Q33" s="17">
        <f>_xlfn.XLOOKUP(Games[[#This Row],[Type]],Types[Type],Types[Price])</f>
        <v>57</v>
      </c>
      <c r="R33">
        <f ca="1">Games[[#This Row],[Rank]]+IF($B$26,RAND(),IF($B$27,Games[[#This Row],[Date]]+Games[[#This Row],[Time]]-TODAY(),IF($B$28,TODAY()-Games[[#This Row],[Date]]-Games[[#This Row],[Time]],RAND())))/365000</f>
        <v>5.6066730131948998E-7</v>
      </c>
      <c r="S33">
        <f ca="1">Games[[#This Row],[QuadRank]]+IF($B$26,RAND(),IF($B$27,Games[[#This Row],[Date]]+Games[[#This Row],[Time]]-TODAY(),IF($B$28,TODAY()-Games[[#This Row],[Date]]-Games[[#This Row],[Time]],RAND())))/365000</f>
        <v>9.0145367632907755E-7</v>
      </c>
      <c r="T33">
        <f ca="1">_xlfn.RANK.EQ(Games[[#This Row],[Sort]],Games[Sort],1)</f>
        <v>15</v>
      </c>
      <c r="U33" t="str">
        <f>IF(ISNUMBER(Games[[#This Row],[QuadRank]]),_xlfn.RANK.EQ(Games[[#This Row],[Quad Sort]],Games[Quad Sort],1),"")</f>
        <v/>
      </c>
      <c r="V33" s="5" t="s">
        <v>55</v>
      </c>
    </row>
    <row r="34" spans="2:22" x14ac:dyDescent="0.2">
      <c r="J34" s="7" t="str">
        <f t="shared" si="0"/>
        <v>Mon</v>
      </c>
      <c r="K34" s="13">
        <v>46174</v>
      </c>
      <c r="L34" s="11">
        <v>0.77777777777777779</v>
      </c>
      <c r="M34" t="s">
        <v>16</v>
      </c>
      <c r="N34" s="14"/>
      <c r="O34" s="18"/>
      <c r="P34" t="s">
        <v>73</v>
      </c>
      <c r="Q34" s="17">
        <f>_xlfn.XLOOKUP(Games[[#This Row],[Type]],Types[Type],Types[Price])</f>
        <v>57</v>
      </c>
      <c r="R34">
        <f ca="1">Games[[#This Row],[Rank]]+IF($B$26,RAND(),IF($B$27,Games[[#This Row],[Date]]+Games[[#This Row],[Time]]-TODAY(),IF($B$28,TODAY()-Games[[#This Row],[Date]]-Games[[#This Row],[Time]],RAND())))/365000</f>
        <v>1.848986503810664E-6</v>
      </c>
      <c r="S34">
        <f ca="1">Games[[#This Row],[QuadRank]]+IF($B$26,RAND(),IF($B$27,Games[[#This Row],[Date]]+Games[[#This Row],[Time]]-TODAY(),IF($B$28,TODAY()-Games[[#This Row],[Date]]-Games[[#This Row],[Time]],RAND())))/365000</f>
        <v>2.2904657533377519E-6</v>
      </c>
      <c r="T34">
        <f ca="1">_xlfn.RANK.EQ(Games[[#This Row],[Sort]],Games[Sort],1)</f>
        <v>45</v>
      </c>
      <c r="U34" t="str">
        <f>IF(ISNUMBER(Games[[#This Row],[QuadRank]]),_xlfn.RANK.EQ(Games[[#This Row],[Quad Sort]],Games[Quad Sort],1),"")</f>
        <v/>
      </c>
      <c r="V34" s="5"/>
    </row>
    <row r="35" spans="2:22" x14ac:dyDescent="0.2">
      <c r="J35" s="7" t="str">
        <f t="shared" si="0"/>
        <v>Tue</v>
      </c>
      <c r="K35" s="13">
        <v>46175</v>
      </c>
      <c r="L35" s="11">
        <v>0.77777777777777779</v>
      </c>
      <c r="M35" t="s">
        <v>16</v>
      </c>
      <c r="N35" s="14"/>
      <c r="O35" s="18"/>
      <c r="P35" t="s">
        <v>70</v>
      </c>
      <c r="Q35" s="17">
        <f>_xlfn.XLOOKUP(Games[[#This Row],[Type]],Types[Type],Types[Price])</f>
        <v>90</v>
      </c>
      <c r="R35">
        <f ca="1">Games[[#This Row],[Rank]]+IF($B$26,RAND(),IF($B$27,Games[[#This Row],[Date]]+Games[[#This Row],[Time]]-TODAY(),IF($B$28,TODAY()-Games[[#This Row],[Date]]-Games[[#This Row],[Time]],RAND())))/365000</f>
        <v>1.8205858861438334E-6</v>
      </c>
      <c r="S35">
        <f ca="1">Games[[#This Row],[QuadRank]]+IF($B$26,RAND(),IF($B$27,Games[[#This Row],[Date]]+Games[[#This Row],[Time]]-TODAY(),IF($B$28,TODAY()-Games[[#This Row],[Date]]-Games[[#This Row],[Time]],RAND())))/365000</f>
        <v>7.2230716758694196E-7</v>
      </c>
      <c r="T35">
        <f ca="1">_xlfn.RANK.EQ(Games[[#This Row],[Sort]],Games[Sort],1)</f>
        <v>43</v>
      </c>
      <c r="U35" t="str">
        <f>IF(ISNUMBER(Games[[#This Row],[QuadRank]]),_xlfn.RANK.EQ(Games[[#This Row],[Quad Sort]],Games[Quad Sort],1),"")</f>
        <v/>
      </c>
      <c r="V35" s="5"/>
    </row>
    <row r="36" spans="2:22" x14ac:dyDescent="0.2">
      <c r="J36" s="7" t="str">
        <f t="shared" si="0"/>
        <v>Wed</v>
      </c>
      <c r="K36" s="13">
        <v>46176</v>
      </c>
      <c r="L36" s="11">
        <v>0.52777777777777779</v>
      </c>
      <c r="M36" t="s">
        <v>16</v>
      </c>
      <c r="N36" s="14"/>
      <c r="O36" s="18"/>
      <c r="P36" t="s">
        <v>70</v>
      </c>
      <c r="Q36" s="17">
        <f>_xlfn.XLOOKUP(Games[[#This Row],[Type]],Types[Type],Types[Price])</f>
        <v>90</v>
      </c>
      <c r="R36">
        <f ca="1">Games[[#This Row],[Rank]]+IF($B$26,RAND(),IF($B$27,Games[[#This Row],[Date]]+Games[[#This Row],[Time]]-TODAY(),IF($B$28,TODAY()-Games[[#This Row],[Date]]-Games[[#This Row],[Time]],RAND())))/365000</f>
        <v>1.7986631098534633E-6</v>
      </c>
      <c r="S36">
        <f ca="1">Games[[#This Row],[QuadRank]]+IF($B$26,RAND(),IF($B$27,Games[[#This Row],[Date]]+Games[[#This Row],[Time]]-TODAY(),IF($B$28,TODAY()-Games[[#This Row],[Date]]-Games[[#This Row],[Time]],RAND())))/365000</f>
        <v>6.6194425472297214E-7</v>
      </c>
      <c r="T36">
        <f ca="1">_xlfn.RANK.EQ(Games[[#This Row],[Sort]],Games[Sort],1)</f>
        <v>42</v>
      </c>
      <c r="U36" t="str">
        <f>IF(ISNUMBER(Games[[#This Row],[QuadRank]]),_xlfn.RANK.EQ(Games[[#This Row],[Quad Sort]],Games[Quad Sort],1),"")</f>
        <v/>
      </c>
      <c r="V36" s="5"/>
    </row>
    <row r="37" spans="2:22" x14ac:dyDescent="0.2">
      <c r="B37" s="15" t="b">
        <v>0</v>
      </c>
      <c r="C37" t="s">
        <v>29</v>
      </c>
      <c r="D37" s="16"/>
      <c r="E37" t="s">
        <v>30</v>
      </c>
      <c r="J37" s="7" t="str">
        <f t="shared" si="0"/>
        <v>Tue</v>
      </c>
      <c r="K37" s="13">
        <v>46189</v>
      </c>
      <c r="L37" s="11">
        <v>0.77777777777777779</v>
      </c>
      <c r="M37" t="s">
        <v>17</v>
      </c>
      <c r="N37" s="14"/>
      <c r="O37" s="18"/>
      <c r="P37" t="s">
        <v>70</v>
      </c>
      <c r="Q37" s="17">
        <f>_xlfn.XLOOKUP(Games[[#This Row],[Type]],Types[Type],Types[Price])</f>
        <v>90</v>
      </c>
      <c r="R37">
        <f ca="1">Games[[#This Row],[Rank]]+IF($B$26,RAND(),IF($B$27,Games[[#This Row],[Date]]+Games[[#This Row],[Time]]-TODAY(),IF($B$28,TODAY()-Games[[#This Row],[Date]]-Games[[#This Row],[Time]],RAND())))/365000</f>
        <v>2.1989506504282471E-6</v>
      </c>
      <c r="S37">
        <f ca="1">Games[[#This Row],[QuadRank]]+IF($B$26,RAND(),IF($B$27,Games[[#This Row],[Date]]+Games[[#This Row],[Time]]-TODAY(),IF($B$28,TODAY()-Games[[#This Row],[Date]]-Games[[#This Row],[Time]],RAND())))/365000</f>
        <v>1.041196071441756E-6</v>
      </c>
      <c r="T37">
        <f ca="1">_xlfn.RANK.EQ(Games[[#This Row],[Sort]],Games[Sort],1)</f>
        <v>61</v>
      </c>
      <c r="U37" t="str">
        <f>IF(ISNUMBER(Games[[#This Row],[QuadRank]]),_xlfn.RANK.EQ(Games[[#This Row],[Quad Sort]],Games[Quad Sort],1),"")</f>
        <v/>
      </c>
      <c r="V37" s="5"/>
    </row>
    <row r="38" spans="2:22" x14ac:dyDescent="0.2">
      <c r="B38" s="15" t="b">
        <v>0</v>
      </c>
      <c r="C38" t="s">
        <v>31</v>
      </c>
      <c r="D38" s="16"/>
      <c r="E38" t="s">
        <v>30</v>
      </c>
      <c r="J38" s="7" t="str">
        <f t="shared" si="0"/>
        <v>Wed</v>
      </c>
      <c r="K38" s="13">
        <v>46190</v>
      </c>
      <c r="L38" s="11">
        <v>0.77777777777777779</v>
      </c>
      <c r="M38" t="s">
        <v>17</v>
      </c>
      <c r="N38" s="14"/>
      <c r="O38" s="18"/>
      <c r="P38" t="s">
        <v>71</v>
      </c>
      <c r="Q38" s="17">
        <f>_xlfn.XLOOKUP(Games[[#This Row],[Type]],Types[Type],Types[Price])</f>
        <v>69</v>
      </c>
      <c r="R38">
        <f ca="1">Games[[#This Row],[Rank]]+IF($B$26,RAND(),IF($B$27,Games[[#This Row],[Date]]+Games[[#This Row],[Time]]-TODAY(),IF($B$28,TODAY()-Games[[#This Row],[Date]]-Games[[#This Row],[Time]],RAND())))/365000</f>
        <v>2.005890500714352E-6</v>
      </c>
      <c r="S38">
        <f ca="1">Games[[#This Row],[QuadRank]]+IF($B$26,RAND(),IF($B$27,Games[[#This Row],[Date]]+Games[[#This Row],[Time]]-TODAY(),IF($B$28,TODAY()-Games[[#This Row],[Date]]-Games[[#This Row],[Time]],RAND())))/365000</f>
        <v>2.2847795896202119E-7</v>
      </c>
      <c r="T38">
        <f ca="1">_xlfn.RANK.EQ(Games[[#This Row],[Sort]],Games[Sort],1)</f>
        <v>50</v>
      </c>
      <c r="U38" t="str">
        <f>IF(ISNUMBER(Games[[#This Row],[QuadRank]]),_xlfn.RANK.EQ(Games[[#This Row],[Quad Sort]],Games[Quad Sort],1),"")</f>
        <v/>
      </c>
      <c r="V38" s="5"/>
    </row>
    <row r="39" spans="2:22" x14ac:dyDescent="0.2">
      <c r="B39" s="15" t="b">
        <v>0</v>
      </c>
      <c r="C39" t="s">
        <v>29</v>
      </c>
      <c r="D39" s="16"/>
      <c r="E39" t="s">
        <v>36</v>
      </c>
      <c r="J39" s="7" t="str">
        <f t="shared" si="0"/>
        <v>Thu</v>
      </c>
      <c r="K39" s="13">
        <v>46191</v>
      </c>
      <c r="L39" s="11">
        <v>0.54861111111111116</v>
      </c>
      <c r="M39" t="s">
        <v>17</v>
      </c>
      <c r="N39" s="14"/>
      <c r="O39" s="18"/>
      <c r="P39" t="s">
        <v>71</v>
      </c>
      <c r="Q39" s="17">
        <f>_xlfn.XLOOKUP(Games[[#This Row],[Type]],Types[Type],Types[Price])</f>
        <v>69</v>
      </c>
      <c r="R39">
        <f ca="1">Games[[#This Row],[Rank]]+IF($B$26,RAND(),IF($B$27,Games[[#This Row],[Date]]+Games[[#This Row],[Time]]-TODAY(),IF($B$28,TODAY()-Games[[#This Row],[Date]]-Games[[#This Row],[Time]],RAND())))/365000</f>
        <v>1.6222259289563651E-6</v>
      </c>
      <c r="S39">
        <f ca="1">Games[[#This Row],[QuadRank]]+IF($B$26,RAND(),IF($B$27,Games[[#This Row],[Date]]+Games[[#This Row],[Time]]-TODAY(),IF($B$28,TODAY()-Games[[#This Row],[Date]]-Games[[#This Row],[Time]],RAND())))/365000</f>
        <v>1.8935189953126476E-6</v>
      </c>
      <c r="T39">
        <f ca="1">_xlfn.RANK.EQ(Games[[#This Row],[Sort]],Games[Sort],1)</f>
        <v>38</v>
      </c>
      <c r="U39" t="str">
        <f>IF(ISNUMBER(Games[[#This Row],[QuadRank]]),_xlfn.RANK.EQ(Games[[#This Row],[Quad Sort]],Games[Quad Sort],1),"")</f>
        <v/>
      </c>
      <c r="V39" s="5" t="s">
        <v>56</v>
      </c>
    </row>
    <row r="40" spans="2:22" x14ac:dyDescent="0.2">
      <c r="B40" s="15" t="b">
        <v>0</v>
      </c>
      <c r="C40" t="s">
        <v>31</v>
      </c>
      <c r="D40" s="16"/>
      <c r="E40" t="s">
        <v>36</v>
      </c>
      <c r="J40" s="7" t="str">
        <f t="shared" si="0"/>
        <v>Fri</v>
      </c>
      <c r="K40" s="13">
        <v>46192</v>
      </c>
      <c r="L40" s="11">
        <v>0.79861111111111116</v>
      </c>
      <c r="M40" t="s">
        <v>18</v>
      </c>
      <c r="N40" s="14"/>
      <c r="O40" s="18"/>
      <c r="P40" t="s">
        <v>71</v>
      </c>
      <c r="Q40" s="17">
        <f>_xlfn.XLOOKUP(Games[[#This Row],[Type]],Types[Type],Types[Price])</f>
        <v>69</v>
      </c>
      <c r="R40">
        <f ca="1">Games[[#This Row],[Rank]]+IF($B$26,RAND(),IF($B$27,Games[[#This Row],[Date]]+Games[[#This Row],[Time]]-TODAY(),IF($B$28,TODAY()-Games[[#This Row],[Date]]-Games[[#This Row],[Time]],RAND())))/365000</f>
        <v>2.2855014034114142E-6</v>
      </c>
      <c r="S40">
        <f ca="1">Games[[#This Row],[QuadRank]]+IF($B$26,RAND(),IF($B$27,Games[[#This Row],[Date]]+Games[[#This Row],[Time]]-TODAY(),IF($B$28,TODAY()-Games[[#This Row],[Date]]-Games[[#This Row],[Time]],RAND())))/365000</f>
        <v>1.5853474774781327E-7</v>
      </c>
      <c r="T40">
        <f ca="1">_xlfn.RANK.EQ(Games[[#This Row],[Sort]],Games[Sort],1)</f>
        <v>66</v>
      </c>
      <c r="U40" t="str">
        <f>IF(ISNUMBER(Games[[#This Row],[QuadRank]]),_xlfn.RANK.EQ(Games[[#This Row],[Quad Sort]],Games[Quad Sort],1),"")</f>
        <v/>
      </c>
      <c r="V40" s="5" t="s">
        <v>53</v>
      </c>
    </row>
    <row r="41" spans="2:22" x14ac:dyDescent="0.2">
      <c r="B41" s="15" t="b">
        <v>0</v>
      </c>
      <c r="C41" t="s">
        <v>29</v>
      </c>
      <c r="D41" s="16"/>
      <c r="E41" t="s">
        <v>37</v>
      </c>
      <c r="J41" s="7" t="str">
        <f t="shared" si="0"/>
        <v>Sat</v>
      </c>
      <c r="K41" s="13">
        <v>46193</v>
      </c>
      <c r="L41" s="11">
        <v>0.79861111111111116</v>
      </c>
      <c r="M41" t="s">
        <v>18</v>
      </c>
      <c r="N41" s="14"/>
      <c r="O41" s="18"/>
      <c r="P41" t="s">
        <v>73</v>
      </c>
      <c r="Q41" s="17">
        <f>_xlfn.XLOOKUP(Games[[#This Row],[Type]],Types[Type],Types[Price])</f>
        <v>57</v>
      </c>
      <c r="R41">
        <f ca="1">Games[[#This Row],[Rank]]+IF($B$26,RAND(),IF($B$27,Games[[#This Row],[Date]]+Games[[#This Row],[Time]]-TODAY(),IF($B$28,TODAY()-Games[[#This Row],[Date]]-Games[[#This Row],[Time]],RAND())))/365000</f>
        <v>1.4186396658145952E-7</v>
      </c>
      <c r="S41">
        <f ca="1">Games[[#This Row],[QuadRank]]+IF($B$26,RAND(),IF($B$27,Games[[#This Row],[Date]]+Games[[#This Row],[Time]]-TODAY(),IF($B$28,TODAY()-Games[[#This Row],[Date]]-Games[[#This Row],[Time]],RAND())))/365000</f>
        <v>2.1441453240155524E-6</v>
      </c>
      <c r="T41">
        <f ca="1">_xlfn.RANK.EQ(Games[[#This Row],[Sort]],Games[Sort],1)</f>
        <v>2</v>
      </c>
      <c r="U41" t="str">
        <f>IF(ISNUMBER(Games[[#This Row],[QuadRank]]),_xlfn.RANK.EQ(Games[[#This Row],[Quad Sort]],Games[Quad Sort],1),"")</f>
        <v/>
      </c>
      <c r="V41" s="5"/>
    </row>
    <row r="42" spans="2:22" x14ac:dyDescent="0.2">
      <c r="B42" s="15" t="b">
        <v>0</v>
      </c>
      <c r="C42" t="s">
        <v>31</v>
      </c>
      <c r="D42" s="16"/>
      <c r="E42" t="s">
        <v>37</v>
      </c>
      <c r="J42" s="7" t="str">
        <f t="shared" si="0"/>
        <v>Sun</v>
      </c>
      <c r="K42" s="13">
        <v>46194</v>
      </c>
      <c r="L42" s="11">
        <v>0.54861111111111116</v>
      </c>
      <c r="M42" t="s">
        <v>18</v>
      </c>
      <c r="N42" s="14"/>
      <c r="O42" s="18"/>
      <c r="P42" t="s">
        <v>73</v>
      </c>
      <c r="Q42" s="17">
        <f>_xlfn.XLOOKUP(Games[[#This Row],[Type]],Types[Type],Types[Price])</f>
        <v>57</v>
      </c>
      <c r="R42">
        <f ca="1">Games[[#This Row],[Rank]]+IF($B$26,RAND(),IF($B$27,Games[[#This Row],[Date]]+Games[[#This Row],[Time]]-TODAY(),IF($B$28,TODAY()-Games[[#This Row],[Date]]-Games[[#This Row],[Time]],RAND())))/365000</f>
        <v>2.320391703284797E-6</v>
      </c>
      <c r="S42">
        <f ca="1">Games[[#This Row],[QuadRank]]+IF($B$26,RAND(),IF($B$27,Games[[#This Row],[Date]]+Games[[#This Row],[Time]]-TODAY(),IF($B$28,TODAY()-Games[[#This Row],[Date]]-Games[[#This Row],[Time]],RAND())))/365000</f>
        <v>2.1462451366378867E-6</v>
      </c>
      <c r="T42">
        <f ca="1">_xlfn.RANK.EQ(Games[[#This Row],[Sort]],Games[Sort],1)</f>
        <v>70</v>
      </c>
      <c r="U42" t="str">
        <f>IF(ISNUMBER(Games[[#This Row],[QuadRank]]),_xlfn.RANK.EQ(Games[[#This Row],[Quad Sort]],Games[Quad Sort],1),"")</f>
        <v/>
      </c>
      <c r="V42" s="5"/>
    </row>
    <row r="43" spans="2:22" x14ac:dyDescent="0.2">
      <c r="B43" s="15" t="b">
        <v>0</v>
      </c>
      <c r="C43" t="s">
        <v>29</v>
      </c>
      <c r="D43" s="16"/>
      <c r="E43" t="s">
        <v>32</v>
      </c>
      <c r="J43" s="7" t="str">
        <f t="shared" si="0"/>
        <v>Mon</v>
      </c>
      <c r="K43" s="13">
        <v>46202</v>
      </c>
      <c r="L43" s="11">
        <v>0.77777777777777779</v>
      </c>
      <c r="M43" t="s">
        <v>19</v>
      </c>
      <c r="N43" s="14"/>
      <c r="O43" s="18"/>
      <c r="P43" t="s">
        <v>73</v>
      </c>
      <c r="Q43" s="17">
        <f>_xlfn.XLOOKUP(Games[[#This Row],[Type]],Types[Type],Types[Price])</f>
        <v>57</v>
      </c>
      <c r="R43">
        <f ca="1">Games[[#This Row],[Rank]]+IF($B$26,RAND(),IF($B$27,Games[[#This Row],[Date]]+Games[[#This Row],[Time]]-TODAY(),IF($B$28,TODAY()-Games[[#This Row],[Date]]-Games[[#This Row],[Time]],RAND())))/365000</f>
        <v>1.7334877601006831E-6</v>
      </c>
      <c r="S43">
        <f ca="1">Games[[#This Row],[QuadRank]]+IF($B$26,RAND(),IF($B$27,Games[[#This Row],[Date]]+Games[[#This Row],[Time]]-TODAY(),IF($B$28,TODAY()-Games[[#This Row],[Date]]-Games[[#This Row],[Time]],RAND())))/365000</f>
        <v>1.9111083894971999E-6</v>
      </c>
      <c r="T43">
        <f ca="1">_xlfn.RANK.EQ(Games[[#This Row],[Sort]],Games[Sort],1)</f>
        <v>41</v>
      </c>
      <c r="U43" t="str">
        <f>IF(ISNUMBER(Games[[#This Row],[QuadRank]]),_xlfn.RANK.EQ(Games[[#This Row],[Quad Sort]],Games[Quad Sort],1),"")</f>
        <v/>
      </c>
      <c r="V43" s="5" t="s">
        <v>57</v>
      </c>
    </row>
    <row r="44" spans="2:22" x14ac:dyDescent="0.2">
      <c r="B44" s="15" t="b">
        <v>0</v>
      </c>
      <c r="C44" t="s">
        <v>31</v>
      </c>
      <c r="D44" s="16"/>
      <c r="E44" t="s">
        <v>32</v>
      </c>
      <c r="J44" s="7" t="str">
        <f t="shared" si="0"/>
        <v>Tue</v>
      </c>
      <c r="K44" s="13">
        <v>46203</v>
      </c>
      <c r="L44" s="11">
        <v>0.77777777777777779</v>
      </c>
      <c r="M44" t="s">
        <v>19</v>
      </c>
      <c r="N44" s="14"/>
      <c r="O44" s="18"/>
      <c r="P44" t="s">
        <v>71</v>
      </c>
      <c r="Q44" s="17">
        <f>_xlfn.XLOOKUP(Games[[#This Row],[Type]],Types[Type],Types[Price])</f>
        <v>69</v>
      </c>
      <c r="R44">
        <f ca="1">Games[[#This Row],[Rank]]+IF($B$26,RAND(),IF($B$27,Games[[#This Row],[Date]]+Games[[#This Row],[Time]]-TODAY(),IF($B$28,TODAY()-Games[[#This Row],[Date]]-Games[[#This Row],[Time]],RAND())))/365000</f>
        <v>9.9532554865467235E-7</v>
      </c>
      <c r="S44">
        <f ca="1">Games[[#This Row],[QuadRank]]+IF($B$26,RAND(),IF($B$27,Games[[#This Row],[Date]]+Games[[#This Row],[Time]]-TODAY(),IF($B$28,TODAY()-Games[[#This Row],[Date]]-Games[[#This Row],[Time]],RAND())))/365000</f>
        <v>1.4190447041091347E-6</v>
      </c>
      <c r="T44">
        <f ca="1">_xlfn.RANK.EQ(Games[[#This Row],[Sort]],Games[Sort],1)</f>
        <v>25</v>
      </c>
      <c r="U44" t="str">
        <f>IF(ISNUMBER(Games[[#This Row],[QuadRank]]),_xlfn.RANK.EQ(Games[[#This Row],[Quad Sort]],Games[Quad Sort],1),"")</f>
        <v/>
      </c>
      <c r="V44" s="5" t="s">
        <v>57</v>
      </c>
    </row>
    <row r="45" spans="2:22" x14ac:dyDescent="0.2">
      <c r="B45" s="15" t="b">
        <v>0</v>
      </c>
      <c r="C45" t="s">
        <v>29</v>
      </c>
      <c r="D45" s="16"/>
      <c r="E45" t="s">
        <v>34</v>
      </c>
      <c r="J45" s="7" t="str">
        <f t="shared" si="0"/>
        <v>Thu</v>
      </c>
      <c r="K45" s="13">
        <v>46205</v>
      </c>
      <c r="L45" s="11">
        <v>0.77777777777777779</v>
      </c>
      <c r="M45" t="s">
        <v>19</v>
      </c>
      <c r="N45" s="14"/>
      <c r="O45" s="18"/>
      <c r="P45" t="s">
        <v>70</v>
      </c>
      <c r="Q45" s="17">
        <f>_xlfn.XLOOKUP(Games[[#This Row],[Type]],Types[Type],Types[Price])</f>
        <v>90</v>
      </c>
      <c r="R45">
        <f ca="1">Games[[#This Row],[Rank]]+IF($B$26,RAND(),IF($B$27,Games[[#This Row],[Date]]+Games[[#This Row],[Time]]-TODAY(),IF($B$28,TODAY()-Games[[#This Row],[Date]]-Games[[#This Row],[Time]],RAND())))/365000</f>
        <v>1.0603387132151E-6</v>
      </c>
      <c r="S45">
        <f ca="1">Games[[#This Row],[QuadRank]]+IF($B$26,RAND(),IF($B$27,Games[[#This Row],[Date]]+Games[[#This Row],[Time]]-TODAY(),IF($B$28,TODAY()-Games[[#This Row],[Date]]-Games[[#This Row],[Time]],RAND())))/365000</f>
        <v>6.9208089639056325E-7</v>
      </c>
      <c r="T45">
        <f ca="1">_xlfn.RANK.EQ(Games[[#This Row],[Sort]],Games[Sort],1)</f>
        <v>27</v>
      </c>
      <c r="U45" t="str">
        <f>IF(ISNUMBER(Games[[#This Row],[QuadRank]]),_xlfn.RANK.EQ(Games[[#This Row],[Quad Sort]],Games[Quad Sort],1),"")</f>
        <v/>
      </c>
      <c r="V45" s="5" t="s">
        <v>57</v>
      </c>
    </row>
    <row r="46" spans="2:22" x14ac:dyDescent="0.2">
      <c r="B46" s="15" t="b">
        <v>0</v>
      </c>
      <c r="C46" t="s">
        <v>31</v>
      </c>
      <c r="D46" s="16"/>
      <c r="E46" t="s">
        <v>34</v>
      </c>
      <c r="J46" s="7" t="str">
        <f t="shared" si="0"/>
        <v>Fri</v>
      </c>
      <c r="K46" s="13">
        <v>46206</v>
      </c>
      <c r="L46" s="11">
        <v>0.79861111111111116</v>
      </c>
      <c r="M46" t="s">
        <v>20</v>
      </c>
      <c r="N46" s="14"/>
      <c r="O46" s="18"/>
      <c r="P46" t="s">
        <v>70</v>
      </c>
      <c r="Q46" s="17">
        <f>_xlfn.XLOOKUP(Games[[#This Row],[Type]],Types[Type],Types[Price])</f>
        <v>90</v>
      </c>
      <c r="R46">
        <f ca="1">Games[[#This Row],[Rank]]+IF($B$26,RAND(),IF($B$27,Games[[#This Row],[Date]]+Games[[#This Row],[Time]]-TODAY(),IF($B$28,TODAY()-Games[[#This Row],[Date]]-Games[[#This Row],[Time]],RAND())))/365000</f>
        <v>1.2871667153317085E-6</v>
      </c>
      <c r="S46">
        <f ca="1">Games[[#This Row],[QuadRank]]+IF($B$26,RAND(),IF($B$27,Games[[#This Row],[Date]]+Games[[#This Row],[Time]]-TODAY(),IF($B$28,TODAY()-Games[[#This Row],[Date]]-Games[[#This Row],[Time]],RAND())))/365000</f>
        <v>6.4732485424042711E-7</v>
      </c>
      <c r="T46">
        <f ca="1">_xlfn.RANK.EQ(Games[[#This Row],[Sort]],Games[Sort],1)</f>
        <v>32</v>
      </c>
      <c r="U46" t="str">
        <f>IF(ISNUMBER(Games[[#This Row],[QuadRank]]),_xlfn.RANK.EQ(Games[[#This Row],[Quad Sort]],Games[Quad Sort],1),"")</f>
        <v/>
      </c>
      <c r="V46" s="5" t="s">
        <v>53</v>
      </c>
    </row>
    <row r="47" spans="2:22" x14ac:dyDescent="0.2">
      <c r="B47" s="15" t="b">
        <v>0</v>
      </c>
      <c r="C47" t="s">
        <v>29</v>
      </c>
      <c r="D47" s="16"/>
      <c r="E47" t="s">
        <v>35</v>
      </c>
      <c r="J47" s="7" t="str">
        <f t="shared" si="0"/>
        <v>Sat</v>
      </c>
      <c r="K47" s="13">
        <v>46207</v>
      </c>
      <c r="L47" s="11">
        <v>0.54861111111111116</v>
      </c>
      <c r="M47" t="s">
        <v>20</v>
      </c>
      <c r="N47" s="14"/>
      <c r="O47" s="18"/>
      <c r="P47" t="s">
        <v>70</v>
      </c>
      <c r="Q47" s="17">
        <f>_xlfn.XLOOKUP(Games[[#This Row],[Type]],Types[Type],Types[Price])</f>
        <v>90</v>
      </c>
      <c r="R47">
        <f ca="1">Games[[#This Row],[Rank]]+IF($B$26,RAND(),IF($B$27,Games[[#This Row],[Date]]+Games[[#This Row],[Time]]-TODAY(),IF($B$28,TODAY()-Games[[#This Row],[Date]]-Games[[#This Row],[Time]],RAND())))/365000</f>
        <v>2.4485861992041444E-6</v>
      </c>
      <c r="S47">
        <f ca="1">Games[[#This Row],[QuadRank]]+IF($B$26,RAND(),IF($B$27,Games[[#This Row],[Date]]+Games[[#This Row],[Time]]-TODAY(),IF($B$28,TODAY()-Games[[#This Row],[Date]]-Games[[#This Row],[Time]],RAND())))/365000</f>
        <v>1.6741811695984307E-6</v>
      </c>
      <c r="T47">
        <f ca="1">_xlfn.RANK.EQ(Games[[#This Row],[Sort]],Games[Sort],1)</f>
        <v>74</v>
      </c>
      <c r="U47" t="str">
        <f>IF(ISNUMBER(Games[[#This Row],[QuadRank]]),_xlfn.RANK.EQ(Games[[#This Row],[Quad Sort]],Games[Quad Sort],1),"")</f>
        <v/>
      </c>
      <c r="V47" s="5" t="s">
        <v>58</v>
      </c>
    </row>
    <row r="48" spans="2:22" x14ac:dyDescent="0.2">
      <c r="B48" s="15" t="b">
        <v>0</v>
      </c>
      <c r="C48" t="s">
        <v>31</v>
      </c>
      <c r="D48" s="16"/>
      <c r="E48" t="s">
        <v>35</v>
      </c>
      <c r="J48" s="7" t="str">
        <f t="shared" si="0"/>
        <v>Sun</v>
      </c>
      <c r="K48" s="13">
        <v>46208</v>
      </c>
      <c r="L48" s="11">
        <v>0.58333333333333337</v>
      </c>
      <c r="M48" t="s">
        <v>20</v>
      </c>
      <c r="N48" s="14"/>
      <c r="O48" s="18"/>
      <c r="P48" t="s">
        <v>70</v>
      </c>
      <c r="Q48" s="17">
        <f>_xlfn.XLOOKUP(Games[[#This Row],[Type]],Types[Type],Types[Price])</f>
        <v>90</v>
      </c>
      <c r="R48">
        <f ca="1">Games[[#This Row],[Rank]]+IF($B$26,RAND(),IF($B$27,Games[[#This Row],[Date]]+Games[[#This Row],[Time]]-TODAY(),IF($B$28,TODAY()-Games[[#This Row],[Date]]-Games[[#This Row],[Time]],RAND())))/365000</f>
        <v>1.0237069544325307E-6</v>
      </c>
      <c r="S48">
        <f ca="1">Games[[#This Row],[QuadRank]]+IF($B$26,RAND(),IF($B$27,Games[[#This Row],[Date]]+Games[[#This Row],[Time]]-TODAY(),IF($B$28,TODAY()-Games[[#This Row],[Date]]-Games[[#This Row],[Time]],RAND())))/365000</f>
        <v>1.0881857285049033E-6</v>
      </c>
      <c r="T48">
        <f ca="1">_xlfn.RANK.EQ(Games[[#This Row],[Sort]],Games[Sort],1)</f>
        <v>26</v>
      </c>
      <c r="U48" t="str">
        <f>IF(ISNUMBER(Games[[#This Row],[QuadRank]]),_xlfn.RANK.EQ(Games[[#This Row],[Quad Sort]],Games[Quad Sort],1),"")</f>
        <v/>
      </c>
      <c r="V48" s="5"/>
    </row>
    <row r="49" spans="2:22" x14ac:dyDescent="0.2">
      <c r="B49" s="15" t="b">
        <v>1</v>
      </c>
      <c r="C49" t="s">
        <v>31</v>
      </c>
      <c r="D49" s="16">
        <v>1</v>
      </c>
      <c r="E49" t="s">
        <v>33</v>
      </c>
      <c r="J49" s="7" t="str">
        <f t="shared" si="0"/>
        <v>Fri</v>
      </c>
      <c r="K49" s="13">
        <v>46220</v>
      </c>
      <c r="L49" s="11">
        <v>0.79861111111111116</v>
      </c>
      <c r="M49" t="s">
        <v>21</v>
      </c>
      <c r="N49" s="14"/>
      <c r="O49" s="18"/>
      <c r="P49" t="s">
        <v>70</v>
      </c>
      <c r="Q49" s="17">
        <f>_xlfn.XLOOKUP(Games[[#This Row],[Type]],Types[Type],Types[Price])</f>
        <v>90</v>
      </c>
      <c r="R49">
        <f ca="1">Games[[#This Row],[Rank]]+IF($B$26,RAND(),IF($B$27,Games[[#This Row],[Date]]+Games[[#This Row],[Time]]-TODAY(),IF($B$28,TODAY()-Games[[#This Row],[Date]]-Games[[#This Row],[Time]],RAND())))/365000</f>
        <v>3.5811370340776972E-7</v>
      </c>
      <c r="S49">
        <f ca="1">Games[[#This Row],[QuadRank]]+IF($B$26,RAND(),IF($B$27,Games[[#This Row],[Date]]+Games[[#This Row],[Time]]-TODAY(),IF($B$28,TODAY()-Games[[#This Row],[Date]]-Games[[#This Row],[Time]],RAND())))/365000</f>
        <v>4.6770487859800987E-7</v>
      </c>
      <c r="T49">
        <f ca="1">_xlfn.RANK.EQ(Games[[#This Row],[Sort]],Games[Sort],1)</f>
        <v>7</v>
      </c>
      <c r="U49" t="str">
        <f>IF(ISNUMBER(Games[[#This Row],[QuadRank]]),_xlfn.RANK.EQ(Games[[#This Row],[Quad Sort]],Games[Quad Sort],1),"")</f>
        <v/>
      </c>
      <c r="V49" s="5" t="s">
        <v>53</v>
      </c>
    </row>
    <row r="50" spans="2:22" x14ac:dyDescent="0.2">
      <c r="B50" s="15" t="b">
        <v>0</v>
      </c>
      <c r="C50" t="s">
        <v>31</v>
      </c>
      <c r="D50" s="16"/>
      <c r="E50" t="s">
        <v>38</v>
      </c>
      <c r="J50" s="7" t="str">
        <f t="shared" si="0"/>
        <v>Sat</v>
      </c>
      <c r="K50" s="13">
        <v>46221</v>
      </c>
      <c r="L50" s="11">
        <v>0.71388888888888891</v>
      </c>
      <c r="M50" t="s">
        <v>21</v>
      </c>
      <c r="N50" s="14"/>
      <c r="O50" s="18"/>
      <c r="P50" t="s">
        <v>70</v>
      </c>
      <c r="Q50" s="17">
        <f>_xlfn.XLOOKUP(Games[[#This Row],[Type]],Types[Type],Types[Price])</f>
        <v>90</v>
      </c>
      <c r="R50">
        <f ca="1">Games[[#This Row],[Rank]]+IF($B$26,RAND(),IF($B$27,Games[[#This Row],[Date]]+Games[[#This Row],[Time]]-TODAY(),IF($B$28,TODAY()-Games[[#This Row],[Date]]-Games[[#This Row],[Time]],RAND())))/365000</f>
        <v>9.4529625121535477E-7</v>
      </c>
      <c r="S50">
        <f ca="1">Games[[#This Row],[QuadRank]]+IF($B$26,RAND(),IF($B$27,Games[[#This Row],[Date]]+Games[[#This Row],[Time]]-TODAY(),IF($B$28,TODAY()-Games[[#This Row],[Date]]-Games[[#This Row],[Time]],RAND())))/365000</f>
        <v>2.5079642146392489E-6</v>
      </c>
      <c r="T50">
        <f ca="1">_xlfn.RANK.EQ(Games[[#This Row],[Sort]],Games[Sort],1)</f>
        <v>22</v>
      </c>
      <c r="U50" t="str">
        <f>IF(ISNUMBER(Games[[#This Row],[QuadRank]]),_xlfn.RANK.EQ(Games[[#This Row],[Quad Sort]],Games[Quad Sort],1),"")</f>
        <v/>
      </c>
      <c r="V50" s="5"/>
    </row>
    <row r="51" spans="2:22" x14ac:dyDescent="0.2">
      <c r="J51" s="7" t="str">
        <f t="shared" si="0"/>
        <v>Sun</v>
      </c>
      <c r="K51" s="13">
        <v>46222</v>
      </c>
      <c r="L51" s="11">
        <v>0.54861111111111116</v>
      </c>
      <c r="M51" t="s">
        <v>21</v>
      </c>
      <c r="N51" s="14"/>
      <c r="O51" s="18"/>
      <c r="P51" t="s">
        <v>73</v>
      </c>
      <c r="Q51" s="17">
        <f>_xlfn.XLOOKUP(Games[[#This Row],[Type]],Types[Type],Types[Price])</f>
        <v>57</v>
      </c>
      <c r="R51">
        <f ca="1">Games[[#This Row],[Rank]]+IF($B$26,RAND(),IF($B$27,Games[[#This Row],[Date]]+Games[[#This Row],[Time]]-TODAY(),IF($B$28,TODAY()-Games[[#This Row],[Date]]-Games[[#This Row],[Time]],RAND())))/365000</f>
        <v>1.4309027070838149E-6</v>
      </c>
      <c r="S51">
        <f ca="1">Games[[#This Row],[QuadRank]]+IF($B$26,RAND(),IF($B$27,Games[[#This Row],[Date]]+Games[[#This Row],[Time]]-TODAY(),IF($B$28,TODAY()-Games[[#This Row],[Date]]-Games[[#This Row],[Time]],RAND())))/365000</f>
        <v>1.4998298413966706E-6</v>
      </c>
      <c r="T51">
        <f ca="1">_xlfn.RANK.EQ(Games[[#This Row],[Sort]],Games[Sort],1)</f>
        <v>34</v>
      </c>
      <c r="U51" t="str">
        <f>IF(ISNUMBER(Games[[#This Row],[QuadRank]]),_xlfn.RANK.EQ(Games[[#This Row],[Quad Sort]],Games[Quad Sort],1),"")</f>
        <v/>
      </c>
      <c r="V51" s="5" t="s">
        <v>59</v>
      </c>
    </row>
    <row r="52" spans="2:22" x14ac:dyDescent="0.2">
      <c r="J52" s="7" t="str">
        <f t="shared" si="0"/>
        <v>Mon</v>
      </c>
      <c r="K52" s="13">
        <v>46223</v>
      </c>
      <c r="L52" s="11">
        <v>0.77777777777777779</v>
      </c>
      <c r="M52" t="s">
        <v>22</v>
      </c>
      <c r="N52" s="14"/>
      <c r="O52" s="18"/>
      <c r="P52" t="s">
        <v>73</v>
      </c>
      <c r="Q52" s="17">
        <f>_xlfn.XLOOKUP(Games[[#This Row],[Type]],Types[Type],Types[Price])</f>
        <v>57</v>
      </c>
      <c r="R52">
        <f ca="1">Games[[#This Row],[Rank]]+IF($B$26,RAND(),IF($B$27,Games[[#This Row],[Date]]+Games[[#This Row],[Time]]-TODAY(),IF($B$28,TODAY()-Games[[#This Row],[Date]]-Games[[#This Row],[Time]],RAND())))/365000</f>
        <v>2.5967275559494174E-6</v>
      </c>
      <c r="S52">
        <f ca="1">Games[[#This Row],[QuadRank]]+IF($B$26,RAND(),IF($B$27,Games[[#This Row],[Date]]+Games[[#This Row],[Time]]-TODAY(),IF($B$28,TODAY()-Games[[#This Row],[Date]]-Games[[#This Row],[Time]],RAND())))/365000</f>
        <v>1.9602751560610611E-6</v>
      </c>
      <c r="T52">
        <f ca="1">_xlfn.RANK.EQ(Games[[#This Row],[Sort]],Games[Sort],1)</f>
        <v>78</v>
      </c>
      <c r="U52" t="str">
        <f>IF(ISNUMBER(Games[[#This Row],[QuadRank]]),_xlfn.RANK.EQ(Games[[#This Row],[Quad Sort]],Games[Quad Sort],1),"")</f>
        <v/>
      </c>
      <c r="V52" s="5"/>
    </row>
    <row r="53" spans="2:22" x14ac:dyDescent="0.2">
      <c r="J53" s="7" t="str">
        <f t="shared" si="0"/>
        <v>Tue</v>
      </c>
      <c r="K53" s="13">
        <v>46224</v>
      </c>
      <c r="L53" s="11">
        <v>0.77777777777777779</v>
      </c>
      <c r="M53" t="s">
        <v>22</v>
      </c>
      <c r="N53" s="14"/>
      <c r="O53" s="18"/>
      <c r="P53" t="s">
        <v>73</v>
      </c>
      <c r="Q53" s="17">
        <f>_xlfn.XLOOKUP(Games[[#This Row],[Type]],Types[Type],Types[Price])</f>
        <v>57</v>
      </c>
      <c r="R53">
        <f ca="1">Games[[#This Row],[Rank]]+IF($B$26,RAND(),IF($B$27,Games[[#This Row],[Date]]+Games[[#This Row],[Time]]-TODAY(),IF($B$28,TODAY()-Games[[#This Row],[Date]]-Games[[#This Row],[Time]],RAND())))/365000</f>
        <v>2.3394909308665551E-6</v>
      </c>
      <c r="S53">
        <f ca="1">Games[[#This Row],[QuadRank]]+IF($B$26,RAND(),IF($B$27,Games[[#This Row],[Date]]+Games[[#This Row],[Time]]-TODAY(),IF($B$28,TODAY()-Games[[#This Row],[Date]]-Games[[#This Row],[Time]],RAND())))/365000</f>
        <v>1.8855101753385482E-6</v>
      </c>
      <c r="T53">
        <f ca="1">_xlfn.RANK.EQ(Games[[#This Row],[Sort]],Games[Sort],1)</f>
        <v>71</v>
      </c>
      <c r="U53" t="str">
        <f>IF(ISNUMBER(Games[[#This Row],[QuadRank]]),_xlfn.RANK.EQ(Games[[#This Row],[Quad Sort]],Games[Quad Sort],1),"")</f>
        <v/>
      </c>
      <c r="V53" s="5"/>
    </row>
    <row r="54" spans="2:22" x14ac:dyDescent="0.2">
      <c r="J54" s="7" t="str">
        <f t="shared" si="0"/>
        <v>Wed</v>
      </c>
      <c r="K54" s="13">
        <v>46225</v>
      </c>
      <c r="L54" s="11">
        <v>0.52777777777777779</v>
      </c>
      <c r="M54" t="s">
        <v>22</v>
      </c>
      <c r="N54" s="14"/>
      <c r="O54" s="18"/>
      <c r="P54" t="s">
        <v>71</v>
      </c>
      <c r="Q54" s="17">
        <f>_xlfn.XLOOKUP(Games[[#This Row],[Type]],Types[Type],Types[Price])</f>
        <v>69</v>
      </c>
      <c r="R54">
        <f ca="1">Games[[#This Row],[Rank]]+IF($B$26,RAND(),IF($B$27,Games[[#This Row],[Date]]+Games[[#This Row],[Time]]-TODAY(),IF($B$28,TODAY()-Games[[#This Row],[Date]]-Games[[#This Row],[Time]],RAND())))/365000</f>
        <v>1.9269611811936377E-6</v>
      </c>
      <c r="S54">
        <f ca="1">Games[[#This Row],[QuadRank]]+IF($B$26,RAND(),IF($B$27,Games[[#This Row],[Date]]+Games[[#This Row],[Time]]-TODAY(),IF($B$28,TODAY()-Games[[#This Row],[Date]]-Games[[#This Row],[Time]],RAND())))/365000</f>
        <v>2.4737062649856736E-6</v>
      </c>
      <c r="T54">
        <f ca="1">_xlfn.RANK.EQ(Games[[#This Row],[Sort]],Games[Sort],1)</f>
        <v>48</v>
      </c>
      <c r="U54" t="str">
        <f>IF(ISNUMBER(Games[[#This Row],[QuadRank]]),_xlfn.RANK.EQ(Games[[#This Row],[Quad Sort]],Games[Quad Sort],1),"")</f>
        <v/>
      </c>
      <c r="V54" s="5"/>
    </row>
    <row r="55" spans="2:22" x14ac:dyDescent="0.2">
      <c r="J55" s="7" t="str">
        <f t="shared" si="0"/>
        <v>Fri</v>
      </c>
      <c r="K55" s="13">
        <v>46234</v>
      </c>
      <c r="L55" s="11">
        <v>0.79861111111111116</v>
      </c>
      <c r="M55" t="s">
        <v>23</v>
      </c>
      <c r="N55" s="14"/>
      <c r="O55" s="18"/>
      <c r="P55" t="s">
        <v>70</v>
      </c>
      <c r="Q55" s="17">
        <f>_xlfn.XLOOKUP(Games[[#This Row],[Type]],Types[Type],Types[Price])</f>
        <v>90</v>
      </c>
      <c r="R55">
        <f ca="1">Games[[#This Row],[Rank]]+IF($B$26,RAND(),IF($B$27,Games[[#This Row],[Date]]+Games[[#This Row],[Time]]-TODAY(),IF($B$28,TODAY()-Games[[#This Row],[Date]]-Games[[#This Row],[Time]],RAND())))/365000</f>
        <v>6.6248362280778387E-7</v>
      </c>
      <c r="S55">
        <f ca="1">Games[[#This Row],[QuadRank]]+IF($B$26,RAND(),IF($B$27,Games[[#This Row],[Date]]+Games[[#This Row],[Time]]-TODAY(),IF($B$28,TODAY()-Games[[#This Row],[Date]]-Games[[#This Row],[Time]],RAND())))/365000</f>
        <v>2.0276241254804613E-7</v>
      </c>
      <c r="T55">
        <f ca="1">_xlfn.RANK.EQ(Games[[#This Row],[Sort]],Games[Sort],1)</f>
        <v>18</v>
      </c>
      <c r="U55" t="str">
        <f>IF(ISNUMBER(Games[[#This Row],[QuadRank]]),_xlfn.RANK.EQ(Games[[#This Row],[Quad Sort]],Games[Quad Sort],1),"")</f>
        <v/>
      </c>
      <c r="V55" s="5" t="s">
        <v>60</v>
      </c>
    </row>
    <row r="56" spans="2:22" x14ac:dyDescent="0.2">
      <c r="J56" s="7" t="str">
        <f t="shared" si="0"/>
        <v>Sat</v>
      </c>
      <c r="K56" s="13">
        <v>46235</v>
      </c>
      <c r="L56" s="11">
        <v>0.54861111111111116</v>
      </c>
      <c r="M56" t="s">
        <v>23</v>
      </c>
      <c r="N56" s="14"/>
      <c r="O56" s="18"/>
      <c r="P56" t="s">
        <v>70</v>
      </c>
      <c r="Q56" s="17">
        <f>_xlfn.XLOOKUP(Games[[#This Row],[Type]],Types[Type],Types[Price])</f>
        <v>90</v>
      </c>
      <c r="R56">
        <f ca="1">Games[[#This Row],[Rank]]+IF($B$26,RAND(),IF($B$27,Games[[#This Row],[Date]]+Games[[#This Row],[Time]]-TODAY(),IF($B$28,TODAY()-Games[[#This Row],[Date]]-Games[[#This Row],[Time]],RAND())))/365000</f>
        <v>2.5429778343424807E-6</v>
      </c>
      <c r="S56">
        <f ca="1">Games[[#This Row],[QuadRank]]+IF($B$26,RAND(),IF($B$27,Games[[#This Row],[Date]]+Games[[#This Row],[Time]]-TODAY(),IF($B$28,TODAY()-Games[[#This Row],[Date]]-Games[[#This Row],[Time]],RAND())))/365000</f>
        <v>9.5261234135862271E-7</v>
      </c>
      <c r="T56">
        <f ca="1">_xlfn.RANK.EQ(Games[[#This Row],[Sort]],Games[Sort],1)</f>
        <v>76</v>
      </c>
      <c r="U56" t="str">
        <f>IF(ISNUMBER(Games[[#This Row],[QuadRank]]),_xlfn.RANK.EQ(Games[[#This Row],[Quad Sort]],Games[Quad Sort],1),"")</f>
        <v/>
      </c>
      <c r="V56" s="5" t="s">
        <v>61</v>
      </c>
    </row>
    <row r="57" spans="2:22" x14ac:dyDescent="0.2">
      <c r="J57" s="7" t="str">
        <f t="shared" si="0"/>
        <v>Sun</v>
      </c>
      <c r="K57" s="13">
        <v>46236</v>
      </c>
      <c r="L57" s="11">
        <v>0.54861111111111116</v>
      </c>
      <c r="M57" t="s">
        <v>23</v>
      </c>
      <c r="N57" s="14"/>
      <c r="O57" s="18"/>
      <c r="P57" t="s">
        <v>70</v>
      </c>
      <c r="Q57" s="17">
        <f>_xlfn.XLOOKUP(Games[[#This Row],[Type]],Types[Type],Types[Price])</f>
        <v>90</v>
      </c>
      <c r="R57">
        <f ca="1">Games[[#This Row],[Rank]]+IF($B$26,RAND(),IF($B$27,Games[[#This Row],[Date]]+Games[[#This Row],[Time]]-TODAY(),IF($B$28,TODAY()-Games[[#This Row],[Date]]-Games[[#This Row],[Time]],RAND())))/365000</f>
        <v>1.1615093547342658E-6</v>
      </c>
      <c r="S57">
        <f ca="1">Games[[#This Row],[QuadRank]]+IF($B$26,RAND(),IF($B$27,Games[[#This Row],[Date]]+Games[[#This Row],[Time]]-TODAY(),IF($B$28,TODAY()-Games[[#This Row],[Date]]-Games[[#This Row],[Time]],RAND())))/365000</f>
        <v>1.162223629235921E-6</v>
      </c>
      <c r="T57">
        <f ca="1">_xlfn.RANK.EQ(Games[[#This Row],[Sort]],Games[Sort],1)</f>
        <v>28</v>
      </c>
      <c r="U57" t="str">
        <f>IF(ISNUMBER(Games[[#This Row],[QuadRank]]),_xlfn.RANK.EQ(Games[[#This Row],[Quad Sort]],Games[Quad Sort],1),"")</f>
        <v/>
      </c>
      <c r="V57" s="5"/>
    </row>
    <row r="58" spans="2:22" x14ac:dyDescent="0.2">
      <c r="J58" s="7" t="str">
        <f t="shared" si="0"/>
        <v>Tue</v>
      </c>
      <c r="K58" s="13">
        <v>46238</v>
      </c>
      <c r="L58" s="11">
        <v>0.77777777777777779</v>
      </c>
      <c r="M58" t="s">
        <v>24</v>
      </c>
      <c r="N58" s="14"/>
      <c r="O58" s="18"/>
      <c r="P58" t="s">
        <v>73</v>
      </c>
      <c r="Q58" s="17">
        <f>_xlfn.XLOOKUP(Games[[#This Row],[Type]],Types[Type],Types[Price])</f>
        <v>57</v>
      </c>
      <c r="R58">
        <f ca="1">Games[[#This Row],[Rank]]+IF($B$26,RAND(),IF($B$27,Games[[#This Row],[Date]]+Games[[#This Row],[Time]]-TODAY(),IF($B$28,TODAY()-Games[[#This Row],[Date]]-Games[[#This Row],[Time]],RAND())))/365000</f>
        <v>2.7167994600812704E-6</v>
      </c>
      <c r="S58">
        <f ca="1">Games[[#This Row],[QuadRank]]+IF($B$26,RAND(),IF($B$27,Games[[#This Row],[Date]]+Games[[#This Row],[Time]]-TODAY(),IF($B$28,TODAY()-Games[[#This Row],[Date]]-Games[[#This Row],[Time]],RAND())))/365000</f>
        <v>2.6768004179455214E-6</v>
      </c>
      <c r="T58">
        <f ca="1">_xlfn.RANK.EQ(Games[[#This Row],[Sort]],Games[Sort],1)</f>
        <v>81</v>
      </c>
      <c r="U58" t="str">
        <f>IF(ISNUMBER(Games[[#This Row],[QuadRank]]),_xlfn.RANK.EQ(Games[[#This Row],[Quad Sort]],Games[Quad Sort],1),"")</f>
        <v/>
      </c>
      <c r="V58" s="5"/>
    </row>
    <row r="59" spans="2:22" x14ac:dyDescent="0.2">
      <c r="J59" s="7" t="str">
        <f t="shared" si="0"/>
        <v>Wed</v>
      </c>
      <c r="K59" s="13">
        <v>46239</v>
      </c>
      <c r="L59" s="11">
        <v>0.77777777777777779</v>
      </c>
      <c r="M59" t="s">
        <v>24</v>
      </c>
      <c r="N59" s="14"/>
      <c r="O59" s="18"/>
      <c r="P59" t="s">
        <v>73</v>
      </c>
      <c r="Q59" s="17">
        <f>_xlfn.XLOOKUP(Games[[#This Row],[Type]],Types[Type],Types[Price])</f>
        <v>57</v>
      </c>
      <c r="R59">
        <f ca="1">Games[[#This Row],[Rank]]+IF($B$26,RAND(),IF($B$27,Games[[#This Row],[Date]]+Games[[#This Row],[Time]]-TODAY(),IF($B$28,TODAY()-Games[[#This Row],[Date]]-Games[[#This Row],[Time]],RAND())))/365000</f>
        <v>2.23907334432338E-6</v>
      </c>
      <c r="S59">
        <f ca="1">Games[[#This Row],[QuadRank]]+IF($B$26,RAND(),IF($B$27,Games[[#This Row],[Date]]+Games[[#This Row],[Time]]-TODAY(),IF($B$28,TODAY()-Games[[#This Row],[Date]]-Games[[#This Row],[Time]],RAND())))/365000</f>
        <v>9.2400481491924416E-7</v>
      </c>
      <c r="T59">
        <f ca="1">_xlfn.RANK.EQ(Games[[#This Row],[Sort]],Games[Sort],1)</f>
        <v>63</v>
      </c>
      <c r="U59" t="str">
        <f>IF(ISNUMBER(Games[[#This Row],[QuadRank]]),_xlfn.RANK.EQ(Games[[#This Row],[Quad Sort]],Games[Quad Sort],1),"")</f>
        <v/>
      </c>
      <c r="V59" s="5"/>
    </row>
    <row r="60" spans="2:22" x14ac:dyDescent="0.2">
      <c r="J60" s="7" t="str">
        <f t="shared" si="0"/>
        <v>Thu</v>
      </c>
      <c r="K60" s="13">
        <v>46240</v>
      </c>
      <c r="L60" s="11">
        <v>0.54861111111111116</v>
      </c>
      <c r="M60" t="s">
        <v>24</v>
      </c>
      <c r="N60" s="14"/>
      <c r="O60" s="18"/>
      <c r="P60" t="s">
        <v>73</v>
      </c>
      <c r="Q60" s="17">
        <f>_xlfn.XLOOKUP(Games[[#This Row],[Type]],Types[Type],Types[Price])</f>
        <v>57</v>
      </c>
      <c r="R60">
        <f ca="1">Games[[#This Row],[Rank]]+IF($B$26,RAND(),IF($B$27,Games[[#This Row],[Date]]+Games[[#This Row],[Time]]-TODAY(),IF($B$28,TODAY()-Games[[#This Row],[Date]]-Games[[#This Row],[Time]],RAND())))/365000</f>
        <v>2.020093359881827E-6</v>
      </c>
      <c r="S60">
        <f ca="1">Games[[#This Row],[QuadRank]]+IF($B$26,RAND(),IF($B$27,Games[[#This Row],[Date]]+Games[[#This Row],[Time]]-TODAY(),IF($B$28,TODAY()-Games[[#This Row],[Date]]-Games[[#This Row],[Time]],RAND())))/365000</f>
        <v>8.4598290833420995E-7</v>
      </c>
      <c r="T60">
        <f ca="1">_xlfn.RANK.EQ(Games[[#This Row],[Sort]],Games[Sort],1)</f>
        <v>51</v>
      </c>
      <c r="U60" t="str">
        <f>IF(ISNUMBER(Games[[#This Row],[QuadRank]]),_xlfn.RANK.EQ(Games[[#This Row],[Quad Sort]],Games[Quad Sort],1),"")</f>
        <v/>
      </c>
      <c r="V60" s="5"/>
    </row>
    <row r="61" spans="2:22" x14ac:dyDescent="0.2">
      <c r="J61" s="7" t="str">
        <f t="shared" si="0"/>
        <v>Fri</v>
      </c>
      <c r="K61" s="13">
        <v>46241</v>
      </c>
      <c r="L61" s="11">
        <v>0.79861111111111116</v>
      </c>
      <c r="M61" t="s">
        <v>25</v>
      </c>
      <c r="N61" s="14"/>
      <c r="O61" s="18"/>
      <c r="P61" t="s">
        <v>70</v>
      </c>
      <c r="Q61" s="17">
        <f>_xlfn.XLOOKUP(Games[[#This Row],[Type]],Types[Type],Types[Price])</f>
        <v>90</v>
      </c>
      <c r="R61">
        <f ca="1">Games[[#This Row],[Rank]]+IF($B$26,RAND(),IF($B$27,Games[[#This Row],[Date]]+Games[[#This Row],[Time]]-TODAY(),IF($B$28,TODAY()-Games[[#This Row],[Date]]-Games[[#This Row],[Time]],RAND())))/365000</f>
        <v>4.5550963243666096E-7</v>
      </c>
      <c r="S61">
        <f ca="1">Games[[#This Row],[QuadRank]]+IF($B$26,RAND(),IF($B$27,Games[[#This Row],[Date]]+Games[[#This Row],[Time]]-TODAY(),IF($B$28,TODAY()-Games[[#This Row],[Date]]-Games[[#This Row],[Time]],RAND())))/365000</f>
        <v>2.3631482037924412E-6</v>
      </c>
      <c r="T61">
        <f ca="1">_xlfn.RANK.EQ(Games[[#This Row],[Sort]],Games[Sort],1)</f>
        <v>11</v>
      </c>
      <c r="U61" t="str">
        <f>IF(ISNUMBER(Games[[#This Row],[QuadRank]]),_xlfn.RANK.EQ(Games[[#This Row],[Quad Sort]],Games[Quad Sort],1),"")</f>
        <v/>
      </c>
      <c r="V61" s="5"/>
    </row>
    <row r="62" spans="2:22" x14ac:dyDescent="0.2">
      <c r="J62" s="7" t="str">
        <f t="shared" si="0"/>
        <v>Sat</v>
      </c>
      <c r="K62" s="13">
        <v>46242</v>
      </c>
      <c r="L62" s="11">
        <v>0.78472222222222221</v>
      </c>
      <c r="M62" t="s">
        <v>25</v>
      </c>
      <c r="N62" s="14"/>
      <c r="O62" s="18"/>
      <c r="P62" t="s">
        <v>70</v>
      </c>
      <c r="Q62" s="17">
        <f>_xlfn.XLOOKUP(Games[[#This Row],[Type]],Types[Type],Types[Price])</f>
        <v>90</v>
      </c>
      <c r="R62">
        <f ca="1">Games[[#This Row],[Rank]]+IF($B$26,RAND(),IF($B$27,Games[[#This Row],[Date]]+Games[[#This Row],[Time]]-TODAY(),IF($B$28,TODAY()-Games[[#This Row],[Date]]-Games[[#This Row],[Time]],RAND())))/365000</f>
        <v>1.6874034229905815E-7</v>
      </c>
      <c r="S62">
        <f ca="1">Games[[#This Row],[QuadRank]]+IF($B$26,RAND(),IF($B$27,Games[[#This Row],[Date]]+Games[[#This Row],[Time]]-TODAY(),IF($B$28,TODAY()-Games[[#This Row],[Date]]-Games[[#This Row],[Time]],RAND())))/365000</f>
        <v>1.1665611532772703E-6</v>
      </c>
      <c r="T62">
        <f ca="1">_xlfn.RANK.EQ(Games[[#This Row],[Sort]],Games[Sort],1)</f>
        <v>3</v>
      </c>
      <c r="U62" t="str">
        <f>IF(ISNUMBER(Games[[#This Row],[QuadRank]]),_xlfn.RANK.EQ(Games[[#This Row],[Quad Sort]],Games[Quad Sort],1),"")</f>
        <v/>
      </c>
      <c r="V62" s="5" t="s">
        <v>28</v>
      </c>
    </row>
    <row r="63" spans="2:22" x14ac:dyDescent="0.2">
      <c r="J63" s="7" t="str">
        <f t="shared" si="0"/>
        <v>Sun</v>
      </c>
      <c r="K63" s="13">
        <v>46243</v>
      </c>
      <c r="L63" s="11">
        <v>0.54861111111111116</v>
      </c>
      <c r="M63" t="s">
        <v>25</v>
      </c>
      <c r="N63" s="14"/>
      <c r="O63" s="18"/>
      <c r="P63" t="s">
        <v>70</v>
      </c>
      <c r="Q63" s="17">
        <f>_xlfn.XLOOKUP(Games[[#This Row],[Type]],Types[Type],Types[Price])</f>
        <v>90</v>
      </c>
      <c r="R63">
        <f ca="1">Games[[#This Row],[Rank]]+IF($B$26,RAND(),IF($B$27,Games[[#This Row],[Date]]+Games[[#This Row],[Time]]-TODAY(),IF($B$28,TODAY()-Games[[#This Row],[Date]]-Games[[#This Row],[Time]],RAND())))/365000</f>
        <v>8.783888856687188E-7</v>
      </c>
      <c r="S63">
        <f ca="1">Games[[#This Row],[QuadRank]]+IF($B$26,RAND(),IF($B$27,Games[[#This Row],[Date]]+Games[[#This Row],[Time]]-TODAY(),IF($B$28,TODAY()-Games[[#This Row],[Date]]-Games[[#This Row],[Time]],RAND())))/365000</f>
        <v>2.0851725929899135E-6</v>
      </c>
      <c r="T63">
        <f ca="1">_xlfn.RANK.EQ(Games[[#This Row],[Sort]],Games[Sort],1)</f>
        <v>21</v>
      </c>
      <c r="U63" t="str">
        <f>IF(ISNUMBER(Games[[#This Row],[QuadRank]]),_xlfn.RANK.EQ(Games[[#This Row],[Quad Sort]],Games[Quad Sort],1),"")</f>
        <v/>
      </c>
      <c r="V63" s="5" t="s">
        <v>62</v>
      </c>
    </row>
    <row r="64" spans="2:22" x14ac:dyDescent="0.2">
      <c r="J64" s="7" t="str">
        <f t="shared" si="0"/>
        <v>Fri</v>
      </c>
      <c r="K64" s="13">
        <v>46255</v>
      </c>
      <c r="L64" s="11">
        <v>0.79861111111111116</v>
      </c>
      <c r="M64" t="s">
        <v>26</v>
      </c>
      <c r="N64" s="14"/>
      <c r="O64" s="18"/>
      <c r="P64" t="s">
        <v>71</v>
      </c>
      <c r="Q64" s="17">
        <f>_xlfn.XLOOKUP(Games[[#This Row],[Type]],Types[Type],Types[Price])</f>
        <v>69</v>
      </c>
      <c r="R64">
        <f ca="1">Games[[#This Row],[Rank]]+IF($B$26,RAND(),IF($B$27,Games[[#This Row],[Date]]+Games[[#This Row],[Time]]-TODAY(),IF($B$28,TODAY()-Games[[#This Row],[Date]]-Games[[#This Row],[Time]],RAND())))/365000</f>
        <v>1.891857366594885E-6</v>
      </c>
      <c r="S64">
        <f ca="1">Games[[#This Row],[QuadRank]]+IF($B$26,RAND(),IF($B$27,Games[[#This Row],[Date]]+Games[[#This Row],[Time]]-TODAY(),IF($B$28,TODAY()-Games[[#This Row],[Date]]-Games[[#This Row],[Time]],RAND())))/365000</f>
        <v>2.5024794642338148E-6</v>
      </c>
      <c r="T64">
        <f ca="1">_xlfn.RANK.EQ(Games[[#This Row],[Sort]],Games[Sort],1)</f>
        <v>46</v>
      </c>
      <c r="U64" t="str">
        <f>IF(ISNUMBER(Games[[#This Row],[QuadRank]]),_xlfn.RANK.EQ(Games[[#This Row],[Quad Sort]],Games[Quad Sort],1),"")</f>
        <v/>
      </c>
      <c r="V64" s="5" t="s">
        <v>53</v>
      </c>
    </row>
    <row r="65" spans="10:22" x14ac:dyDescent="0.2">
      <c r="J65" s="7" t="str">
        <f t="shared" si="0"/>
        <v>Sat</v>
      </c>
      <c r="K65" s="13">
        <v>46256</v>
      </c>
      <c r="L65" s="11">
        <v>0.77777777777777779</v>
      </c>
      <c r="M65" t="s">
        <v>26</v>
      </c>
      <c r="N65" s="14"/>
      <c r="O65" s="18"/>
      <c r="P65" t="s">
        <v>71</v>
      </c>
      <c r="Q65" s="17">
        <f>_xlfn.XLOOKUP(Games[[#This Row],[Type]],Types[Type],Types[Price])</f>
        <v>69</v>
      </c>
      <c r="R65">
        <f ca="1">Games[[#This Row],[Rank]]+IF($B$26,RAND(),IF($B$27,Games[[#This Row],[Date]]+Games[[#This Row],[Time]]-TODAY(),IF($B$28,TODAY()-Games[[#This Row],[Date]]-Games[[#This Row],[Time]],RAND())))/365000</f>
        <v>1.9243228065528532E-6</v>
      </c>
      <c r="S65">
        <f ca="1">Games[[#This Row],[QuadRank]]+IF($B$26,RAND(),IF($B$27,Games[[#This Row],[Date]]+Games[[#This Row],[Time]]-TODAY(),IF($B$28,TODAY()-Games[[#This Row],[Date]]-Games[[#This Row],[Time]],RAND())))/365000</f>
        <v>2.6945076100218095E-6</v>
      </c>
      <c r="T65">
        <f ca="1">_xlfn.RANK.EQ(Games[[#This Row],[Sort]],Games[Sort],1)</f>
        <v>47</v>
      </c>
      <c r="U65" t="str">
        <f>IF(ISNUMBER(Games[[#This Row],[QuadRank]]),_xlfn.RANK.EQ(Games[[#This Row],[Quad Sort]],Games[Quad Sort],1),"")</f>
        <v/>
      </c>
      <c r="V65" s="5"/>
    </row>
    <row r="66" spans="10:22" x14ac:dyDescent="0.2">
      <c r="J66" s="7" t="str">
        <f t="shared" si="0"/>
        <v>Sun</v>
      </c>
      <c r="K66" s="13">
        <v>46257</v>
      </c>
      <c r="L66" s="11">
        <v>0.54861111111111116</v>
      </c>
      <c r="M66" t="s">
        <v>26</v>
      </c>
      <c r="N66" s="14"/>
      <c r="O66" s="18"/>
      <c r="P66" t="s">
        <v>71</v>
      </c>
      <c r="Q66" s="17">
        <f>_xlfn.XLOOKUP(Games[[#This Row],[Type]],Types[Type],Types[Price])</f>
        <v>69</v>
      </c>
      <c r="R66">
        <f ca="1">Games[[#This Row],[Rank]]+IF($B$26,RAND(),IF($B$27,Games[[#This Row],[Date]]+Games[[#This Row],[Time]]-TODAY(),IF($B$28,TODAY()-Games[[#This Row],[Date]]-Games[[#This Row],[Time]],RAND())))/365000</f>
        <v>1.2614570072592077E-6</v>
      </c>
      <c r="S66">
        <f ca="1">Games[[#This Row],[QuadRank]]+IF($B$26,RAND(),IF($B$27,Games[[#This Row],[Date]]+Games[[#This Row],[Time]]-TODAY(),IF($B$28,TODAY()-Games[[#This Row],[Date]]-Games[[#This Row],[Time]],RAND())))/365000</f>
        <v>1.5722712363056097E-6</v>
      </c>
      <c r="T66">
        <f ca="1">_xlfn.RANK.EQ(Games[[#This Row],[Sort]],Games[Sort],1)</f>
        <v>31</v>
      </c>
      <c r="U66" t="str">
        <f>IF(ISNUMBER(Games[[#This Row],[QuadRank]]),_xlfn.RANK.EQ(Games[[#This Row],[Quad Sort]],Games[Quad Sort],1),"")</f>
        <v/>
      </c>
      <c r="V66" s="5" t="s">
        <v>63</v>
      </c>
    </row>
    <row r="67" spans="10:22" x14ac:dyDescent="0.2">
      <c r="J67" s="7" t="str">
        <f t="shared" ref="J67:J82" si="1">TEXT(K67, "ddd")</f>
        <v>Mon</v>
      </c>
      <c r="K67" s="13">
        <v>46258</v>
      </c>
      <c r="L67" s="11">
        <v>0.77777777777777779</v>
      </c>
      <c r="M67" t="s">
        <v>27</v>
      </c>
      <c r="N67" s="14"/>
      <c r="O67" s="18"/>
      <c r="P67" t="s">
        <v>71</v>
      </c>
      <c r="Q67" s="17">
        <f>_xlfn.XLOOKUP(Games[[#This Row],[Type]],Types[Type],Types[Price])</f>
        <v>69</v>
      </c>
      <c r="R67">
        <f ca="1">Games[[#This Row],[Rank]]+IF($B$26,RAND(),IF($B$27,Games[[#This Row],[Date]]+Games[[#This Row],[Time]]-TODAY(),IF($B$28,TODAY()-Games[[#This Row],[Date]]-Games[[#This Row],[Time]],RAND())))/365000</f>
        <v>1.8275600443306889E-6</v>
      </c>
      <c r="S67">
        <f ca="1">Games[[#This Row],[QuadRank]]+IF($B$26,RAND(),IF($B$27,Games[[#This Row],[Date]]+Games[[#This Row],[Time]]-TODAY(),IF($B$28,TODAY()-Games[[#This Row],[Date]]-Games[[#This Row],[Time]],RAND())))/365000</f>
        <v>6.8528368181406493E-8</v>
      </c>
      <c r="T67">
        <f ca="1">_xlfn.RANK.EQ(Games[[#This Row],[Sort]],Games[Sort],1)</f>
        <v>44</v>
      </c>
      <c r="U67" t="str">
        <f>IF(ISNUMBER(Games[[#This Row],[QuadRank]]),_xlfn.RANK.EQ(Games[[#This Row],[Quad Sort]],Games[Quad Sort],1),"")</f>
        <v/>
      </c>
      <c r="V67" s="5" t="s">
        <v>64</v>
      </c>
    </row>
    <row r="68" spans="10:22" x14ac:dyDescent="0.2">
      <c r="J68" s="7" t="str">
        <f t="shared" si="1"/>
        <v>Tue</v>
      </c>
      <c r="K68" s="13">
        <v>46259</v>
      </c>
      <c r="L68" s="11">
        <v>0.77777777777777779</v>
      </c>
      <c r="M68" t="s">
        <v>27</v>
      </c>
      <c r="N68" s="14"/>
      <c r="O68" s="18"/>
      <c r="P68" t="s">
        <v>71</v>
      </c>
      <c r="Q68" s="17">
        <f>_xlfn.XLOOKUP(Games[[#This Row],[Type]],Types[Type],Types[Price])</f>
        <v>69</v>
      </c>
      <c r="R68">
        <f ca="1">Games[[#This Row],[Rank]]+IF($B$26,RAND(),IF($B$27,Games[[#This Row],[Date]]+Games[[#This Row],[Time]]-TODAY(),IF($B$28,TODAY()-Games[[#This Row],[Date]]-Games[[#This Row],[Time]],RAND())))/365000</f>
        <v>2.646041217907178E-7</v>
      </c>
      <c r="S68">
        <f ca="1">Games[[#This Row],[QuadRank]]+IF($B$26,RAND(),IF($B$27,Games[[#This Row],[Date]]+Games[[#This Row],[Time]]-TODAY(),IF($B$28,TODAY()-Games[[#This Row],[Date]]-Games[[#This Row],[Time]],RAND())))/365000</f>
        <v>8.9245006027667424E-7</v>
      </c>
      <c r="T68">
        <f ca="1">_xlfn.RANK.EQ(Games[[#This Row],[Sort]],Games[Sort],1)</f>
        <v>5</v>
      </c>
      <c r="U68" t="str">
        <f>IF(ISNUMBER(Games[[#This Row],[QuadRank]]),_xlfn.RANK.EQ(Games[[#This Row],[Quad Sort]],Games[Quad Sort],1),"")</f>
        <v/>
      </c>
      <c r="V68" s="5"/>
    </row>
    <row r="69" spans="10:22" x14ac:dyDescent="0.2">
      <c r="J69" s="7" t="str">
        <f t="shared" si="1"/>
        <v>Wed</v>
      </c>
      <c r="K69" s="13">
        <v>46260</v>
      </c>
      <c r="L69" s="11">
        <v>0.54861111111111116</v>
      </c>
      <c r="M69" t="s">
        <v>27</v>
      </c>
      <c r="N69" s="14"/>
      <c r="O69" s="18"/>
      <c r="P69" t="s">
        <v>71</v>
      </c>
      <c r="Q69" s="17">
        <f>_xlfn.XLOOKUP(Games[[#This Row],[Type]],Types[Type],Types[Price])</f>
        <v>69</v>
      </c>
      <c r="R69">
        <f ca="1">Games[[#This Row],[Rank]]+IF($B$26,RAND(),IF($B$27,Games[[#This Row],[Date]]+Games[[#This Row],[Time]]-TODAY(),IF($B$28,TODAY()-Games[[#This Row],[Date]]-Games[[#This Row],[Time]],RAND())))/365000</f>
        <v>1.4396314793907398E-6</v>
      </c>
      <c r="S69">
        <f ca="1">Games[[#This Row],[QuadRank]]+IF($B$26,RAND(),IF($B$27,Games[[#This Row],[Date]]+Games[[#This Row],[Time]]-TODAY(),IF($B$28,TODAY()-Games[[#This Row],[Date]]-Games[[#This Row],[Time]],RAND())))/365000</f>
        <v>1.8605396107539634E-6</v>
      </c>
      <c r="T69">
        <f ca="1">_xlfn.RANK.EQ(Games[[#This Row],[Sort]],Games[Sort],1)</f>
        <v>35</v>
      </c>
      <c r="U69" t="str">
        <f>IF(ISNUMBER(Games[[#This Row],[QuadRank]]),_xlfn.RANK.EQ(Games[[#This Row],[Quad Sort]],Games[Quad Sort],1),"")</f>
        <v/>
      </c>
      <c r="V69" s="5"/>
    </row>
    <row r="70" spans="10:22" x14ac:dyDescent="0.2">
      <c r="J70" s="7" t="str">
        <f t="shared" si="1"/>
        <v>Thu</v>
      </c>
      <c r="K70" s="13">
        <v>46268</v>
      </c>
      <c r="L70" s="11">
        <v>0.77777777777777779</v>
      </c>
      <c r="M70" t="s">
        <v>10</v>
      </c>
      <c r="N70" s="14"/>
      <c r="O70" s="18"/>
      <c r="P70" t="s">
        <v>73</v>
      </c>
      <c r="Q70" s="17">
        <f>_xlfn.XLOOKUP(Games[[#This Row],[Type]],Types[Type],Types[Price])</f>
        <v>57</v>
      </c>
      <c r="R70">
        <f ca="1">Games[[#This Row],[Rank]]+IF($B$26,RAND(),IF($B$27,Games[[#This Row],[Date]]+Games[[#This Row],[Time]]-TODAY(),IF($B$28,TODAY()-Games[[#This Row],[Date]]-Games[[#This Row],[Time]],RAND())))/365000</f>
        <v>4.8127550213210635E-7</v>
      </c>
      <c r="S70">
        <f ca="1">Games[[#This Row],[QuadRank]]+IF($B$26,RAND(),IF($B$27,Games[[#This Row],[Date]]+Games[[#This Row],[Time]]-TODAY(),IF($B$28,TODAY()-Games[[#This Row],[Date]]-Games[[#This Row],[Time]],RAND())))/365000</f>
        <v>1.4706638671560619E-6</v>
      </c>
      <c r="T70">
        <f ca="1">_xlfn.RANK.EQ(Games[[#This Row],[Sort]],Games[Sort],1)</f>
        <v>13</v>
      </c>
      <c r="U70" t="str">
        <f>IF(ISNUMBER(Games[[#This Row],[QuadRank]]),_xlfn.RANK.EQ(Games[[#This Row],[Quad Sort]],Games[Quad Sort],1),"")</f>
        <v/>
      </c>
      <c r="V70" s="5"/>
    </row>
    <row r="71" spans="10:22" x14ac:dyDescent="0.2">
      <c r="J71" s="7" t="str">
        <f t="shared" si="1"/>
        <v>Fri</v>
      </c>
      <c r="K71" s="13">
        <v>46269</v>
      </c>
      <c r="L71" s="11">
        <v>0.79861111111111116</v>
      </c>
      <c r="M71" t="s">
        <v>10</v>
      </c>
      <c r="N71" s="14"/>
      <c r="O71" s="18"/>
      <c r="P71" t="s">
        <v>73</v>
      </c>
      <c r="Q71" s="17">
        <f>_xlfn.XLOOKUP(Games[[#This Row],[Type]],Types[Type],Types[Price])</f>
        <v>57</v>
      </c>
      <c r="R71">
        <f ca="1">Games[[#This Row],[Rank]]+IF($B$26,RAND(),IF($B$27,Games[[#This Row],[Date]]+Games[[#This Row],[Time]]-TODAY(),IF($B$28,TODAY()-Games[[#This Row],[Date]]-Games[[#This Row],[Time]],RAND())))/365000</f>
        <v>2.5132760199633082E-6</v>
      </c>
      <c r="S71">
        <f ca="1">Games[[#This Row],[QuadRank]]+IF($B$26,RAND(),IF($B$27,Games[[#This Row],[Date]]+Games[[#This Row],[Time]]-TODAY(),IF($B$28,TODAY()-Games[[#This Row],[Date]]-Games[[#This Row],[Time]],RAND())))/365000</f>
        <v>1.4789672986930645E-6</v>
      </c>
      <c r="T71">
        <f ca="1">_xlfn.RANK.EQ(Games[[#This Row],[Sort]],Games[Sort],1)</f>
        <v>75</v>
      </c>
      <c r="U71" t="str">
        <f>IF(ISNUMBER(Games[[#This Row],[QuadRank]]),_xlfn.RANK.EQ(Games[[#This Row],[Quad Sort]],Games[Quad Sort],1),"")</f>
        <v/>
      </c>
      <c r="V71" s="5" t="s">
        <v>65</v>
      </c>
    </row>
    <row r="72" spans="10:22" x14ac:dyDescent="0.2">
      <c r="J72" s="7" t="str">
        <f t="shared" si="1"/>
        <v>Sat</v>
      </c>
      <c r="K72" s="13">
        <v>46270</v>
      </c>
      <c r="L72" s="11">
        <v>0.77777777777777779</v>
      </c>
      <c r="M72" t="s">
        <v>10</v>
      </c>
      <c r="N72" s="14"/>
      <c r="O72" s="18"/>
      <c r="P72" t="s">
        <v>73</v>
      </c>
      <c r="Q72" s="17">
        <f>_xlfn.XLOOKUP(Games[[#This Row],[Type]],Types[Type],Types[Price])</f>
        <v>57</v>
      </c>
      <c r="R72">
        <f ca="1">Games[[#This Row],[Rank]]+IF($B$26,RAND(),IF($B$27,Games[[#This Row],[Date]]+Games[[#This Row],[Time]]-TODAY(),IF($B$28,TODAY()-Games[[#This Row],[Date]]-Games[[#This Row],[Time]],RAND())))/365000</f>
        <v>2.2572579390961941E-6</v>
      </c>
      <c r="S72">
        <f ca="1">Games[[#This Row],[QuadRank]]+IF($B$26,RAND(),IF($B$27,Games[[#This Row],[Date]]+Games[[#This Row],[Time]]-TODAY(),IF($B$28,TODAY()-Games[[#This Row],[Date]]-Games[[#This Row],[Time]],RAND())))/365000</f>
        <v>2.1221295440004989E-6</v>
      </c>
      <c r="T72">
        <f ca="1">_xlfn.RANK.EQ(Games[[#This Row],[Sort]],Games[Sort],1)</f>
        <v>65</v>
      </c>
      <c r="U72" t="str">
        <f>IF(ISNUMBER(Games[[#This Row],[QuadRank]]),_xlfn.RANK.EQ(Games[[#This Row],[Quad Sort]],Games[Quad Sort],1),"")</f>
        <v/>
      </c>
      <c r="V72" s="5" t="s">
        <v>66</v>
      </c>
    </row>
    <row r="73" spans="10:22" x14ac:dyDescent="0.2">
      <c r="J73" s="7" t="str">
        <f t="shared" si="1"/>
        <v>Sun</v>
      </c>
      <c r="K73" s="13">
        <v>46271</v>
      </c>
      <c r="L73" s="11">
        <v>0.54861111111111116</v>
      </c>
      <c r="M73" t="s">
        <v>10</v>
      </c>
      <c r="N73" s="14"/>
      <c r="O73" s="18"/>
      <c r="P73" t="s">
        <v>73</v>
      </c>
      <c r="Q73" s="17">
        <f>_xlfn.XLOOKUP(Games[[#This Row],[Type]],Types[Type],Types[Price])</f>
        <v>57</v>
      </c>
      <c r="R73">
        <f ca="1">Games[[#This Row],[Rank]]+IF($B$26,RAND(),IF($B$27,Games[[#This Row],[Date]]+Games[[#This Row],[Time]]-TODAY(),IF($B$28,TODAY()-Games[[#This Row],[Date]]-Games[[#This Row],[Time]],RAND())))/365000</f>
        <v>4.5046271639926082E-7</v>
      </c>
      <c r="S73">
        <f ca="1">Games[[#This Row],[QuadRank]]+IF($B$26,RAND(),IF($B$27,Games[[#This Row],[Date]]+Games[[#This Row],[Time]]-TODAY(),IF($B$28,TODAY()-Games[[#This Row],[Date]]-Games[[#This Row],[Time]],RAND())))/365000</f>
        <v>1.7022590378941222E-6</v>
      </c>
      <c r="T73">
        <f ca="1">_xlfn.RANK.EQ(Games[[#This Row],[Sort]],Games[Sort],1)</f>
        <v>10</v>
      </c>
      <c r="U73" t="str">
        <f>IF(ISNUMBER(Games[[#This Row],[QuadRank]]),_xlfn.RANK.EQ(Games[[#This Row],[Quad Sort]],Games[Quad Sort],1),"")</f>
        <v/>
      </c>
      <c r="V73" s="5" t="s">
        <v>67</v>
      </c>
    </row>
    <row r="74" spans="10:22" x14ac:dyDescent="0.2">
      <c r="J74" s="7" t="str">
        <f t="shared" si="1"/>
        <v>Tue</v>
      </c>
      <c r="K74" s="13">
        <v>46273</v>
      </c>
      <c r="L74" s="11">
        <v>0.77777777777777779</v>
      </c>
      <c r="M74" t="s">
        <v>9</v>
      </c>
      <c r="N74" s="14"/>
      <c r="O74" s="18"/>
      <c r="P74" t="s">
        <v>71</v>
      </c>
      <c r="Q74" s="17">
        <f>_xlfn.XLOOKUP(Games[[#This Row],[Type]],Types[Type],Types[Price])</f>
        <v>69</v>
      </c>
      <c r="R74">
        <f ca="1">Games[[#This Row],[Rank]]+IF($B$26,RAND(),IF($B$27,Games[[#This Row],[Date]]+Games[[#This Row],[Time]]-TODAY(),IF($B$28,TODAY()-Games[[#This Row],[Date]]-Games[[#This Row],[Time]],RAND())))/365000</f>
        <v>2.2452414770311527E-6</v>
      </c>
      <c r="S74">
        <f ca="1">Games[[#This Row],[QuadRank]]+IF($B$26,RAND(),IF($B$27,Games[[#This Row],[Date]]+Games[[#This Row],[Time]]-TODAY(),IF($B$28,TODAY()-Games[[#This Row],[Date]]-Games[[#This Row],[Time]],RAND())))/365000</f>
        <v>1.2031956741519833E-6</v>
      </c>
      <c r="T74">
        <f ca="1">_xlfn.RANK.EQ(Games[[#This Row],[Sort]],Games[Sort],1)</f>
        <v>64</v>
      </c>
      <c r="U74" t="str">
        <f>IF(ISNUMBER(Games[[#This Row],[QuadRank]]),_xlfn.RANK.EQ(Games[[#This Row],[Quad Sort]],Games[Quad Sort],1),"")</f>
        <v/>
      </c>
      <c r="V74" s="5" t="s">
        <v>68</v>
      </c>
    </row>
    <row r="75" spans="10:22" x14ac:dyDescent="0.2">
      <c r="J75" s="7" t="str">
        <f t="shared" si="1"/>
        <v>Wed</v>
      </c>
      <c r="K75" s="13">
        <v>46274</v>
      </c>
      <c r="L75" s="11">
        <v>0.77777777777777779</v>
      </c>
      <c r="M75" t="s">
        <v>9</v>
      </c>
      <c r="N75" s="14"/>
      <c r="O75" s="18"/>
      <c r="P75" t="s">
        <v>71</v>
      </c>
      <c r="Q75" s="17">
        <f>_xlfn.XLOOKUP(Games[[#This Row],[Type]],Types[Type],Types[Price])</f>
        <v>69</v>
      </c>
      <c r="R75">
        <f ca="1">Games[[#This Row],[Rank]]+IF($B$26,RAND(),IF($B$27,Games[[#This Row],[Date]]+Games[[#This Row],[Time]]-TODAY(),IF($B$28,TODAY()-Games[[#This Row],[Date]]-Games[[#This Row],[Time]],RAND())))/365000</f>
        <v>2.0959356623782012E-6</v>
      </c>
      <c r="S75">
        <f ca="1">Games[[#This Row],[QuadRank]]+IF($B$26,RAND(),IF($B$27,Games[[#This Row],[Date]]+Games[[#This Row],[Time]]-TODAY(),IF($B$28,TODAY()-Games[[#This Row],[Date]]-Games[[#This Row],[Time]],RAND())))/365000</f>
        <v>1.5132787939649541E-6</v>
      </c>
      <c r="T75">
        <f ca="1">_xlfn.RANK.EQ(Games[[#This Row],[Sort]],Games[Sort],1)</f>
        <v>54</v>
      </c>
      <c r="U75" t="str">
        <f>IF(ISNUMBER(Games[[#This Row],[QuadRank]]),_xlfn.RANK.EQ(Games[[#This Row],[Quad Sort]],Games[Quad Sort],1),"")</f>
        <v/>
      </c>
      <c r="V75" s="5" t="s">
        <v>68</v>
      </c>
    </row>
    <row r="76" spans="10:22" x14ac:dyDescent="0.2">
      <c r="J76" s="7" t="str">
        <f t="shared" si="1"/>
        <v>Thu</v>
      </c>
      <c r="K76" s="13">
        <v>46275</v>
      </c>
      <c r="L76" s="11">
        <v>0.54861111111111116</v>
      </c>
      <c r="M76" t="s">
        <v>9</v>
      </c>
      <c r="N76" s="14"/>
      <c r="O76" s="18"/>
      <c r="P76" t="s">
        <v>71</v>
      </c>
      <c r="Q76" s="17">
        <f>_xlfn.XLOOKUP(Games[[#This Row],[Type]],Types[Type],Types[Price])</f>
        <v>69</v>
      </c>
      <c r="R76">
        <f ca="1">Games[[#This Row],[Rank]]+IF($B$26,RAND(),IF($B$27,Games[[#This Row],[Date]]+Games[[#This Row],[Time]]-TODAY(),IF($B$28,TODAY()-Games[[#This Row],[Date]]-Games[[#This Row],[Time]],RAND())))/365000</f>
        <v>1.2101422054546686E-6</v>
      </c>
      <c r="S76">
        <f ca="1">Games[[#This Row],[QuadRank]]+IF($B$26,RAND(),IF($B$27,Games[[#This Row],[Date]]+Games[[#This Row],[Time]]-TODAY(),IF($B$28,TODAY()-Games[[#This Row],[Date]]-Games[[#This Row],[Time]],RAND())))/365000</f>
        <v>2.7175939709660025E-6</v>
      </c>
      <c r="T76">
        <f ca="1">_xlfn.RANK.EQ(Games[[#This Row],[Sort]],Games[Sort],1)</f>
        <v>30</v>
      </c>
      <c r="U76" t="str">
        <f>IF(ISNUMBER(Games[[#This Row],[QuadRank]]),_xlfn.RANK.EQ(Games[[#This Row],[Quad Sort]],Games[Quad Sort],1),"")</f>
        <v/>
      </c>
      <c r="V76" s="5" t="s">
        <v>68</v>
      </c>
    </row>
    <row r="77" spans="10:22" x14ac:dyDescent="0.2">
      <c r="J77" s="7" t="str">
        <f t="shared" si="1"/>
        <v>Tue</v>
      </c>
      <c r="K77" s="13">
        <v>46287</v>
      </c>
      <c r="L77" s="11">
        <v>0.77777777777777779</v>
      </c>
      <c r="M77" t="s">
        <v>8</v>
      </c>
      <c r="N77" s="14"/>
      <c r="O77" s="18"/>
      <c r="P77" t="s">
        <v>73</v>
      </c>
      <c r="Q77" s="17">
        <f>_xlfn.XLOOKUP(Games[[#This Row],[Type]],Types[Type],Types[Price])</f>
        <v>57</v>
      </c>
      <c r="R77">
        <f ca="1">Games[[#This Row],[Rank]]+IF($B$26,RAND(),IF($B$27,Games[[#This Row],[Date]]+Games[[#This Row],[Time]]-TODAY(),IF($B$28,TODAY()-Games[[#This Row],[Date]]-Games[[#This Row],[Time]],RAND())))/365000</f>
        <v>1.7135607931290437E-6</v>
      </c>
      <c r="S77">
        <f ca="1">Games[[#This Row],[QuadRank]]+IF($B$26,RAND(),IF($B$27,Games[[#This Row],[Date]]+Games[[#This Row],[Time]]-TODAY(),IF($B$28,TODAY()-Games[[#This Row],[Date]]-Games[[#This Row],[Time]],RAND())))/365000</f>
        <v>1.6635096906998794E-6</v>
      </c>
      <c r="T77">
        <f ca="1">_xlfn.RANK.EQ(Games[[#This Row],[Sort]],Games[Sort],1)</f>
        <v>40</v>
      </c>
      <c r="U77" t="str">
        <f>IF(ISNUMBER(Games[[#This Row],[QuadRank]]),_xlfn.RANK.EQ(Games[[#This Row],[Quad Sort]],Games[Quad Sort],1),"")</f>
        <v/>
      </c>
      <c r="V77" s="5"/>
    </row>
    <row r="78" spans="10:22" x14ac:dyDescent="0.2">
      <c r="J78" s="7" t="str">
        <f t="shared" si="1"/>
        <v>Wed</v>
      </c>
      <c r="K78" s="13">
        <v>46288</v>
      </c>
      <c r="L78" s="11">
        <v>0.79861111111111116</v>
      </c>
      <c r="M78" t="s">
        <v>8</v>
      </c>
      <c r="N78" s="14"/>
      <c r="O78" s="18"/>
      <c r="P78" t="s">
        <v>73</v>
      </c>
      <c r="Q78" s="17">
        <f>_xlfn.XLOOKUP(Games[[#This Row],[Type]],Types[Type],Types[Price])</f>
        <v>57</v>
      </c>
      <c r="R78">
        <f ca="1">Games[[#This Row],[Rank]]+IF($B$26,RAND(),IF($B$27,Games[[#This Row],[Date]]+Games[[#This Row],[Time]]-TODAY(),IF($B$28,TODAY()-Games[[#This Row],[Date]]-Games[[#This Row],[Time]],RAND())))/365000</f>
        <v>3.9433373506148793E-7</v>
      </c>
      <c r="S78">
        <f ca="1">Games[[#This Row],[QuadRank]]+IF($B$26,RAND(),IF($B$27,Games[[#This Row],[Date]]+Games[[#This Row],[Time]]-TODAY(),IF($B$28,TODAY()-Games[[#This Row],[Date]]-Games[[#This Row],[Time]],RAND())))/365000</f>
        <v>7.5700234849209275E-7</v>
      </c>
      <c r="T78">
        <f ca="1">_xlfn.RANK.EQ(Games[[#This Row],[Sort]],Games[Sort],1)</f>
        <v>8</v>
      </c>
      <c r="U78" t="str">
        <f>IF(ISNUMBER(Games[[#This Row],[QuadRank]]),_xlfn.RANK.EQ(Games[[#This Row],[Quad Sort]],Games[Quad Sort],1),"")</f>
        <v/>
      </c>
      <c r="V78" s="5"/>
    </row>
    <row r="79" spans="10:22" x14ac:dyDescent="0.2">
      <c r="J79" s="7" t="str">
        <f t="shared" si="1"/>
        <v>Thu</v>
      </c>
      <c r="K79" s="13">
        <v>46289</v>
      </c>
      <c r="L79" s="11">
        <v>0.77777777777777779</v>
      </c>
      <c r="M79" t="s">
        <v>19</v>
      </c>
      <c r="N79" s="14"/>
      <c r="O79" s="18"/>
      <c r="P79" t="s">
        <v>73</v>
      </c>
      <c r="Q79" s="17">
        <f>_xlfn.XLOOKUP(Games[[#This Row],[Type]],Types[Type],Types[Price])</f>
        <v>57</v>
      </c>
      <c r="R79">
        <f ca="1">Games[[#This Row],[Rank]]+IF($B$26,RAND(),IF($B$27,Games[[#This Row],[Date]]+Games[[#This Row],[Time]]-TODAY(),IF($B$28,TODAY()-Games[[#This Row],[Date]]-Games[[#This Row],[Time]],RAND())))/365000</f>
        <v>8.2651140072200242E-7</v>
      </c>
      <c r="S79">
        <f ca="1">Games[[#This Row],[QuadRank]]+IF($B$26,RAND(),IF($B$27,Games[[#This Row],[Date]]+Games[[#This Row],[Time]]-TODAY(),IF($B$28,TODAY()-Games[[#This Row],[Date]]-Games[[#This Row],[Time]],RAND())))/365000</f>
        <v>1.8585279502015176E-6</v>
      </c>
      <c r="T79">
        <f ca="1">_xlfn.RANK.EQ(Games[[#This Row],[Sort]],Games[Sort],1)</f>
        <v>20</v>
      </c>
      <c r="U79" t="str">
        <f>IF(ISNUMBER(Games[[#This Row],[QuadRank]]),_xlfn.RANK.EQ(Games[[#This Row],[Quad Sort]],Games[Quad Sort],1),"")</f>
        <v/>
      </c>
      <c r="V79" s="5"/>
    </row>
    <row r="80" spans="10:22" x14ac:dyDescent="0.2">
      <c r="J80" s="7" t="str">
        <f t="shared" si="1"/>
        <v>Fri</v>
      </c>
      <c r="K80" s="13">
        <v>46290</v>
      </c>
      <c r="L80" s="11">
        <v>0.79861111111111116</v>
      </c>
      <c r="M80" t="s">
        <v>19</v>
      </c>
      <c r="N80" s="14"/>
      <c r="O80" s="18"/>
      <c r="P80" t="s">
        <v>70</v>
      </c>
      <c r="Q80" s="17">
        <f>_xlfn.XLOOKUP(Games[[#This Row],[Type]],Types[Type],Types[Price])</f>
        <v>90</v>
      </c>
      <c r="R80">
        <f ca="1">Games[[#This Row],[Rank]]+IF($B$26,RAND(),IF($B$27,Games[[#This Row],[Date]]+Games[[#This Row],[Time]]-TODAY(),IF($B$28,TODAY()-Games[[#This Row],[Date]]-Games[[#This Row],[Time]],RAND())))/365000</f>
        <v>2.0441698702909851E-6</v>
      </c>
      <c r="S80">
        <f ca="1">Games[[#This Row],[QuadRank]]+IF($B$26,RAND(),IF($B$27,Games[[#This Row],[Date]]+Games[[#This Row],[Time]]-TODAY(),IF($B$28,TODAY()-Games[[#This Row],[Date]]-Games[[#This Row],[Time]],RAND())))/365000</f>
        <v>3.1354895797089561E-7</v>
      </c>
      <c r="T80">
        <f ca="1">_xlfn.RANK.EQ(Games[[#This Row],[Sort]],Games[Sort],1)</f>
        <v>52</v>
      </c>
      <c r="U80" t="str">
        <f>IF(ISNUMBER(Games[[#This Row],[QuadRank]]),_xlfn.RANK.EQ(Games[[#This Row],[Quad Sort]],Games[Quad Sort],1),"")</f>
        <v/>
      </c>
      <c r="V80" s="5" t="s">
        <v>53</v>
      </c>
    </row>
    <row r="81" spans="10:22" x14ac:dyDescent="0.2">
      <c r="J81" s="7" t="str">
        <f t="shared" si="1"/>
        <v>Sat</v>
      </c>
      <c r="K81" s="13">
        <v>46291</v>
      </c>
      <c r="L81" s="11">
        <v>0.77777777777777779</v>
      </c>
      <c r="M81" t="s">
        <v>19</v>
      </c>
      <c r="N81" s="14"/>
      <c r="O81" s="18"/>
      <c r="P81" t="s">
        <v>70</v>
      </c>
      <c r="Q81" s="17">
        <f>_xlfn.XLOOKUP(Games[[#This Row],[Type]],Types[Type],Types[Price])</f>
        <v>90</v>
      </c>
      <c r="R81">
        <f ca="1">Games[[#This Row],[Rank]]+IF($B$26,RAND(),IF($B$27,Games[[#This Row],[Date]]+Games[[#This Row],[Time]]-TODAY(),IF($B$28,TODAY()-Games[[#This Row],[Date]]-Games[[#This Row],[Time]],RAND())))/365000</f>
        <v>2.1024070845260192E-6</v>
      </c>
      <c r="S81">
        <f ca="1">Games[[#This Row],[QuadRank]]+IF($B$26,RAND(),IF($B$27,Games[[#This Row],[Date]]+Games[[#This Row],[Time]]-TODAY(),IF($B$28,TODAY()-Games[[#This Row],[Date]]-Games[[#This Row],[Time]],RAND())))/365000</f>
        <v>2.2152462282470583E-6</v>
      </c>
      <c r="T81">
        <f ca="1">_xlfn.RANK.EQ(Games[[#This Row],[Sort]],Games[Sort],1)</f>
        <v>55</v>
      </c>
      <c r="U81" t="str">
        <f>IF(ISNUMBER(Games[[#This Row],[QuadRank]]),_xlfn.RANK.EQ(Games[[#This Row],[Quad Sort]],Games[Quad Sort],1),"")</f>
        <v/>
      </c>
      <c r="V81" s="5" t="s">
        <v>69</v>
      </c>
    </row>
    <row r="82" spans="10:22" x14ac:dyDescent="0.2">
      <c r="J82" s="7" t="str">
        <f t="shared" si="1"/>
        <v>Sun</v>
      </c>
      <c r="K82" s="13">
        <v>46292</v>
      </c>
      <c r="L82" s="11">
        <v>0.50694444444444442</v>
      </c>
      <c r="M82" t="s">
        <v>19</v>
      </c>
      <c r="N82" s="14"/>
      <c r="O82" s="18"/>
      <c r="P82" t="s">
        <v>70</v>
      </c>
      <c r="Q82" s="17">
        <f>_xlfn.XLOOKUP(Games[[#This Row],[Type]],Types[Type],Types[Price])</f>
        <v>90</v>
      </c>
      <c r="R82">
        <f ca="1">Games[[#This Row],[Rank]]+IF($B$26,RAND(),IF($B$27,Games[[#This Row],[Date]]+Games[[#This Row],[Time]]-TODAY(),IF($B$28,TODAY()-Games[[#This Row],[Date]]-Games[[#This Row],[Time]],RAND())))/365000</f>
        <v>4.3854069850305181E-7</v>
      </c>
      <c r="S82">
        <f ca="1">Games[[#This Row],[QuadRank]]+IF($B$26,RAND(),IF($B$27,Games[[#This Row],[Date]]+Games[[#This Row],[Time]]-TODAY(),IF($B$28,TODAY()-Games[[#This Row],[Date]]-Games[[#This Row],[Time]],RAND())))/365000</f>
        <v>2.2857793295882357E-6</v>
      </c>
      <c r="T82">
        <f ca="1">_xlfn.RANK.EQ(Games[[#This Row],[Sort]],Games[Sort],1)</f>
        <v>9</v>
      </c>
      <c r="U82" t="str">
        <f>IF(ISNUMBER(Games[[#This Row],[QuadRank]]),_xlfn.RANK.EQ(Games[[#This Row],[Quad Sort]],Games[Quad Sort],1),"")</f>
        <v/>
      </c>
      <c r="V82" s="5"/>
    </row>
  </sheetData>
  <phoneticPr fontId="0" type="noConversion"/>
  <conditionalFormatting sqref="E1">
    <cfRule type="expression" dxfId="1" priority="1" stopIfTrue="1">
      <formula>"$H1=""X"""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6039-723E-45ED-8630-5452982060F6}">
  <sheetPr codeName="Sheet2"/>
  <dimension ref="A1:N1"/>
  <sheetViews>
    <sheetView workbookViewId="0">
      <selection activeCell="P5" sqref="P5"/>
    </sheetView>
  </sheetViews>
  <sheetFormatPr defaultRowHeight="12.75" x14ac:dyDescent="0.2"/>
  <sheetData>
    <row r="1" spans="1:14" ht="15.75" x14ac:dyDescent="0.25">
      <c r="A1" s="10"/>
      <c r="B1" s="10"/>
      <c r="C1" s="10"/>
      <c r="D1" s="10"/>
      <c r="E1" s="10"/>
      <c r="F1" s="9"/>
      <c r="G1" s="10"/>
      <c r="H1" s="10"/>
      <c r="I1" s="10"/>
      <c r="J1" s="10"/>
      <c r="K1" s="10"/>
      <c r="L1" s="10"/>
      <c r="M1" s="10"/>
      <c r="N1" s="10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Ranking</vt:lpstr>
      <vt:lpstr>Full Schedule</vt:lpstr>
      <vt:lpstr>FirstConstraint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2026-09-13T03:39:32Z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