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" sheetId="1" state="visible" r:id="rId2"/>
    <sheet name="Day15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<sst xmlns="http://schemas.openxmlformats.org/spreadsheetml/2006/main" count="310" uniqueCount="129">
  <si>
    <t xml:space="preserve">sample_name</t>
  </si>
  <si>
    <t xml:space="preserve">i7</t>
  </si>
  <si>
    <t xml:space="preserve">i5</t>
  </si>
  <si>
    <t xml:space="preserve">sample_descript</t>
  </si>
  <si>
    <t xml:space="preserve">Total_mapped_reads</t>
  </si>
  <si>
    <t xml:space="preserve">wt_cut1_total_reads</t>
  </si>
  <si>
    <t xml:space="preserve">wt_cut1_total_indels</t>
  </si>
  <si>
    <t xml:space="preserve">wt_cut1_total_deletions</t>
  </si>
  <si>
    <t xml:space="preserve">wt_cut1_total_insertions</t>
  </si>
  <si>
    <t xml:space="preserve">wt_cut2_total_reads</t>
  </si>
  <si>
    <t xml:space="preserve">wt_cut2_total_indels</t>
  </si>
  <si>
    <t xml:space="preserve">wt_cut2_total_deletions</t>
  </si>
  <si>
    <t xml:space="preserve">wt_cut2_total_insertions</t>
  </si>
  <si>
    <t xml:space="preserve">large_deletion_cut1_total_reads</t>
  </si>
  <si>
    <t xml:space="preserve">large_deletion_cut1_total_indels</t>
  </si>
  <si>
    <t xml:space="preserve">large_deletion_cut1_total_deletions</t>
  </si>
  <si>
    <t xml:space="preserve">large_deletion_cut1_total_insertions</t>
  </si>
  <si>
    <t xml:space="preserve">large_inversion_cut1_total_reads</t>
  </si>
  <si>
    <t xml:space="preserve">large_inversion_cut1_total_indels</t>
  </si>
  <si>
    <t xml:space="preserve">large_inversion_cut1_total_deletions</t>
  </si>
  <si>
    <t xml:space="preserve">large_inversion_cut1_total_insertions</t>
  </si>
  <si>
    <t xml:space="preserve">large_inversion_cut2_total_reads</t>
  </si>
  <si>
    <t xml:space="preserve">large_inversion_cut2_total_indels</t>
  </si>
  <si>
    <t xml:space="preserve">large_inversion_cut2_total_deletions</t>
  </si>
  <si>
    <t xml:space="preserve">large_inversion_cut2_total_insertions</t>
  </si>
  <si>
    <t xml:space="preserve">1a_1a_cut1_total_reads</t>
  </si>
  <si>
    <t xml:space="preserve">1a_1a_cut1_total_indels</t>
  </si>
  <si>
    <t xml:space="preserve">1a_1a_cut1_total_deletions</t>
  </si>
  <si>
    <t xml:space="preserve">1a_1a_cut1_total_insertions</t>
  </si>
  <si>
    <t xml:space="preserve">2b_2b_cut1_total_reads</t>
  </si>
  <si>
    <t xml:space="preserve">2b_2b_cut1_total_indels</t>
  </si>
  <si>
    <t xml:space="preserve">2b_2b_cut1_total_deletions</t>
  </si>
  <si>
    <t xml:space="preserve">2b_2b_cut1_total_insertions</t>
  </si>
  <si>
    <t xml:space="preserve">HDR_total_reads</t>
  </si>
  <si>
    <t xml:space="preserve">%HDR</t>
  </si>
  <si>
    <t xml:space="preserve">median_fragment_size</t>
  </si>
  <si>
    <t xml:space="preserve">1.1.F</t>
  </si>
  <si>
    <t xml:space="preserve">N701</t>
  </si>
  <si>
    <t xml:space="preserve">N501</t>
  </si>
  <si>
    <t xml:space="preserve">ELANE_AAV_Fwd</t>
  </si>
  <si>
    <t xml:space="preserve">1.2.F</t>
  </si>
  <si>
    <t xml:space="preserve">N502</t>
  </si>
  <si>
    <t xml:space="preserve">1.3.F</t>
  </si>
  <si>
    <t xml:space="preserve">N504</t>
  </si>
  <si>
    <t xml:space="preserve">2.1.F</t>
  </si>
  <si>
    <t xml:space="preserve">N505</t>
  </si>
  <si>
    <t xml:space="preserve">ELANE_Cas9WT_Fwd</t>
  </si>
  <si>
    <t xml:space="preserve">2.2.F</t>
  </si>
  <si>
    <t xml:space="preserve">N506</t>
  </si>
  <si>
    <t xml:space="preserve">2.3.F</t>
  </si>
  <si>
    <t xml:space="preserve">N507</t>
  </si>
  <si>
    <t xml:space="preserve">3.1.F</t>
  </si>
  <si>
    <t xml:space="preserve">N508</t>
  </si>
  <si>
    <t xml:space="preserve">ELANE_D10A_Fwd</t>
  </si>
  <si>
    <t xml:space="preserve">3.2.F</t>
  </si>
  <si>
    <t xml:space="preserve">N510</t>
  </si>
  <si>
    <t xml:space="preserve">3.3.F</t>
  </si>
  <si>
    <t xml:space="preserve">N702</t>
  </si>
  <si>
    <t xml:space="preserve">12.1.F</t>
  </si>
  <si>
    <t xml:space="preserve">ELANE_Cas9WT_d3_Fwd</t>
  </si>
  <si>
    <t xml:space="preserve">12.2.F</t>
  </si>
  <si>
    <t xml:space="preserve">12.3.F</t>
  </si>
  <si>
    <t xml:space="preserve">13.1.F</t>
  </si>
  <si>
    <t xml:space="preserve">ELANE_D10A_d3_Fwd</t>
  </si>
  <si>
    <t xml:space="preserve">13.2.F</t>
  </si>
  <si>
    <t xml:space="preserve">13.3.F</t>
  </si>
  <si>
    <t xml:space="preserve">1.1.R</t>
  </si>
  <si>
    <t xml:space="preserve">N703</t>
  </si>
  <si>
    <t xml:space="preserve">ELANE_AAV_Rev</t>
  </si>
  <si>
    <t xml:space="preserve">1.2.R</t>
  </si>
  <si>
    <t xml:space="preserve">1.3.R</t>
  </si>
  <si>
    <t xml:space="preserve">2.1.R</t>
  </si>
  <si>
    <t xml:space="preserve">ELANE_Cas9WT_Rev</t>
  </si>
  <si>
    <t xml:space="preserve">2.2.R</t>
  </si>
  <si>
    <t xml:space="preserve">2.3.R</t>
  </si>
  <si>
    <t xml:space="preserve">3.1.R</t>
  </si>
  <si>
    <t xml:space="preserve">ELANE_D10A_Rev</t>
  </si>
  <si>
    <t xml:space="preserve">3.2.R</t>
  </si>
  <si>
    <t xml:space="preserve">3.3.R</t>
  </si>
  <si>
    <t xml:space="preserve">N704</t>
  </si>
  <si>
    <t xml:space="preserve">12.1.R</t>
  </si>
  <si>
    <t xml:space="preserve">ELANE_Cas9WT_d3_Rev</t>
  </si>
  <si>
    <t xml:space="preserve">12.2.R</t>
  </si>
  <si>
    <t xml:space="preserve">12.3.R</t>
  </si>
  <si>
    <t xml:space="preserve">13.1.R</t>
  </si>
  <si>
    <t xml:space="preserve">ELANE_D10A_d3_Rev</t>
  </si>
  <si>
    <t xml:space="preserve">13.2.R</t>
  </si>
  <si>
    <t xml:space="preserve">13.3.R</t>
  </si>
  <si>
    <t xml:space="preserve">Total_mapped_reads (no AAV mapping)</t>
  </si>
  <si>
    <t xml:space="preserve"># reads mapped AAV palsmid</t>
  </si>
  <si>
    <t xml:space="preserve">% reads AAV</t>
  </si>
  <si>
    <t xml:space="preserve">% of reads that are HDR</t>
  </si>
  <si>
    <t xml:space="preserve">%reads not HDR</t>
  </si>
  <si>
    <t xml:space="preserve">Total Number Cut 1 reads sites (cut1 wt, large deletion, cut 1 invs, AAV, translocation). For FWD primer info.</t>
  </si>
  <si>
    <t xml:space="preserve">Total Number Cut 2 reads sites (cut1 wt, large deletion, cut 2 invs). For REV primer info.</t>
  </si>
  <si>
    <t xml:space="preserve">FWD primer WT (no INDEL) cutsite1 % of non HDR</t>
  </si>
  <si>
    <t xml:space="preserve">FWD primer INDEL at cutsite1 % of non HDR</t>
  </si>
  <si>
    <t xml:space="preserve">FWD primer Big Deletion cutsite1% of non HDR</t>
  </si>
  <si>
    <t xml:space="preserve">FWD primer Inverstion cutsite 1 % of non HDR</t>
  </si>
  <si>
    <t xml:space="preserve">REV primer WT (no INDEL) cutsite2 % of non HDR</t>
  </si>
  <si>
    <t xml:space="preserve">REV primer INDEL cutsite2 % of nonHDR</t>
  </si>
  <si>
    <t xml:space="preserve">REV primer Big Deletion cutsite1 % of nonHDR</t>
  </si>
  <si>
    <t xml:space="preserve">REV primer Inverstion cutsite 2 % of nonHDR</t>
  </si>
  <si>
    <t xml:space="preserve">math check </t>
  </si>
  <si>
    <t xml:space="preserve">FWD primer WT (no INDEL) cutsite1 % all alleles</t>
  </si>
  <si>
    <t xml:space="preserve">FWD primer INDEL at cutsite1 % all alleles</t>
  </si>
  <si>
    <t xml:space="preserve">FWD primer Big Deletion cutsite1% all alleles</t>
  </si>
  <si>
    <t xml:space="preserve">FWD primer Inverstion cutsite 1 % all alleles</t>
  </si>
  <si>
    <t xml:space="preserve">REV primer WT (no INDEL) cutsite2 % all alleles</t>
  </si>
  <si>
    <t xml:space="preserve">REV primer INDEL cutsite2 % all alleles</t>
  </si>
  <si>
    <t xml:space="preserve">REV primer Big Deletion cutsite1% all alleles</t>
  </si>
  <si>
    <t xml:space="preserve">REV primer Inverstion cutsite 2 % all alleles</t>
  </si>
  <si>
    <t xml:space="preserve">%InDels Cut1</t>
  </si>
  <si>
    <t xml:space="preserve">Cut 2 site</t>
  </si>
  <si>
    <t xml:space="preserve">Translocation Read Count</t>
  </si>
  <si>
    <t xml:space="preserve">% Aligned Reads with Translocation</t>
  </si>
  <si>
    <t xml:space="preserve">note! Wt cas9 didn’t use gRNA2</t>
  </si>
  <si>
    <t xml:space="preserve">5’ </t>
  </si>
  <si>
    <t xml:space="preserve">3’ </t>
  </si>
  <si>
    <t xml:space="preserve">WT-Cas9**</t>
  </si>
  <si>
    <t xml:space="preserve">D10A-Cas9</t>
  </si>
  <si>
    <t xml:space="preserve">HDR</t>
  </si>
  <si>
    <t xml:space="preserve">Indel and WT refer to breaksite closes to primer</t>
  </si>
  <si>
    <t xml:space="preserve">WT</t>
  </si>
  <si>
    <t xml:space="preserve">Small InDel</t>
  </si>
  <si>
    <t xml:space="preserve">Large Deletion</t>
  </si>
  <si>
    <t xml:space="preserve">Inversion</t>
  </si>
  <si>
    <t xml:space="preserve">AAV</t>
  </si>
  <si>
    <t xml:space="preserve">translocation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</si>
</sst>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abari"/>
      <family val="0"/>
      <charset val="1"/>
    </font>
    <font>
      <sz val="11"/>
      <color rgb="FF000000"/>
      <name val="Cabaldi"/>
      <family val="0"/>
      <charset val="1"/>
    </font>
    <font>
      <b val="true"/>
      <sz val="11"/>
      <color rgb="FF000000"/>
      <name val="Cabald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EA6B"/>
        <bgColor rgb="FFE8F2A1"/>
      </patternFill>
    </fill>
    <fill>
      <patternFill patternType="solid">
        <fgColor rgb="FF808080"/>
        <bgColor rgb="FF969696"/>
      </patternFill>
    </fill>
    <fill>
      <patternFill patternType="solid">
        <fgColor rgb="FFFFA6A6"/>
        <bgColor rgb="FFFFCC99"/>
      </patternFill>
    </fill>
    <fill>
      <patternFill patternType="solid">
        <fgColor rgb="FF5EB91E"/>
        <bgColor rgb="FF339966"/>
      </patternFill>
    </fill>
    <fill>
      <patternFill patternType="solid">
        <fgColor rgb="FFE8F2A1"/>
        <bgColor rgb="FFF6F9D4"/>
      </patternFill>
    </fill>
    <fill>
      <patternFill patternType="solid">
        <fgColor rgb="FFB2B2B2"/>
        <bgColor rgb="FF969696"/>
      </patternFill>
    </fill>
    <fill>
      <patternFill patternType="solid">
        <fgColor rgb="FFDDDDDD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6F9D4"/>
        <bgColor rgb="FFFFF5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A6A6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43" activeCellId="0" sqref="AK43"/>
    </sheetView>
  </sheetViews>
  <sheetFormatPr defaultColWidth="8.54296875" defaultRowHeight="13.8" zeroHeight="false" outlineLevelRow="0" outlineLevelCol="0"/>
  <cols>
    <col collapsed="false" customWidth="true" hidden="false" outlineLevel="0" max="5" min="5" style="0" width="23.04"/>
    <col collapsed="false" customWidth="true" hidden="false" outlineLevel="0" max="6" min="6" style="0" width="27.34"/>
    <col collapsed="false" customWidth="true" hidden="false" outlineLevel="0" max="29" min="7" style="0" width="31.75"/>
    <col collapsed="false" customWidth="true" hidden="false" outlineLevel="0" max="30" min="30" style="0" width="4.96"/>
    <col collapsed="false" customWidth="true" hidden="false" outlineLevel="0" max="31" min="31" style="0" width="3.74"/>
    <col collapsed="false" customWidth="true" hidden="false" outlineLevel="0" max="32" min="32" style="0" width="4.08"/>
    <col collapsed="false" customWidth="true" hidden="false" outlineLevel="0" max="33" min="33" style="0" width="3.19"/>
    <col collapsed="false" customWidth="true" hidden="false" outlineLevel="0" max="34" min="34" style="0" width="3.4"/>
    <col collapsed="false" customWidth="true" hidden="false" outlineLevel="0" max="36" min="35" style="0" width="5.18"/>
    <col collapsed="false" customWidth="true" hidden="false" outlineLevel="0" max="37" min="37" style="0" width="5.29"/>
    <col collapsed="false" customWidth="true" hidden="false" outlineLevel="0" max="38" min="38" style="0" width="18.74"/>
    <col collapsed="false" customWidth="true" hidden="false" outlineLevel="0" max="40" min="39" style="0" width="31.75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1" t="s">
        <v>10</v>
      </c>
      <c r="N1" s="1"/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/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</row>
    <row r="2" s="4" customFormat="true" ht="13.8" hidden="false" customHeight="false" outlineLevel="0" collapsed="false">
      <c r="A2" s="2" t="n">
        <v>0</v>
      </c>
      <c r="B2" s="3" t="s">
        <v>36</v>
      </c>
      <c r="C2" s="3" t="s">
        <v>37</v>
      </c>
      <c r="D2" s="3" t="s">
        <v>38</v>
      </c>
      <c r="E2" s="3" t="s">
        <v>39</v>
      </c>
      <c r="F2" s="3" t="n">
        <v>62205</v>
      </c>
      <c r="G2" s="3" t="n">
        <v>30027</v>
      </c>
      <c r="H2" s="3" t="n">
        <v>6</v>
      </c>
      <c r="I2" s="3" t="n">
        <f aca="false">100*H2/G2</f>
        <v>0.0199820161854331</v>
      </c>
      <c r="J2" s="3" t="n">
        <v>5</v>
      </c>
      <c r="K2" s="3" t="n">
        <v>1</v>
      </c>
      <c r="L2" s="3" t="n">
        <v>3419</v>
      </c>
      <c r="M2" s="3" t="n">
        <v>2</v>
      </c>
      <c r="N2" s="3"/>
      <c r="O2" s="3" t="n">
        <v>2</v>
      </c>
      <c r="P2" s="3" t="n">
        <v>0</v>
      </c>
      <c r="Q2" s="3" t="n">
        <v>0</v>
      </c>
      <c r="R2" s="3" t="n">
        <v>0</v>
      </c>
      <c r="S2" s="3" t="n">
        <v>0</v>
      </c>
      <c r="T2" s="3"/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1978</v>
      </c>
      <c r="AM2" s="3" t="n">
        <f aca="false">100*(AL2/F2)</f>
        <v>3.17980869705008</v>
      </c>
      <c r="AN2" s="3" t="n">
        <v>263</v>
      </c>
    </row>
    <row r="3" s="4" customFormat="true" ht="13.8" hidden="false" customHeight="false" outlineLevel="0" collapsed="false">
      <c r="A3" s="2" t="n">
        <v>1</v>
      </c>
      <c r="B3" s="3" t="s">
        <v>40</v>
      </c>
      <c r="C3" s="3" t="s">
        <v>37</v>
      </c>
      <c r="D3" s="3" t="s">
        <v>41</v>
      </c>
      <c r="E3" s="3" t="s">
        <v>39</v>
      </c>
      <c r="F3" s="3" t="n">
        <v>32799</v>
      </c>
      <c r="G3" s="3" t="n">
        <v>16080</v>
      </c>
      <c r="H3" s="3" t="n">
        <v>7</v>
      </c>
      <c r="I3" s="3" t="n">
        <f aca="false">100*H3/G3</f>
        <v>0.0435323383084577</v>
      </c>
      <c r="J3" s="3" t="n">
        <v>7</v>
      </c>
      <c r="K3" s="3" t="n">
        <v>0</v>
      </c>
      <c r="L3" s="3" t="n">
        <v>1457</v>
      </c>
      <c r="M3" s="3" t="n">
        <v>5</v>
      </c>
      <c r="N3" s="3"/>
      <c r="O3" s="3" t="n">
        <v>5</v>
      </c>
      <c r="P3" s="3" t="n">
        <v>0</v>
      </c>
      <c r="Q3" s="3" t="n">
        <v>0</v>
      </c>
      <c r="R3" s="3" t="n">
        <v>0</v>
      </c>
      <c r="S3" s="3" t="n">
        <v>0</v>
      </c>
      <c r="T3" s="3"/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814</v>
      </c>
      <c r="AM3" s="3" t="n">
        <f aca="false">100*(AL3/F3)</f>
        <v>2.48178298118845</v>
      </c>
      <c r="AN3" s="3" t="n">
        <v>260</v>
      </c>
    </row>
    <row r="4" s="4" customFormat="true" ht="13.8" hidden="false" customHeight="false" outlineLevel="0" collapsed="false">
      <c r="A4" s="2" t="n">
        <v>2</v>
      </c>
      <c r="B4" s="3" t="s">
        <v>42</v>
      </c>
      <c r="C4" s="3" t="s">
        <v>37</v>
      </c>
      <c r="D4" s="3" t="s">
        <v>43</v>
      </c>
      <c r="E4" s="3" t="s">
        <v>39</v>
      </c>
      <c r="F4" s="3" t="n">
        <v>17951</v>
      </c>
      <c r="G4" s="3" t="n">
        <v>8799</v>
      </c>
      <c r="H4" s="3" t="n">
        <v>3</v>
      </c>
      <c r="I4" s="3" t="n">
        <f aca="false">100*H4/G4</f>
        <v>0.0340947834981248</v>
      </c>
      <c r="J4" s="3" t="n">
        <v>3</v>
      </c>
      <c r="K4" s="3" t="n">
        <v>0</v>
      </c>
      <c r="L4" s="3" t="n">
        <v>293</v>
      </c>
      <c r="M4" s="3" t="n">
        <v>0</v>
      </c>
      <c r="N4" s="3"/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/>
      <c r="U4" s="3" t="n">
        <v>0</v>
      </c>
      <c r="V4" s="3" t="n">
        <v>1</v>
      </c>
      <c r="W4" s="3" t="n">
        <v>1</v>
      </c>
      <c r="X4" s="3" t="n">
        <v>1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329</v>
      </c>
      <c r="AM4" s="3" t="n">
        <f aca="false">100*(AL4/F4)</f>
        <v>1.8327669767701</v>
      </c>
      <c r="AN4" s="3" t="n">
        <v>215</v>
      </c>
    </row>
    <row r="5" customFormat="false" ht="13.8" hidden="false" customHeight="false" outlineLevel="0" collapsed="false">
      <c r="A5" s="1" t="n">
        <v>3</v>
      </c>
      <c r="B5" s="5" t="s">
        <v>44</v>
      </c>
      <c r="C5" s="5" t="s">
        <v>37</v>
      </c>
      <c r="D5" s="5" t="s">
        <v>45</v>
      </c>
      <c r="E5" s="5" t="s">
        <v>46</v>
      </c>
      <c r="F5" s="5" t="n">
        <v>14961</v>
      </c>
      <c r="G5" s="5" t="n">
        <v>3251</v>
      </c>
      <c r="H5" s="5" t="n">
        <v>1551</v>
      </c>
      <c r="I5" s="5" t="n">
        <f aca="false">100*H5/G5</f>
        <v>47.7083974161796</v>
      </c>
      <c r="J5" s="5" t="n">
        <v>1253</v>
      </c>
      <c r="K5" s="5" t="n">
        <v>301</v>
      </c>
      <c r="L5" s="5" t="n">
        <v>180</v>
      </c>
      <c r="M5" s="5" t="n">
        <v>0</v>
      </c>
      <c r="N5" s="5" t="n">
        <f aca="false">100*M5/L5</f>
        <v>0</v>
      </c>
      <c r="O5" s="5" t="n">
        <v>0</v>
      </c>
      <c r="P5" s="5" t="n">
        <v>0</v>
      </c>
      <c r="Q5" s="5" t="n">
        <v>8</v>
      </c>
      <c r="R5" s="5" t="n">
        <v>8</v>
      </c>
      <c r="S5" s="5" t="n">
        <v>0</v>
      </c>
      <c r="T5" s="5"/>
      <c r="U5" s="5" t="n">
        <v>8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8405</v>
      </c>
      <c r="AM5" s="5" t="n">
        <f aca="false">100*(AL5/F5)</f>
        <v>56.1793997727425</v>
      </c>
      <c r="AN5" s="5" t="n">
        <v>226</v>
      </c>
    </row>
    <row r="6" customFormat="false" ht="13.8" hidden="false" customHeight="false" outlineLevel="0" collapsed="false">
      <c r="A6" s="1" t="n">
        <v>4</v>
      </c>
      <c r="B6" s="5" t="s">
        <v>47</v>
      </c>
      <c r="C6" s="5" t="s">
        <v>37</v>
      </c>
      <c r="D6" s="5" t="s">
        <v>48</v>
      </c>
      <c r="E6" s="5" t="s">
        <v>46</v>
      </c>
      <c r="F6" s="5" t="n">
        <v>23307</v>
      </c>
      <c r="G6" s="5" t="n">
        <v>5108</v>
      </c>
      <c r="H6" s="5" t="n">
        <v>2537</v>
      </c>
      <c r="I6" s="5" t="n">
        <f aca="false">100*H6/G6</f>
        <v>49.6671887235709</v>
      </c>
      <c r="J6" s="5" t="n">
        <v>2226</v>
      </c>
      <c r="K6" s="5" t="n">
        <v>323</v>
      </c>
      <c r="L6" s="5" t="n">
        <v>268</v>
      </c>
      <c r="M6" s="5" t="n">
        <v>0</v>
      </c>
      <c r="N6" s="5" t="n">
        <f aca="false">100*M6/L6</f>
        <v>0</v>
      </c>
      <c r="O6" s="5" t="n">
        <v>0</v>
      </c>
      <c r="P6" s="5" t="n">
        <v>0</v>
      </c>
      <c r="Q6" s="5" t="n">
        <v>5</v>
      </c>
      <c r="R6" s="5" t="n">
        <v>5</v>
      </c>
      <c r="S6" s="5" t="n">
        <v>3</v>
      </c>
      <c r="T6" s="5"/>
      <c r="U6" s="5" t="n">
        <v>2</v>
      </c>
      <c r="V6" s="5" t="n">
        <v>0</v>
      </c>
      <c r="W6" s="5" t="n">
        <v>0</v>
      </c>
      <c r="X6" s="5" t="n">
        <v>0</v>
      </c>
      <c r="Y6" s="5" t="n">
        <v>0</v>
      </c>
      <c r="Z6" s="5" t="n">
        <v>1</v>
      </c>
      <c r="AA6" s="5" t="n">
        <v>1</v>
      </c>
      <c r="AB6" s="5" t="n">
        <v>0</v>
      </c>
      <c r="AC6" s="5" t="n">
        <v>1</v>
      </c>
      <c r="AD6" s="5" t="n">
        <v>0</v>
      </c>
      <c r="AE6" s="5" t="n">
        <v>0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0</v>
      </c>
      <c r="AK6" s="5" t="n">
        <v>0</v>
      </c>
      <c r="AL6" s="5" t="n">
        <v>13177</v>
      </c>
      <c r="AM6" s="5" t="n">
        <f aca="false">100*(AL6/F6)</f>
        <v>56.5366628051658</v>
      </c>
      <c r="AN6" s="5" t="n">
        <v>226</v>
      </c>
    </row>
    <row r="7" customFormat="false" ht="13.8" hidden="false" customHeight="false" outlineLevel="0" collapsed="false">
      <c r="A7" s="1" t="n">
        <v>5</v>
      </c>
      <c r="B7" s="5" t="s">
        <v>49</v>
      </c>
      <c r="C7" s="5" t="s">
        <v>37</v>
      </c>
      <c r="D7" s="5" t="s">
        <v>50</v>
      </c>
      <c r="E7" s="5" t="s">
        <v>46</v>
      </c>
      <c r="F7" s="5" t="n">
        <v>45779</v>
      </c>
      <c r="G7" s="5" t="n">
        <v>9553</v>
      </c>
      <c r="H7" s="5" t="n">
        <v>4905</v>
      </c>
      <c r="I7" s="5" t="n">
        <f aca="false">100*H7/G7</f>
        <v>51.3451271851774</v>
      </c>
      <c r="J7" s="5" t="n">
        <v>3858</v>
      </c>
      <c r="K7" s="5" t="n">
        <v>1053</v>
      </c>
      <c r="L7" s="5" t="n">
        <v>743</v>
      </c>
      <c r="M7" s="5" t="n">
        <v>0</v>
      </c>
      <c r="N7" s="5" t="n">
        <f aca="false">100*M7/L7</f>
        <v>0</v>
      </c>
      <c r="O7" s="5" t="n">
        <v>0</v>
      </c>
      <c r="P7" s="5" t="n">
        <v>0</v>
      </c>
      <c r="Q7" s="5" t="n">
        <v>42</v>
      </c>
      <c r="R7" s="5" t="n">
        <v>42</v>
      </c>
      <c r="S7" s="5" t="n">
        <v>16</v>
      </c>
      <c r="T7" s="5"/>
      <c r="U7" s="5" t="n">
        <v>37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1</v>
      </c>
      <c r="AA7" s="5" t="n">
        <v>1</v>
      </c>
      <c r="AB7" s="5" t="n">
        <v>1</v>
      </c>
      <c r="AC7" s="5" t="n">
        <v>1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26893</v>
      </c>
      <c r="AM7" s="5" t="n">
        <f aca="false">100*(AL7/F7)</f>
        <v>58.7452762183534</v>
      </c>
      <c r="AN7" s="5" t="n">
        <v>251</v>
      </c>
    </row>
    <row r="8" s="8" customFormat="true" ht="13.8" hidden="false" customHeight="false" outlineLevel="0" collapsed="false">
      <c r="A8" s="6" t="n">
        <v>6</v>
      </c>
      <c r="B8" s="7" t="s">
        <v>51</v>
      </c>
      <c r="C8" s="7" t="s">
        <v>37</v>
      </c>
      <c r="D8" s="7" t="s">
        <v>52</v>
      </c>
      <c r="E8" s="7" t="s">
        <v>53</v>
      </c>
      <c r="F8" s="7" t="n">
        <v>74288</v>
      </c>
      <c r="G8" s="7" t="n">
        <v>23571</v>
      </c>
      <c r="H8" s="7" t="n">
        <v>501</v>
      </c>
      <c r="I8" s="7" t="n">
        <f aca="false">100*H8/G8</f>
        <v>2.12549319078529</v>
      </c>
      <c r="J8" s="7" t="n">
        <v>404</v>
      </c>
      <c r="K8" s="7" t="n">
        <v>116</v>
      </c>
      <c r="L8" s="7" t="n">
        <v>2269</v>
      </c>
      <c r="M8" s="7" t="n">
        <v>30</v>
      </c>
      <c r="N8" s="7" t="n">
        <f aca="false">100*M8/L8</f>
        <v>1.32216835610401</v>
      </c>
      <c r="O8" s="7" t="n">
        <v>30</v>
      </c>
      <c r="P8" s="7" t="n">
        <v>0</v>
      </c>
      <c r="Q8" s="7" t="n">
        <v>169</v>
      </c>
      <c r="R8" s="7" t="n">
        <v>169</v>
      </c>
      <c r="S8" s="7" t="n">
        <v>91</v>
      </c>
      <c r="T8" s="7"/>
      <c r="U8" s="7" t="n">
        <v>78</v>
      </c>
      <c r="V8" s="7" t="n">
        <v>1</v>
      </c>
      <c r="W8" s="7" t="n">
        <v>1</v>
      </c>
      <c r="X8" s="7" t="n">
        <v>0</v>
      </c>
      <c r="Y8" s="7" t="n">
        <v>1</v>
      </c>
      <c r="Z8" s="7" t="n">
        <v>0</v>
      </c>
      <c r="AA8" s="7" t="n">
        <v>0</v>
      </c>
      <c r="AB8" s="7" t="n">
        <v>0</v>
      </c>
      <c r="AC8" s="7" t="n">
        <v>0</v>
      </c>
      <c r="AD8" s="7" t="n">
        <v>0</v>
      </c>
      <c r="AE8" s="7" t="n">
        <v>0</v>
      </c>
      <c r="AF8" s="7" t="n">
        <v>0</v>
      </c>
      <c r="AG8" s="7" t="n">
        <v>0</v>
      </c>
      <c r="AH8" s="7" t="n">
        <v>0</v>
      </c>
      <c r="AI8" s="7" t="n">
        <v>0</v>
      </c>
      <c r="AJ8" s="7" t="n">
        <v>0</v>
      </c>
      <c r="AK8" s="7" t="n">
        <v>0</v>
      </c>
      <c r="AL8" s="7" t="n">
        <v>27738</v>
      </c>
      <c r="AM8" s="7" t="n">
        <f aca="false">100*(AL8/F8)</f>
        <v>37.3384665087228</v>
      </c>
      <c r="AN8" s="7" t="n">
        <v>265</v>
      </c>
    </row>
    <row r="9" s="8" customFormat="true" ht="13.8" hidden="false" customHeight="false" outlineLevel="0" collapsed="false">
      <c r="A9" s="6" t="n">
        <v>7</v>
      </c>
      <c r="B9" s="7" t="s">
        <v>54</v>
      </c>
      <c r="C9" s="7" t="s">
        <v>37</v>
      </c>
      <c r="D9" s="7" t="s">
        <v>55</v>
      </c>
      <c r="E9" s="7" t="s">
        <v>53</v>
      </c>
      <c r="F9" s="7" t="n">
        <v>108059</v>
      </c>
      <c r="G9" s="7" t="n">
        <v>36628</v>
      </c>
      <c r="H9" s="7" t="n">
        <v>547</v>
      </c>
      <c r="I9" s="7" t="n">
        <f aca="false">100*H9/G9</f>
        <v>1.49339303265262</v>
      </c>
      <c r="J9" s="7" t="n">
        <v>441</v>
      </c>
      <c r="K9" s="7" t="n">
        <v>106</v>
      </c>
      <c r="L9" s="7" t="n">
        <v>5187</v>
      </c>
      <c r="M9" s="7" t="n">
        <v>17</v>
      </c>
      <c r="N9" s="7" t="n">
        <f aca="false">100*M9/L9</f>
        <v>0.327742433005591</v>
      </c>
      <c r="O9" s="7" t="n">
        <v>17</v>
      </c>
      <c r="P9" s="7" t="n">
        <v>1</v>
      </c>
      <c r="Q9" s="7" t="n">
        <v>514</v>
      </c>
      <c r="R9" s="7" t="n">
        <v>491</v>
      </c>
      <c r="S9" s="7" t="n">
        <v>226</v>
      </c>
      <c r="T9" s="7"/>
      <c r="U9" s="7" t="n">
        <v>298</v>
      </c>
      <c r="V9" s="7" t="n">
        <v>28</v>
      </c>
      <c r="W9" s="7" t="n">
        <v>28</v>
      </c>
      <c r="X9" s="7" t="n">
        <v>28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36482</v>
      </c>
      <c r="AM9" s="7" t="n">
        <f aca="false">100*(AL9/F9)</f>
        <v>33.761186018749</v>
      </c>
      <c r="AN9" s="7" t="n">
        <v>280</v>
      </c>
    </row>
    <row r="10" s="8" customFormat="true" ht="13.8" hidden="false" customHeight="false" outlineLevel="0" collapsed="false">
      <c r="A10" s="6" t="n">
        <v>8</v>
      </c>
      <c r="B10" s="7" t="s">
        <v>56</v>
      </c>
      <c r="C10" s="7" t="s">
        <v>57</v>
      </c>
      <c r="D10" s="7" t="s">
        <v>38</v>
      </c>
      <c r="E10" s="7" t="s">
        <v>53</v>
      </c>
      <c r="F10" s="7" t="n">
        <v>89369</v>
      </c>
      <c r="G10" s="7" t="n">
        <v>27807</v>
      </c>
      <c r="H10" s="7" t="n">
        <v>457</v>
      </c>
      <c r="I10" s="7" t="n">
        <f aca="false">100*H10/G10</f>
        <v>1.64347106843601</v>
      </c>
      <c r="J10" s="7" t="n">
        <v>417</v>
      </c>
      <c r="K10" s="7" t="n">
        <v>40</v>
      </c>
      <c r="L10" s="7" t="n">
        <v>3878</v>
      </c>
      <c r="M10" s="7" t="n">
        <v>6</v>
      </c>
      <c r="N10" s="7" t="n">
        <f aca="false">100*M10/L10</f>
        <v>0.154718927282104</v>
      </c>
      <c r="O10" s="7" t="n">
        <v>5</v>
      </c>
      <c r="P10" s="7" t="n">
        <v>1</v>
      </c>
      <c r="Q10" s="7" t="n">
        <v>446</v>
      </c>
      <c r="R10" s="7" t="n">
        <v>446</v>
      </c>
      <c r="S10" s="7" t="n">
        <v>208</v>
      </c>
      <c r="T10" s="7"/>
      <c r="U10" s="7" t="n">
        <v>238</v>
      </c>
      <c r="V10" s="7" t="n">
        <v>0</v>
      </c>
      <c r="W10" s="7" t="n">
        <v>0</v>
      </c>
      <c r="X10" s="7" t="n">
        <v>0</v>
      </c>
      <c r="Y10" s="7" t="n">
        <v>0</v>
      </c>
      <c r="Z10" s="7" t="n">
        <v>0</v>
      </c>
      <c r="AA10" s="7" t="n">
        <v>0</v>
      </c>
      <c r="AB10" s="7" t="n">
        <v>0</v>
      </c>
      <c r="AC10" s="7" t="n">
        <v>0</v>
      </c>
      <c r="AD10" s="7" t="n">
        <v>0</v>
      </c>
      <c r="AE10" s="7" t="n">
        <v>0</v>
      </c>
      <c r="AF10" s="7" t="n">
        <v>0</v>
      </c>
      <c r="AG10" s="7" t="n">
        <v>0</v>
      </c>
      <c r="AH10" s="7" t="n">
        <v>0</v>
      </c>
      <c r="AI10" s="7" t="n">
        <v>0</v>
      </c>
      <c r="AJ10" s="7" t="n">
        <v>0</v>
      </c>
      <c r="AK10" s="7" t="n">
        <v>0</v>
      </c>
      <c r="AL10" s="7" t="n">
        <v>34455</v>
      </c>
      <c r="AM10" s="7" t="n">
        <f aca="false">100*(AL10/F10)</f>
        <v>38.5536371672504</v>
      </c>
      <c r="AN10" s="7" t="n">
        <v>280</v>
      </c>
    </row>
    <row r="11" s="11" customFormat="true" ht="13.8" hidden="false" customHeight="false" outlineLevel="0" collapsed="false">
      <c r="A11" s="9" t="n">
        <v>9</v>
      </c>
      <c r="B11" s="10" t="s">
        <v>58</v>
      </c>
      <c r="C11" s="10" t="s">
        <v>57</v>
      </c>
      <c r="D11" s="10" t="s">
        <v>41</v>
      </c>
      <c r="E11" s="10" t="s">
        <v>59</v>
      </c>
      <c r="F11" s="10" t="n">
        <v>5269</v>
      </c>
      <c r="G11" s="10" t="n">
        <v>2703</v>
      </c>
      <c r="H11" s="10" t="n">
        <v>1</v>
      </c>
      <c r="I11" s="10" t="n">
        <f aca="false">100*H11/G11</f>
        <v>0.0369959304476508</v>
      </c>
      <c r="J11" s="10" t="n">
        <v>1</v>
      </c>
      <c r="K11" s="10" t="n">
        <v>0</v>
      </c>
      <c r="L11" s="10" t="n">
        <v>0</v>
      </c>
      <c r="M11" s="10" t="n">
        <v>0</v>
      </c>
      <c r="N11" s="10" t="e">
        <f aca="false">100*M11/L11</f>
        <v>#DIV/0!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/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317</v>
      </c>
      <c r="AM11" s="10" t="n">
        <f aca="false">100*(AL11/F11)</f>
        <v>6.01632188271019</v>
      </c>
      <c r="AN11" s="10" t="n">
        <v>589</v>
      </c>
    </row>
    <row r="12" s="14" customFormat="true" ht="13.8" hidden="false" customHeight="false" outlineLevel="0" collapsed="false">
      <c r="A12" s="12" t="n">
        <v>10</v>
      </c>
      <c r="B12" s="13" t="s">
        <v>60</v>
      </c>
      <c r="C12" s="13" t="s">
        <v>57</v>
      </c>
      <c r="D12" s="13" t="s">
        <v>43</v>
      </c>
      <c r="E12" s="13" t="s">
        <v>59</v>
      </c>
      <c r="F12" s="13" t="n">
        <v>23201</v>
      </c>
      <c r="G12" s="13" t="n">
        <v>610</v>
      </c>
      <c r="H12" s="13" t="n">
        <v>11</v>
      </c>
      <c r="I12" s="10" t="n">
        <f aca="false">100*H12/G12</f>
        <v>1.80327868852459</v>
      </c>
      <c r="J12" s="13" t="n">
        <v>10</v>
      </c>
      <c r="K12" s="13" t="n">
        <v>1</v>
      </c>
      <c r="L12" s="13" t="n">
        <v>24</v>
      </c>
      <c r="M12" s="13" t="n">
        <v>7</v>
      </c>
      <c r="N12" s="10" t="n">
        <f aca="false">100*M12/L12</f>
        <v>29.1666666666667</v>
      </c>
      <c r="O12" s="13" t="n">
        <v>2</v>
      </c>
      <c r="P12" s="13" t="n">
        <v>5</v>
      </c>
      <c r="Q12" s="13" t="n">
        <v>14</v>
      </c>
      <c r="R12" s="13" t="n">
        <v>13</v>
      </c>
      <c r="S12" s="13" t="n">
        <v>6</v>
      </c>
      <c r="T12" s="13"/>
      <c r="U12" s="13" t="n">
        <v>7</v>
      </c>
      <c r="V12" s="13" t="n">
        <v>13</v>
      </c>
      <c r="W12" s="13" t="n">
        <v>13</v>
      </c>
      <c r="X12" s="13" t="n">
        <v>13</v>
      </c>
      <c r="Y12" s="13" t="n">
        <v>0</v>
      </c>
      <c r="Z12" s="13" t="n">
        <v>2</v>
      </c>
      <c r="AA12" s="13" t="n">
        <v>2</v>
      </c>
      <c r="AB12" s="13" t="n">
        <v>0</v>
      </c>
      <c r="AC12" s="13" t="n">
        <v>2</v>
      </c>
      <c r="AD12" s="13" t="n">
        <v>0</v>
      </c>
      <c r="AE12" s="13" t="n">
        <v>0</v>
      </c>
      <c r="AF12" s="13" t="n">
        <v>0</v>
      </c>
      <c r="AG12" s="13" t="n">
        <v>0</v>
      </c>
      <c r="AH12" s="13" t="n">
        <v>0</v>
      </c>
      <c r="AI12" s="13" t="n">
        <v>0</v>
      </c>
      <c r="AJ12" s="13" t="n">
        <v>0</v>
      </c>
      <c r="AK12" s="13" t="n">
        <v>0</v>
      </c>
      <c r="AL12" s="13" t="n">
        <v>21935</v>
      </c>
      <c r="AM12" s="13" t="n">
        <f aca="false">100*(AL12/F12)</f>
        <v>94.5433386491962</v>
      </c>
      <c r="AN12" s="13" t="n">
        <v>240.5</v>
      </c>
    </row>
    <row r="13" s="11" customFormat="true" ht="13.8" hidden="false" customHeight="false" outlineLevel="0" collapsed="false">
      <c r="A13" s="15" t="n">
        <v>11</v>
      </c>
      <c r="B13" s="10" t="s">
        <v>61</v>
      </c>
      <c r="C13" s="10" t="s">
        <v>57</v>
      </c>
      <c r="D13" s="10" t="s">
        <v>45</v>
      </c>
      <c r="E13" s="10" t="s">
        <v>59</v>
      </c>
      <c r="F13" s="10" t="n">
        <v>11388</v>
      </c>
      <c r="G13" s="10" t="n">
        <v>254</v>
      </c>
      <c r="H13" s="10" t="n">
        <v>5</v>
      </c>
      <c r="I13" s="10" t="n">
        <f aca="false">100*H13/G13</f>
        <v>1.96850393700787</v>
      </c>
      <c r="J13" s="10" t="n">
        <v>4</v>
      </c>
      <c r="K13" s="10" t="n">
        <v>1</v>
      </c>
      <c r="L13" s="10" t="n">
        <v>25</v>
      </c>
      <c r="M13" s="10" t="n">
        <v>5</v>
      </c>
      <c r="N13" s="10" t="n">
        <f aca="false">100*M13/L13</f>
        <v>20</v>
      </c>
      <c r="O13" s="10" t="n">
        <v>1</v>
      </c>
      <c r="P13" s="10" t="n">
        <v>4</v>
      </c>
      <c r="Q13" s="10" t="n">
        <v>3</v>
      </c>
      <c r="R13" s="10" t="n">
        <v>2</v>
      </c>
      <c r="S13" s="10" t="n">
        <v>2</v>
      </c>
      <c r="T13" s="10"/>
      <c r="U13" s="10" t="n">
        <v>0</v>
      </c>
      <c r="V13" s="10" t="n">
        <v>5</v>
      </c>
      <c r="W13" s="10" t="n">
        <v>5</v>
      </c>
      <c r="X13" s="10" t="n">
        <v>5</v>
      </c>
      <c r="Y13" s="10" t="n">
        <v>0</v>
      </c>
      <c r="Z13" s="10" t="n">
        <v>1</v>
      </c>
      <c r="AA13" s="10" t="n">
        <v>1</v>
      </c>
      <c r="AB13" s="10" t="n">
        <v>0</v>
      </c>
      <c r="AC13" s="10" t="n">
        <v>1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10876</v>
      </c>
      <c r="AM13" s="10" t="n">
        <f aca="false">100*(AL13/F13)</f>
        <v>95.5040393396558</v>
      </c>
      <c r="AN13" s="10" t="n">
        <v>282</v>
      </c>
    </row>
    <row r="14" s="11" customFormat="true" ht="13.8" hidden="false" customHeight="false" outlineLevel="0" collapsed="false">
      <c r="A14" s="15" t="n">
        <v>12</v>
      </c>
      <c r="B14" s="10" t="s">
        <v>62</v>
      </c>
      <c r="C14" s="10" t="s">
        <v>57</v>
      </c>
      <c r="D14" s="10" t="s">
        <v>48</v>
      </c>
      <c r="E14" s="10" t="s">
        <v>63</v>
      </c>
      <c r="F14" s="10" t="n">
        <v>113939</v>
      </c>
      <c r="G14" s="10" t="n">
        <v>3704</v>
      </c>
      <c r="H14" s="10" t="n">
        <v>3</v>
      </c>
      <c r="I14" s="10" t="n">
        <f aca="false">100*H14/G14</f>
        <v>0.0809935205183585</v>
      </c>
      <c r="J14" s="10" t="n">
        <v>2</v>
      </c>
      <c r="K14" s="10" t="n">
        <v>1</v>
      </c>
      <c r="L14" s="10" t="n">
        <v>138</v>
      </c>
      <c r="M14" s="10" t="n">
        <v>1</v>
      </c>
      <c r="N14" s="10" t="n">
        <f aca="false">100*M14/L14</f>
        <v>0.72463768115942</v>
      </c>
      <c r="O14" s="10" t="n">
        <v>1</v>
      </c>
      <c r="P14" s="10" t="n">
        <v>0</v>
      </c>
      <c r="Q14" s="10" t="n">
        <v>0</v>
      </c>
      <c r="R14" s="10" t="n">
        <v>0</v>
      </c>
      <c r="S14" s="10" t="n">
        <v>0</v>
      </c>
      <c r="T14" s="10"/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106491</v>
      </c>
      <c r="AM14" s="10" t="n">
        <f aca="false">100*(AL14/F14)</f>
        <v>93.4631688886158</v>
      </c>
      <c r="AN14" s="10" t="n">
        <v>233</v>
      </c>
    </row>
    <row r="15" s="11" customFormat="true" ht="13.8" hidden="false" customHeight="false" outlineLevel="0" collapsed="false">
      <c r="A15" s="15" t="n">
        <v>13</v>
      </c>
      <c r="B15" s="10" t="s">
        <v>64</v>
      </c>
      <c r="C15" s="10" t="s">
        <v>57</v>
      </c>
      <c r="D15" s="10" t="s">
        <v>50</v>
      </c>
      <c r="E15" s="10" t="s">
        <v>63</v>
      </c>
      <c r="F15" s="10" t="n">
        <v>172675</v>
      </c>
      <c r="G15" s="10" t="n">
        <v>5952</v>
      </c>
      <c r="H15" s="10" t="n">
        <v>4</v>
      </c>
      <c r="I15" s="10" t="n">
        <f aca="false">100*H15/G15</f>
        <v>0.0672043010752688</v>
      </c>
      <c r="J15" s="10" t="n">
        <v>3</v>
      </c>
      <c r="K15" s="10" t="n">
        <v>1</v>
      </c>
      <c r="L15" s="10" t="n">
        <v>511</v>
      </c>
      <c r="M15" s="10" t="n">
        <v>1</v>
      </c>
      <c r="N15" s="10" t="n">
        <f aca="false">100*M15/L15</f>
        <v>0.195694716242661</v>
      </c>
      <c r="O15" s="10" t="n">
        <v>1</v>
      </c>
      <c r="P15" s="10" t="n">
        <v>0</v>
      </c>
      <c r="Q15" s="10" t="n">
        <v>0</v>
      </c>
      <c r="R15" s="10" t="n">
        <v>0</v>
      </c>
      <c r="S15" s="10" t="n">
        <v>0</v>
      </c>
      <c r="T15" s="10"/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161038</v>
      </c>
      <c r="AM15" s="10" t="n">
        <f aca="false">100*(AL15/F15)</f>
        <v>93.2607499638048</v>
      </c>
      <c r="AN15" s="10" t="n">
        <v>259</v>
      </c>
    </row>
    <row r="16" s="18" customFormat="true" ht="13.8" hidden="false" customHeight="false" outlineLevel="0" collapsed="false">
      <c r="A16" s="16" t="n">
        <v>14</v>
      </c>
      <c r="B16" s="17" t="s">
        <v>65</v>
      </c>
      <c r="C16" s="17" t="s">
        <v>57</v>
      </c>
      <c r="D16" s="17" t="s">
        <v>52</v>
      </c>
      <c r="E16" s="17" t="s">
        <v>63</v>
      </c>
      <c r="F16" s="17" t="n">
        <v>324960</v>
      </c>
      <c r="G16" s="17" t="n">
        <v>10744</v>
      </c>
      <c r="H16" s="17" t="n">
        <v>6</v>
      </c>
      <c r="I16" s="10" t="n">
        <f aca="false">100*H16/G16</f>
        <v>0.0558451228592703</v>
      </c>
      <c r="J16" s="17" t="n">
        <v>4</v>
      </c>
      <c r="K16" s="17" t="n">
        <v>2</v>
      </c>
      <c r="L16" s="17" t="n">
        <v>912</v>
      </c>
      <c r="M16" s="17" t="n">
        <v>2</v>
      </c>
      <c r="N16" s="10" t="n">
        <f aca="false">100*M16/L16</f>
        <v>0.219298245614035</v>
      </c>
      <c r="O16" s="17" t="n">
        <v>2</v>
      </c>
      <c r="P16" s="17" t="n">
        <v>0</v>
      </c>
      <c r="Q16" s="17" t="n">
        <v>0</v>
      </c>
      <c r="R16" s="17" t="n">
        <v>0</v>
      </c>
      <c r="S16" s="17" t="n">
        <v>0</v>
      </c>
      <c r="T16" s="17"/>
      <c r="U16" s="17" t="n">
        <v>0</v>
      </c>
      <c r="V16" s="17" t="n">
        <v>0</v>
      </c>
      <c r="W16" s="17" t="n">
        <v>0</v>
      </c>
      <c r="X16" s="17" t="n">
        <v>0</v>
      </c>
      <c r="Y16" s="17" t="n">
        <v>0</v>
      </c>
      <c r="Z16" s="17" t="n">
        <v>0</v>
      </c>
      <c r="AA16" s="17" t="n">
        <v>0</v>
      </c>
      <c r="AB16" s="17" t="n">
        <v>0</v>
      </c>
      <c r="AC16" s="17" t="n">
        <v>0</v>
      </c>
      <c r="AD16" s="17" t="n">
        <v>0</v>
      </c>
      <c r="AE16" s="17" t="n">
        <v>0</v>
      </c>
      <c r="AF16" s="17" t="n">
        <v>0</v>
      </c>
      <c r="AG16" s="17" t="n">
        <v>0</v>
      </c>
      <c r="AH16" s="17" t="n">
        <v>0</v>
      </c>
      <c r="AI16" s="17" t="n">
        <v>0</v>
      </c>
      <c r="AJ16" s="17" t="n">
        <v>0</v>
      </c>
      <c r="AK16" s="17" t="n">
        <v>0</v>
      </c>
      <c r="AL16" s="17" t="n">
        <v>303886</v>
      </c>
      <c r="AM16" s="17" t="n">
        <f aca="false">100*(AL16/F16)</f>
        <v>93.5148941408173</v>
      </c>
      <c r="AN16" s="17" t="n">
        <v>252</v>
      </c>
    </row>
    <row r="17" s="21" customFormat="true" ht="13.8" hidden="false" customHeight="false" outlineLevel="0" collapsed="false">
      <c r="A17" s="19" t="n">
        <v>15</v>
      </c>
      <c r="B17" s="20" t="s">
        <v>66</v>
      </c>
      <c r="C17" s="20" t="s">
        <v>67</v>
      </c>
      <c r="D17" s="20" t="s">
        <v>38</v>
      </c>
      <c r="E17" s="20" t="s">
        <v>68</v>
      </c>
      <c r="F17" s="20" t="n">
        <v>32882</v>
      </c>
      <c r="G17" s="20" t="n">
        <v>12769</v>
      </c>
      <c r="H17" s="20" t="n">
        <v>3</v>
      </c>
      <c r="I17" s="3" t="n">
        <f aca="false">100*H17/G17</f>
        <v>0.0234944005012139</v>
      </c>
      <c r="J17" s="20" t="n">
        <v>2</v>
      </c>
      <c r="K17" s="20" t="n">
        <v>1</v>
      </c>
      <c r="L17" s="20" t="n">
        <v>16350</v>
      </c>
      <c r="M17" s="20" t="n">
        <v>6</v>
      </c>
      <c r="N17" s="3" t="n">
        <f aca="false">100*M17/L17</f>
        <v>0.036697247706422</v>
      </c>
      <c r="O17" s="20" t="n">
        <v>5</v>
      </c>
      <c r="P17" s="20" t="n">
        <v>1</v>
      </c>
      <c r="Q17" s="20" t="n">
        <v>0</v>
      </c>
      <c r="R17" s="20" t="n">
        <v>0</v>
      </c>
      <c r="S17" s="20" t="n">
        <v>0</v>
      </c>
      <c r="T17" s="20"/>
      <c r="U17" s="20" t="n">
        <v>0</v>
      </c>
      <c r="V17" s="20" t="n">
        <v>0</v>
      </c>
      <c r="W17" s="20" t="n">
        <v>0</v>
      </c>
      <c r="X17" s="20" t="n">
        <v>0</v>
      </c>
      <c r="Y17" s="20" t="n">
        <v>0</v>
      </c>
      <c r="Z17" s="20" t="n">
        <v>1</v>
      </c>
      <c r="AA17" s="20" t="n">
        <v>1</v>
      </c>
      <c r="AB17" s="20" t="n">
        <v>0</v>
      </c>
      <c r="AC17" s="20" t="n">
        <v>1</v>
      </c>
      <c r="AD17" s="20" t="n">
        <v>0</v>
      </c>
      <c r="AE17" s="20" t="n">
        <v>0</v>
      </c>
      <c r="AF17" s="20" t="n">
        <v>0</v>
      </c>
      <c r="AG17" s="20" t="n">
        <v>0</v>
      </c>
      <c r="AH17" s="20" t="n">
        <v>0</v>
      </c>
      <c r="AI17" s="20" t="n">
        <v>0</v>
      </c>
      <c r="AJ17" s="20" t="n">
        <v>0</v>
      </c>
      <c r="AK17" s="20" t="n">
        <v>0</v>
      </c>
      <c r="AL17" s="20" t="n">
        <v>39</v>
      </c>
      <c r="AM17" s="20" t="n">
        <f aca="false">100*(AL17/F17)</f>
        <v>0.118605924213856</v>
      </c>
      <c r="AN17" s="20" t="n">
        <v>418</v>
      </c>
    </row>
    <row r="18" s="4" customFormat="true" ht="13.8" hidden="false" customHeight="false" outlineLevel="0" collapsed="false">
      <c r="A18" s="22" t="n">
        <v>16</v>
      </c>
      <c r="B18" s="3" t="s">
        <v>69</v>
      </c>
      <c r="C18" s="3" t="s">
        <v>67</v>
      </c>
      <c r="D18" s="3" t="s">
        <v>41</v>
      </c>
      <c r="E18" s="3" t="s">
        <v>68</v>
      </c>
      <c r="F18" s="3" t="n">
        <v>51723</v>
      </c>
      <c r="G18" s="3" t="n">
        <v>19515</v>
      </c>
      <c r="H18" s="3" t="n">
        <v>4</v>
      </c>
      <c r="I18" s="3" t="n">
        <f aca="false">100*H18/G18</f>
        <v>0.0204970535485524</v>
      </c>
      <c r="J18" s="3" t="n">
        <v>0</v>
      </c>
      <c r="K18" s="3" t="n">
        <v>4</v>
      </c>
      <c r="L18" s="3" t="n">
        <v>25663</v>
      </c>
      <c r="M18" s="3" t="n">
        <v>15</v>
      </c>
      <c r="N18" s="3" t="n">
        <f aca="false">100*M18/L18</f>
        <v>0.0584499084284768</v>
      </c>
      <c r="O18" s="3" t="n">
        <v>13</v>
      </c>
      <c r="P18" s="3" t="n">
        <v>2</v>
      </c>
      <c r="Q18" s="3" t="n">
        <v>4</v>
      </c>
      <c r="R18" s="3" t="n">
        <v>4</v>
      </c>
      <c r="S18" s="3" t="n">
        <v>1</v>
      </c>
      <c r="T18" s="3"/>
      <c r="U18" s="3" t="n">
        <v>3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1</v>
      </c>
      <c r="AA18" s="3" t="n">
        <v>1</v>
      </c>
      <c r="AB18" s="3" t="n">
        <v>0</v>
      </c>
      <c r="AC18" s="3" t="n">
        <v>1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53</v>
      </c>
      <c r="AM18" s="3" t="n">
        <f aca="false">100*(AL18/F18)</f>
        <v>0.102468920982928</v>
      </c>
      <c r="AN18" s="3" t="n">
        <v>416</v>
      </c>
    </row>
    <row r="19" s="4" customFormat="true" ht="13.8" hidden="false" customHeight="false" outlineLevel="0" collapsed="false">
      <c r="A19" s="22" t="n">
        <v>17</v>
      </c>
      <c r="B19" s="3" t="s">
        <v>70</v>
      </c>
      <c r="C19" s="3" t="s">
        <v>67</v>
      </c>
      <c r="D19" s="3" t="s">
        <v>43</v>
      </c>
      <c r="E19" s="3" t="s">
        <v>68</v>
      </c>
      <c r="F19" s="3" t="n">
        <v>11367</v>
      </c>
      <c r="G19" s="3" t="n">
        <v>4511</v>
      </c>
      <c r="H19" s="3" t="n">
        <v>3</v>
      </c>
      <c r="I19" s="3" t="n">
        <f aca="false">100*H19/G19</f>
        <v>0.0665041010862337</v>
      </c>
      <c r="J19" s="3" t="n">
        <v>3</v>
      </c>
      <c r="K19" s="3" t="n">
        <v>0</v>
      </c>
      <c r="L19" s="3" t="n">
        <v>5605</v>
      </c>
      <c r="M19" s="3" t="n">
        <v>3</v>
      </c>
      <c r="N19" s="3" t="n">
        <f aca="false">100*M19/L19</f>
        <v>0.0535236396074933</v>
      </c>
      <c r="O19" s="3" t="n">
        <v>3</v>
      </c>
      <c r="P19" s="3" t="n">
        <v>0</v>
      </c>
      <c r="Q19" s="3" t="n">
        <v>0</v>
      </c>
      <c r="R19" s="3" t="n">
        <v>0</v>
      </c>
      <c r="S19" s="3" t="n">
        <v>0</v>
      </c>
      <c r="T19" s="3"/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1</v>
      </c>
      <c r="AA19" s="3" t="n">
        <v>1</v>
      </c>
      <c r="AB19" s="3" t="n">
        <v>0</v>
      </c>
      <c r="AC19" s="3" t="n">
        <v>1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20</v>
      </c>
      <c r="AM19" s="3" t="n">
        <f aca="false">100*(AL19/F19)</f>
        <v>0.175947919415853</v>
      </c>
      <c r="AN19" s="3" t="n">
        <v>403</v>
      </c>
    </row>
    <row r="20" customFormat="false" ht="13.8" hidden="false" customHeight="false" outlineLevel="0" collapsed="false">
      <c r="A20" s="23" t="n">
        <v>18</v>
      </c>
      <c r="B20" s="5" t="s">
        <v>71</v>
      </c>
      <c r="C20" s="5" t="s">
        <v>67</v>
      </c>
      <c r="D20" s="5" t="s">
        <v>45</v>
      </c>
      <c r="E20" s="5" t="s">
        <v>72</v>
      </c>
      <c r="F20" s="5" t="n">
        <v>35998</v>
      </c>
      <c r="G20" s="5" t="n">
        <v>6065</v>
      </c>
      <c r="H20" s="5" t="n">
        <v>2733</v>
      </c>
      <c r="I20" s="5" t="n">
        <f aca="false">100*H20/G20</f>
        <v>45.0618301731245</v>
      </c>
      <c r="J20" s="5" t="n">
        <v>2238</v>
      </c>
      <c r="K20" s="5" t="n">
        <v>505</v>
      </c>
      <c r="L20" s="5" t="n">
        <v>7771</v>
      </c>
      <c r="M20" s="5" t="n">
        <v>2</v>
      </c>
      <c r="N20" s="5" t="n">
        <f aca="false">100*M20/L20</f>
        <v>0.0257367134216961</v>
      </c>
      <c r="O20" s="5" t="n">
        <v>1</v>
      </c>
      <c r="P20" s="5" t="n">
        <v>1</v>
      </c>
      <c r="Q20" s="5" t="n">
        <v>162</v>
      </c>
      <c r="R20" s="5" t="n">
        <v>162</v>
      </c>
      <c r="S20" s="5" t="n">
        <v>35</v>
      </c>
      <c r="T20" s="5"/>
      <c r="U20" s="5" t="n">
        <v>128</v>
      </c>
      <c r="V20" s="5" t="n">
        <v>0</v>
      </c>
      <c r="W20" s="5" t="n">
        <v>0</v>
      </c>
      <c r="X20" s="5" t="n">
        <v>0</v>
      </c>
      <c r="Y20" s="5" t="n">
        <v>0</v>
      </c>
      <c r="Z20" s="5" t="n">
        <v>2</v>
      </c>
      <c r="AA20" s="5" t="n">
        <v>1</v>
      </c>
      <c r="AB20" s="5" t="n">
        <v>0</v>
      </c>
      <c r="AC20" s="5" t="n">
        <v>1</v>
      </c>
      <c r="AD20" s="5" t="n">
        <v>0</v>
      </c>
      <c r="AE20" s="5" t="n">
        <v>0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0</v>
      </c>
      <c r="AK20" s="5" t="n">
        <v>0</v>
      </c>
      <c r="AL20" s="5" t="n">
        <v>20020</v>
      </c>
      <c r="AM20" s="5" t="n">
        <f aca="false">100*(AL20/F20)</f>
        <v>55.6142007889327</v>
      </c>
      <c r="AN20" s="5" t="n">
        <v>419</v>
      </c>
    </row>
    <row r="21" customFormat="false" ht="13.8" hidden="false" customHeight="false" outlineLevel="0" collapsed="false">
      <c r="A21" s="23" t="n">
        <v>19</v>
      </c>
      <c r="B21" s="5" t="s">
        <v>73</v>
      </c>
      <c r="C21" s="5" t="s">
        <v>67</v>
      </c>
      <c r="D21" s="5" t="s">
        <v>48</v>
      </c>
      <c r="E21" s="5" t="s">
        <v>72</v>
      </c>
      <c r="F21" s="5" t="n">
        <v>38795</v>
      </c>
      <c r="G21" s="5" t="n">
        <v>6028</v>
      </c>
      <c r="H21" s="5" t="n">
        <v>3118</v>
      </c>
      <c r="I21" s="5" t="n">
        <f aca="false">100*H21/G21</f>
        <v>51.7252820172528</v>
      </c>
      <c r="J21" s="5" t="n">
        <v>2740</v>
      </c>
      <c r="K21" s="5" t="n">
        <v>389</v>
      </c>
      <c r="L21" s="5" t="n">
        <v>7971</v>
      </c>
      <c r="M21" s="5" t="n">
        <v>2</v>
      </c>
      <c r="N21" s="5" t="n">
        <f aca="false">100*M21/L21</f>
        <v>0.0250909547108267</v>
      </c>
      <c r="O21" s="5" t="n">
        <v>2</v>
      </c>
      <c r="P21" s="5" t="n">
        <v>0</v>
      </c>
      <c r="Q21" s="5" t="n">
        <v>148</v>
      </c>
      <c r="R21" s="5" t="n">
        <v>148</v>
      </c>
      <c r="S21" s="5" t="n">
        <v>75</v>
      </c>
      <c r="T21" s="5"/>
      <c r="U21" s="5" t="n">
        <v>81</v>
      </c>
      <c r="V21" s="5" t="n">
        <v>0</v>
      </c>
      <c r="W21" s="5" t="n">
        <v>0</v>
      </c>
      <c r="X21" s="5" t="n">
        <v>0</v>
      </c>
      <c r="Y21" s="5" t="n">
        <v>0</v>
      </c>
      <c r="Z21" s="5" t="n">
        <v>10</v>
      </c>
      <c r="AA21" s="5" t="n">
        <v>9</v>
      </c>
      <c r="AB21" s="5" t="n">
        <v>1</v>
      </c>
      <c r="AC21" s="5" t="n">
        <v>9</v>
      </c>
      <c r="AD21" s="5" t="n">
        <v>0</v>
      </c>
      <c r="AE21" s="5" t="n">
        <v>0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0</v>
      </c>
      <c r="AK21" s="5" t="n">
        <v>0</v>
      </c>
      <c r="AL21" s="5" t="n">
        <v>21771</v>
      </c>
      <c r="AM21" s="5" t="n">
        <f aca="false">100*(AL21/F21)</f>
        <v>56.1180564505735</v>
      </c>
      <c r="AN21" s="5" t="n">
        <v>422</v>
      </c>
    </row>
    <row r="22" customFormat="false" ht="13.8" hidden="false" customHeight="false" outlineLevel="0" collapsed="false">
      <c r="A22" s="23" t="n">
        <v>20</v>
      </c>
      <c r="B22" s="5" t="s">
        <v>74</v>
      </c>
      <c r="C22" s="5" t="s">
        <v>67</v>
      </c>
      <c r="D22" s="5" t="s">
        <v>50</v>
      </c>
      <c r="E22" s="5" t="s">
        <v>72</v>
      </c>
      <c r="F22" s="5" t="n">
        <v>42969</v>
      </c>
      <c r="G22" s="5" t="n">
        <v>8406</v>
      </c>
      <c r="H22" s="5" t="n">
        <v>3567</v>
      </c>
      <c r="I22" s="5" t="n">
        <f aca="false">100*H22/G22</f>
        <v>42.4339757316203</v>
      </c>
      <c r="J22" s="5" t="n">
        <v>2993</v>
      </c>
      <c r="K22" s="5" t="n">
        <v>585</v>
      </c>
      <c r="L22" s="5" t="n">
        <v>10729</v>
      </c>
      <c r="M22" s="5" t="n">
        <v>6</v>
      </c>
      <c r="N22" s="5" t="n">
        <f aca="false">100*M22/L22</f>
        <v>0.0559231988069718</v>
      </c>
      <c r="O22" s="5" t="n">
        <v>3</v>
      </c>
      <c r="P22" s="5" t="n">
        <v>3</v>
      </c>
      <c r="Q22" s="5" t="n">
        <v>229</v>
      </c>
      <c r="R22" s="5" t="n">
        <v>228</v>
      </c>
      <c r="S22" s="5" t="n">
        <v>33</v>
      </c>
      <c r="T22" s="5"/>
      <c r="U22" s="5" t="n">
        <v>220</v>
      </c>
      <c r="V22" s="5" t="n">
        <v>1</v>
      </c>
      <c r="W22" s="5" t="n">
        <v>1</v>
      </c>
      <c r="X22" s="5" t="n">
        <v>0</v>
      </c>
      <c r="Y22" s="5" t="n">
        <v>1</v>
      </c>
      <c r="Z22" s="5" t="n">
        <v>10</v>
      </c>
      <c r="AA22" s="5" t="n">
        <v>5</v>
      </c>
      <c r="AB22" s="5" t="n">
        <v>0</v>
      </c>
      <c r="AC22" s="5" t="n">
        <v>5</v>
      </c>
      <c r="AD22" s="5" t="n">
        <v>0</v>
      </c>
      <c r="AE22" s="5" t="n">
        <v>0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0</v>
      </c>
      <c r="AK22" s="5" t="n">
        <v>0</v>
      </c>
      <c r="AL22" s="5" t="n">
        <v>20837</v>
      </c>
      <c r="AM22" s="5" t="n">
        <f aca="false">100*(AL22/F22)</f>
        <v>48.493099676511</v>
      </c>
      <c r="AN22" s="5" t="n">
        <v>417</v>
      </c>
    </row>
    <row r="23" s="8" customFormat="true" ht="13.8" hidden="false" customHeight="false" outlineLevel="0" collapsed="false">
      <c r="A23" s="24" t="n">
        <v>21</v>
      </c>
      <c r="B23" s="7" t="s">
        <v>75</v>
      </c>
      <c r="C23" s="7" t="s">
        <v>67</v>
      </c>
      <c r="D23" s="7" t="s">
        <v>52</v>
      </c>
      <c r="E23" s="7" t="s">
        <v>76</v>
      </c>
      <c r="F23" s="7" t="n">
        <v>66714</v>
      </c>
      <c r="G23" s="7" t="n">
        <v>15963</v>
      </c>
      <c r="H23" s="7" t="n">
        <v>334</v>
      </c>
      <c r="I23" s="7" t="n">
        <f aca="false">100*H23/G23</f>
        <v>2.09233853285723</v>
      </c>
      <c r="J23" s="7" t="n">
        <v>281</v>
      </c>
      <c r="K23" s="7" t="n">
        <v>60</v>
      </c>
      <c r="L23" s="7" t="n">
        <v>19106</v>
      </c>
      <c r="M23" s="7" t="n">
        <v>118</v>
      </c>
      <c r="N23" s="7" t="n">
        <f aca="false">100*M23/L23</f>
        <v>0.617607034439443</v>
      </c>
      <c r="O23" s="7" t="n">
        <v>107</v>
      </c>
      <c r="P23" s="7" t="n">
        <v>11</v>
      </c>
      <c r="Q23" s="7" t="n">
        <v>4503</v>
      </c>
      <c r="R23" s="7" t="n">
        <v>4497</v>
      </c>
      <c r="S23" s="7" t="n">
        <v>2296</v>
      </c>
      <c r="T23" s="7"/>
      <c r="U23" s="7" t="n">
        <v>2215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v>17</v>
      </c>
      <c r="AA23" s="7" t="n">
        <v>17</v>
      </c>
      <c r="AB23" s="7" t="n">
        <v>16</v>
      </c>
      <c r="AC23" s="7" t="n">
        <v>1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18182</v>
      </c>
      <c r="AM23" s="7" t="n">
        <f aca="false">100*(AL23/F23)</f>
        <v>27.2536499085649</v>
      </c>
      <c r="AN23" s="7" t="n">
        <v>415</v>
      </c>
    </row>
    <row r="24" s="8" customFormat="true" ht="13.8" hidden="false" customHeight="false" outlineLevel="0" collapsed="false">
      <c r="A24" s="24" t="n">
        <v>22</v>
      </c>
      <c r="B24" s="7" t="s">
        <v>77</v>
      </c>
      <c r="C24" s="7" t="s">
        <v>67</v>
      </c>
      <c r="D24" s="7" t="s">
        <v>55</v>
      </c>
      <c r="E24" s="7" t="s">
        <v>76</v>
      </c>
      <c r="F24" s="7" t="n">
        <v>58933</v>
      </c>
      <c r="G24" s="7" t="n">
        <v>9761</v>
      </c>
      <c r="H24" s="7" t="n">
        <v>242</v>
      </c>
      <c r="I24" s="7" t="n">
        <f aca="false">100*H24/G24</f>
        <v>2.47925417477717</v>
      </c>
      <c r="J24" s="7" t="n">
        <v>155</v>
      </c>
      <c r="K24" s="7" t="n">
        <v>93</v>
      </c>
      <c r="L24" s="7" t="n">
        <v>11756</v>
      </c>
      <c r="M24" s="7" t="n">
        <v>94</v>
      </c>
      <c r="N24" s="7" t="n">
        <f aca="false">100*M24/L24</f>
        <v>0.799591697856414</v>
      </c>
      <c r="O24" s="7" t="n">
        <v>85</v>
      </c>
      <c r="P24" s="7" t="n">
        <v>9</v>
      </c>
      <c r="Q24" s="7" t="n">
        <v>2759</v>
      </c>
      <c r="R24" s="7" t="n">
        <v>2759</v>
      </c>
      <c r="S24" s="7" t="n">
        <v>1660</v>
      </c>
      <c r="T24" s="7"/>
      <c r="U24" s="7" t="n">
        <v>1140</v>
      </c>
      <c r="V24" s="7" t="n">
        <v>3</v>
      </c>
      <c r="W24" s="7" t="n">
        <v>3</v>
      </c>
      <c r="X24" s="7" t="n">
        <v>0</v>
      </c>
      <c r="Y24" s="7" t="n">
        <v>3</v>
      </c>
      <c r="Z24" s="7" t="n">
        <v>48</v>
      </c>
      <c r="AA24" s="7" t="n">
        <v>48</v>
      </c>
      <c r="AB24" s="7" t="n">
        <v>47</v>
      </c>
      <c r="AC24" s="7" t="n">
        <v>1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29124</v>
      </c>
      <c r="AM24" s="7" t="n">
        <f aca="false">100*(AL24/F24)</f>
        <v>49.4188315544771</v>
      </c>
      <c r="AN24" s="7" t="n">
        <v>421</v>
      </c>
    </row>
    <row r="25" s="8" customFormat="true" ht="13.8" hidden="false" customHeight="false" outlineLevel="0" collapsed="false">
      <c r="A25" s="24" t="n">
        <v>23</v>
      </c>
      <c r="B25" s="7" t="s">
        <v>78</v>
      </c>
      <c r="C25" s="7" t="s">
        <v>79</v>
      </c>
      <c r="D25" s="7" t="s">
        <v>38</v>
      </c>
      <c r="E25" s="7" t="s">
        <v>76</v>
      </c>
      <c r="F25" s="7" t="n">
        <v>10888</v>
      </c>
      <c r="G25" s="7" t="n">
        <v>2549</v>
      </c>
      <c r="H25" s="7" t="n">
        <v>53</v>
      </c>
      <c r="I25" s="7" t="n">
        <f aca="false">100*H25/G25</f>
        <v>2.07924676343664</v>
      </c>
      <c r="J25" s="7" t="n">
        <v>44</v>
      </c>
      <c r="K25" s="7" t="n">
        <v>9</v>
      </c>
      <c r="L25" s="7" t="n">
        <v>2980</v>
      </c>
      <c r="M25" s="7" t="n">
        <v>27</v>
      </c>
      <c r="N25" s="7" t="n">
        <f aca="false">100*M25/L25</f>
        <v>0.906040268456376</v>
      </c>
      <c r="O25" s="7" t="n">
        <v>26</v>
      </c>
      <c r="P25" s="7" t="n">
        <v>1</v>
      </c>
      <c r="Q25" s="7" t="n">
        <v>778</v>
      </c>
      <c r="R25" s="7" t="n">
        <v>765</v>
      </c>
      <c r="S25" s="7" t="n">
        <v>441</v>
      </c>
      <c r="T25" s="7"/>
      <c r="U25" s="7" t="n">
        <v>341</v>
      </c>
      <c r="V25" s="7" t="n">
        <v>1</v>
      </c>
      <c r="W25" s="7" t="n">
        <v>1</v>
      </c>
      <c r="X25" s="7" t="n">
        <v>0</v>
      </c>
      <c r="Y25" s="7" t="n">
        <v>1</v>
      </c>
      <c r="Z25" s="7" t="n">
        <v>8</v>
      </c>
      <c r="AA25" s="7" t="n">
        <v>8</v>
      </c>
      <c r="AB25" s="7" t="n">
        <v>6</v>
      </c>
      <c r="AC25" s="7" t="n">
        <v>2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3106</v>
      </c>
      <c r="AM25" s="7" t="n">
        <f aca="false">100*(AL25/F25)</f>
        <v>28.5268185157972</v>
      </c>
      <c r="AN25" s="7" t="n">
        <v>405</v>
      </c>
    </row>
    <row r="26" s="11" customFormat="true" ht="13.8" hidden="false" customHeight="false" outlineLevel="0" collapsed="false">
      <c r="A26" s="15" t="n">
        <v>24</v>
      </c>
      <c r="B26" s="10" t="s">
        <v>80</v>
      </c>
      <c r="C26" s="10" t="s">
        <v>79</v>
      </c>
      <c r="D26" s="10" t="s">
        <v>41</v>
      </c>
      <c r="E26" s="10" t="s">
        <v>81</v>
      </c>
      <c r="F26" s="10" t="n">
        <v>33709</v>
      </c>
      <c r="G26" s="10" t="n">
        <v>7010</v>
      </c>
      <c r="H26" s="10" t="n">
        <v>125</v>
      </c>
      <c r="I26" s="10" t="n">
        <f aca="false">100*H26/G26</f>
        <v>1.78316690442225</v>
      </c>
      <c r="J26" s="10" t="n">
        <v>85</v>
      </c>
      <c r="K26" s="10" t="n">
        <v>40</v>
      </c>
      <c r="L26" s="10" t="n">
        <v>8468</v>
      </c>
      <c r="M26" s="10" t="n">
        <v>6221</v>
      </c>
      <c r="N26" s="10" t="n">
        <f aca="false">100*M26/L26</f>
        <v>73.4648086915446</v>
      </c>
      <c r="O26" s="10" t="n">
        <v>1961</v>
      </c>
      <c r="P26" s="10" t="n">
        <v>4275</v>
      </c>
      <c r="Q26" s="10" t="n">
        <v>4378</v>
      </c>
      <c r="R26" s="10" t="n">
        <v>4251</v>
      </c>
      <c r="S26" s="10" t="n">
        <v>1783</v>
      </c>
      <c r="T26" s="10"/>
      <c r="U26" s="10" t="n">
        <v>2523</v>
      </c>
      <c r="V26" s="10" t="n">
        <v>60</v>
      </c>
      <c r="W26" s="10" t="n">
        <v>60</v>
      </c>
      <c r="X26" s="10" t="n">
        <v>60</v>
      </c>
      <c r="Y26" s="10" t="n">
        <v>0</v>
      </c>
      <c r="Z26" s="10" t="n">
        <v>525</v>
      </c>
      <c r="AA26" s="10" t="n">
        <v>518</v>
      </c>
      <c r="AB26" s="10" t="n">
        <v>83</v>
      </c>
      <c r="AC26" s="10" t="n">
        <v>435</v>
      </c>
      <c r="AD26" s="10" t="n">
        <v>0</v>
      </c>
      <c r="AE26" s="10" t="n">
        <v>0</v>
      </c>
      <c r="AF26" s="10" t="n">
        <v>0</v>
      </c>
      <c r="AG26" s="10" t="n">
        <v>0</v>
      </c>
      <c r="AH26" s="10" t="n">
        <v>0</v>
      </c>
      <c r="AI26" s="10" t="n">
        <v>0</v>
      </c>
      <c r="AJ26" s="10" t="n">
        <v>0</v>
      </c>
      <c r="AK26" s="10" t="n">
        <v>0</v>
      </c>
      <c r="AL26" s="10" t="n">
        <v>5864</v>
      </c>
      <c r="AM26" s="10" t="n">
        <f aca="false">100*(AL26/F26)</f>
        <v>17.3959476697618</v>
      </c>
      <c r="AN26" s="10" t="n">
        <v>406</v>
      </c>
    </row>
    <row r="27" s="11" customFormat="true" ht="13.8" hidden="false" customHeight="false" outlineLevel="0" collapsed="false">
      <c r="A27" s="15" t="n">
        <v>25</v>
      </c>
      <c r="B27" s="10" t="s">
        <v>82</v>
      </c>
      <c r="C27" s="10" t="s">
        <v>79</v>
      </c>
      <c r="D27" s="10" t="s">
        <v>43</v>
      </c>
      <c r="E27" s="10" t="s">
        <v>81</v>
      </c>
      <c r="F27" s="10" t="n">
        <v>572</v>
      </c>
      <c r="G27" s="10" t="n">
        <v>100</v>
      </c>
      <c r="H27" s="10" t="n">
        <v>0</v>
      </c>
      <c r="I27" s="10" t="n">
        <f aca="false">100*H27/G27</f>
        <v>0</v>
      </c>
      <c r="J27" s="10" t="n">
        <v>0</v>
      </c>
      <c r="K27" s="10" t="n">
        <v>0</v>
      </c>
      <c r="L27" s="10" t="n">
        <v>114</v>
      </c>
      <c r="M27" s="10" t="n">
        <v>73</v>
      </c>
      <c r="N27" s="10" t="n">
        <f aca="false">100*M27/L27</f>
        <v>64.0350877192982</v>
      </c>
      <c r="O27" s="10" t="n">
        <v>24</v>
      </c>
      <c r="P27" s="10" t="n">
        <v>49</v>
      </c>
      <c r="Q27" s="10" t="n">
        <v>97</v>
      </c>
      <c r="R27" s="10" t="n">
        <v>97</v>
      </c>
      <c r="S27" s="10" t="n">
        <v>43</v>
      </c>
      <c r="T27" s="10"/>
      <c r="U27" s="10" t="n">
        <v>54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19</v>
      </c>
      <c r="AA27" s="10" t="n">
        <v>19</v>
      </c>
      <c r="AB27" s="10" t="n">
        <v>2</v>
      </c>
      <c r="AC27" s="10" t="n">
        <v>17</v>
      </c>
      <c r="AD27" s="10" t="n">
        <v>0</v>
      </c>
      <c r="AE27" s="10" t="n">
        <v>0</v>
      </c>
      <c r="AF27" s="10" t="n">
        <v>0</v>
      </c>
      <c r="AG27" s="10" t="n">
        <v>0</v>
      </c>
      <c r="AH27" s="10" t="n">
        <v>0</v>
      </c>
      <c r="AI27" s="10" t="n">
        <v>0</v>
      </c>
      <c r="AJ27" s="10" t="n">
        <v>0</v>
      </c>
      <c r="AK27" s="10" t="n">
        <v>0</v>
      </c>
      <c r="AL27" s="10" t="n">
        <v>58</v>
      </c>
      <c r="AM27" s="10" t="n">
        <f aca="false">100*(AL27/F27)</f>
        <v>10.1398601398601</v>
      </c>
      <c r="AN27" s="10" t="n">
        <v>384</v>
      </c>
    </row>
    <row r="28" s="11" customFormat="true" ht="13.8" hidden="false" customHeight="false" outlineLevel="0" collapsed="false">
      <c r="A28" s="15" t="n">
        <v>26</v>
      </c>
      <c r="B28" s="10" t="s">
        <v>83</v>
      </c>
      <c r="C28" s="10" t="s">
        <v>79</v>
      </c>
      <c r="D28" s="10" t="s">
        <v>45</v>
      </c>
      <c r="E28" s="10" t="s">
        <v>81</v>
      </c>
      <c r="F28" s="10" t="n">
        <v>18350</v>
      </c>
      <c r="G28" s="10" t="n">
        <v>4503</v>
      </c>
      <c r="H28" s="10" t="n">
        <v>116</v>
      </c>
      <c r="I28" s="10" t="n">
        <f aca="false">100*H28/G28</f>
        <v>2.57606040417499</v>
      </c>
      <c r="J28" s="10" t="n">
        <v>97</v>
      </c>
      <c r="K28" s="10" t="n">
        <v>19</v>
      </c>
      <c r="L28" s="10" t="n">
        <v>4958</v>
      </c>
      <c r="M28" s="10" t="n">
        <v>3677</v>
      </c>
      <c r="N28" s="10" t="n">
        <f aca="false">100*M28/L28</f>
        <v>74.1629689390883</v>
      </c>
      <c r="O28" s="10" t="n">
        <v>1184</v>
      </c>
      <c r="P28" s="10" t="n">
        <v>2496</v>
      </c>
      <c r="Q28" s="10" t="n">
        <v>2219</v>
      </c>
      <c r="R28" s="10" t="n">
        <v>2189</v>
      </c>
      <c r="S28" s="10" t="n">
        <v>779</v>
      </c>
      <c r="T28" s="10"/>
      <c r="U28" s="10" t="n">
        <v>1418</v>
      </c>
      <c r="V28" s="10" t="n">
        <v>35</v>
      </c>
      <c r="W28" s="10" t="n">
        <v>35</v>
      </c>
      <c r="X28" s="10" t="n">
        <v>35</v>
      </c>
      <c r="Y28" s="10" t="n">
        <v>0</v>
      </c>
      <c r="Z28" s="10" t="n">
        <v>242</v>
      </c>
      <c r="AA28" s="10" t="n">
        <v>237</v>
      </c>
      <c r="AB28" s="10" t="n">
        <v>19</v>
      </c>
      <c r="AC28" s="10" t="n">
        <v>218</v>
      </c>
      <c r="AD28" s="10" t="n">
        <v>0</v>
      </c>
      <c r="AE28" s="10" t="n">
        <v>0</v>
      </c>
      <c r="AF28" s="10" t="n">
        <v>0</v>
      </c>
      <c r="AG28" s="10" t="n">
        <v>0</v>
      </c>
      <c r="AH28" s="10" t="n">
        <v>0</v>
      </c>
      <c r="AI28" s="10" t="n">
        <v>0</v>
      </c>
      <c r="AJ28" s="10" t="n">
        <v>0</v>
      </c>
      <c r="AK28" s="10" t="n">
        <v>0</v>
      </c>
      <c r="AL28" s="10" t="n">
        <v>2806</v>
      </c>
      <c r="AM28" s="10" t="n">
        <f aca="false">100*(AL28/F28)</f>
        <v>15.291553133515</v>
      </c>
      <c r="AN28" s="10" t="n">
        <v>403</v>
      </c>
    </row>
    <row r="29" s="11" customFormat="true" ht="13.8" hidden="false" customHeight="false" outlineLevel="0" collapsed="false">
      <c r="A29" s="15" t="n">
        <v>27</v>
      </c>
      <c r="B29" s="10" t="s">
        <v>84</v>
      </c>
      <c r="C29" s="10" t="s">
        <v>79</v>
      </c>
      <c r="D29" s="10" t="s">
        <v>48</v>
      </c>
      <c r="E29" s="10" t="s">
        <v>85</v>
      </c>
      <c r="F29" s="10" t="n">
        <v>47319</v>
      </c>
      <c r="G29" s="10" t="n">
        <v>15609</v>
      </c>
      <c r="H29" s="10" t="n">
        <v>4</v>
      </c>
      <c r="I29" s="10" t="n">
        <f aca="false">100*H29/G29</f>
        <v>0.0256262412710616</v>
      </c>
      <c r="J29" s="10" t="n">
        <v>2</v>
      </c>
      <c r="K29" s="10" t="n">
        <v>2</v>
      </c>
      <c r="L29" s="10" t="n">
        <v>20841</v>
      </c>
      <c r="M29" s="10" t="n">
        <v>47</v>
      </c>
      <c r="N29" s="10" t="n">
        <f aca="false">100*M29/L29</f>
        <v>0.225517009740415</v>
      </c>
      <c r="O29" s="10" t="n">
        <v>26</v>
      </c>
      <c r="P29" s="10" t="n">
        <v>21</v>
      </c>
      <c r="Q29" s="10" t="n">
        <v>75</v>
      </c>
      <c r="R29" s="10" t="n">
        <v>75</v>
      </c>
      <c r="S29" s="10" t="n">
        <v>0</v>
      </c>
      <c r="T29" s="10"/>
      <c r="U29" s="10" t="n">
        <v>75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0</v>
      </c>
      <c r="AE29" s="10" t="n">
        <v>0</v>
      </c>
      <c r="AF29" s="10" t="n">
        <v>0</v>
      </c>
      <c r="AG29" s="10" t="n">
        <v>0</v>
      </c>
      <c r="AH29" s="10" t="n">
        <v>0</v>
      </c>
      <c r="AI29" s="10" t="n">
        <v>0</v>
      </c>
      <c r="AJ29" s="10" t="n">
        <v>0</v>
      </c>
      <c r="AK29" s="10" t="n">
        <v>0</v>
      </c>
      <c r="AL29" s="10" t="n">
        <v>4367</v>
      </c>
      <c r="AM29" s="10" t="n">
        <f aca="false">100*(AL29/F29)</f>
        <v>9.22885099008855</v>
      </c>
      <c r="AN29" s="10" t="n">
        <v>407</v>
      </c>
    </row>
    <row r="30" s="11" customFormat="true" ht="13.8" hidden="false" customHeight="false" outlineLevel="0" collapsed="false">
      <c r="A30" s="15" t="n">
        <v>28</v>
      </c>
      <c r="B30" s="10" t="s">
        <v>86</v>
      </c>
      <c r="C30" s="10" t="s">
        <v>79</v>
      </c>
      <c r="D30" s="10" t="s">
        <v>50</v>
      </c>
      <c r="E30" s="10" t="s">
        <v>85</v>
      </c>
      <c r="F30" s="10" t="n">
        <v>8820</v>
      </c>
      <c r="G30" s="10" t="n">
        <v>2769</v>
      </c>
      <c r="H30" s="10" t="n">
        <v>0</v>
      </c>
      <c r="I30" s="10" t="n">
        <f aca="false">100*H30/G30</f>
        <v>0</v>
      </c>
      <c r="J30" s="10" t="n">
        <v>0</v>
      </c>
      <c r="K30" s="10" t="n">
        <v>0</v>
      </c>
      <c r="L30" s="10" t="n">
        <v>3555</v>
      </c>
      <c r="M30" s="10" t="n">
        <v>7</v>
      </c>
      <c r="N30" s="10" t="n">
        <f aca="false">100*M30/L30</f>
        <v>0.19690576652602</v>
      </c>
      <c r="O30" s="10" t="n">
        <v>4</v>
      </c>
      <c r="P30" s="10" t="n">
        <v>3</v>
      </c>
      <c r="Q30" s="10" t="n">
        <v>18</v>
      </c>
      <c r="R30" s="10" t="n">
        <v>18</v>
      </c>
      <c r="S30" s="10" t="n">
        <v>15</v>
      </c>
      <c r="T30" s="10"/>
      <c r="U30" s="10" t="n">
        <v>3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  <c r="AF30" s="10" t="n">
        <v>0</v>
      </c>
      <c r="AG30" s="10" t="n">
        <v>0</v>
      </c>
      <c r="AH30" s="10" t="n">
        <v>0</v>
      </c>
      <c r="AI30" s="10" t="n">
        <v>0</v>
      </c>
      <c r="AJ30" s="10" t="n">
        <v>0</v>
      </c>
      <c r="AK30" s="10" t="n">
        <v>0</v>
      </c>
      <c r="AL30" s="10" t="n">
        <v>1535</v>
      </c>
      <c r="AM30" s="10" t="n">
        <f aca="false">100*(AL30/F30)</f>
        <v>17.4036281179138</v>
      </c>
      <c r="AN30" s="10" t="n">
        <v>404</v>
      </c>
    </row>
    <row r="31" s="18" customFormat="true" ht="13.8" hidden="false" customHeight="false" outlineLevel="0" collapsed="false">
      <c r="A31" s="16" t="n">
        <v>29</v>
      </c>
      <c r="B31" s="17" t="s">
        <v>87</v>
      </c>
      <c r="C31" s="17" t="s">
        <v>79</v>
      </c>
      <c r="D31" s="17" t="s">
        <v>52</v>
      </c>
      <c r="E31" s="17" t="s">
        <v>85</v>
      </c>
      <c r="F31" s="17" t="n">
        <v>51474</v>
      </c>
      <c r="G31" s="17" t="n">
        <v>16834</v>
      </c>
      <c r="H31" s="17" t="n">
        <v>5</v>
      </c>
      <c r="I31" s="10" t="n">
        <f aca="false">100*H31/G31</f>
        <v>0.0297017939883569</v>
      </c>
      <c r="J31" s="17" t="n">
        <v>3</v>
      </c>
      <c r="K31" s="17" t="n">
        <v>2</v>
      </c>
      <c r="L31" s="17" t="n">
        <v>22683</v>
      </c>
      <c r="M31" s="17" t="n">
        <v>49</v>
      </c>
      <c r="N31" s="10" t="n">
        <f aca="false">100*M31/L31</f>
        <v>0.216020808535026</v>
      </c>
      <c r="O31" s="17" t="n">
        <v>44</v>
      </c>
      <c r="P31" s="17" t="n">
        <v>6</v>
      </c>
      <c r="Q31" s="17" t="n">
        <v>43</v>
      </c>
      <c r="R31" s="17" t="n">
        <v>43</v>
      </c>
      <c r="S31" s="17" t="n">
        <v>7</v>
      </c>
      <c r="T31" s="17"/>
      <c r="U31" s="17" t="n">
        <v>37</v>
      </c>
      <c r="V31" s="17" t="n">
        <v>0</v>
      </c>
      <c r="W31" s="17" t="n">
        <v>0</v>
      </c>
      <c r="X31" s="17" t="n">
        <v>0</v>
      </c>
      <c r="Y31" s="17" t="n">
        <v>0</v>
      </c>
      <c r="Z31" s="17" t="n">
        <v>0</v>
      </c>
      <c r="AA31" s="17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7" t="n">
        <v>0</v>
      </c>
      <c r="AG31" s="17" t="n">
        <v>0</v>
      </c>
      <c r="AH31" s="17" t="n">
        <v>0</v>
      </c>
      <c r="AI31" s="17" t="n">
        <v>0</v>
      </c>
      <c r="AJ31" s="17" t="n">
        <v>0</v>
      </c>
      <c r="AK31" s="17" t="n">
        <v>0</v>
      </c>
      <c r="AL31" s="17" t="n">
        <v>4859</v>
      </c>
      <c r="AM31" s="17" t="n">
        <f aca="false">100*(AL31/F31)</f>
        <v>9.43971713874966</v>
      </c>
      <c r="AN31" s="17" t="n">
        <v>406</v>
      </c>
    </row>
    <row r="32" customFormat="false" ht="13.8" hidden="false" customHeight="false" outlineLevel="0" collapsed="false">
      <c r="N32" s="7" t="e">
        <f aca="false">M32/L32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N3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31" activeCellId="0" sqref="J31"/>
    </sheetView>
  </sheetViews>
  <sheetFormatPr defaultColWidth="9.171875" defaultRowHeight="13.8" zeroHeight="false" outlineLevelRow="0" outlineLevelCol="0"/>
  <cols>
    <col collapsed="false" customWidth="true" hidden="false" outlineLevel="0" max="5" min="5" style="0" width="26.24"/>
    <col collapsed="false" customWidth="true" hidden="false" outlineLevel="0" max="6" min="6" style="0" width="15.43"/>
    <col collapsed="false" customWidth="true" hidden="false" outlineLevel="0" max="7" min="7" style="0" width="17.98"/>
    <col collapsed="false" customWidth="true" hidden="false" outlineLevel="0" max="8" min="8" style="0" width="15.32"/>
    <col collapsed="false" customWidth="true" hidden="false" outlineLevel="0" max="10" min="9" style="25" width="15.32"/>
    <col collapsed="false" customWidth="true" hidden="false" outlineLevel="0" max="31" min="11" style="0" width="23.91"/>
    <col collapsed="false" customWidth="true" hidden="false" outlineLevel="0" max="32" min="32" style="0" width="20.17"/>
    <col collapsed="false" customWidth="true" hidden="false" outlineLevel="0" max="33" min="33" style="0" width="15.87"/>
    <col collapsed="false" customWidth="true" hidden="false" outlineLevel="0" max="34" min="34" style="0" width="30.53"/>
    <col collapsed="false" customWidth="true" hidden="false" outlineLevel="0" max="36" min="36" style="0" width="19.95"/>
    <col collapsed="false" customWidth="true" hidden="false" outlineLevel="0" max="37" min="37" style="0" width="21.17"/>
    <col collapsed="false" customWidth="true" hidden="false" outlineLevel="0" max="38" min="38" style="0" width="14.33"/>
    <col collapsed="false" customWidth="true" hidden="false" outlineLevel="0" max="39" min="39" style="0" width="24.91"/>
    <col collapsed="false" customWidth="true" hidden="false" outlineLevel="0" max="41" min="41" style="0" width="19.18"/>
    <col collapsed="false" customWidth="true" hidden="false" outlineLevel="0" max="42" min="42" style="0" width="12.68"/>
    <col collapsed="false" customWidth="true" hidden="false" outlineLevel="0" max="43" min="43" style="0" width="20.62"/>
    <col collapsed="false" customWidth="true" hidden="false" outlineLevel="0" max="44" min="44" style="0" width="20.94"/>
    <col collapsed="false" customWidth="true" hidden="false" outlineLevel="0" max="46" min="46" style="0" width="15.54"/>
    <col collapsed="false" customWidth="true" hidden="false" outlineLevel="0" max="47" min="47" style="0" width="13.56"/>
    <col collapsed="false" customWidth="true" hidden="false" outlineLevel="0" max="50" min="50" style="0" width="4.4"/>
    <col collapsed="false" customWidth="true" hidden="false" outlineLevel="0" max="51" min="51" style="0" width="3.53"/>
    <col collapsed="false" customWidth="true" hidden="false" outlineLevel="0" max="53" min="52" style="0" width="4.52"/>
    <col collapsed="false" customWidth="true" hidden="false" outlineLevel="0" max="54" min="54" style="0" width="3.31"/>
    <col collapsed="false" customWidth="true" hidden="false" outlineLevel="0" max="55" min="55" style="0" width="3.19"/>
    <col collapsed="false" customWidth="true" hidden="false" outlineLevel="0" max="57" min="56" style="0" width="3.53"/>
    <col collapsed="false" customWidth="true" hidden="false" outlineLevel="0" max="58" min="58" style="0" width="2.97"/>
    <col collapsed="false" customWidth="true" hidden="false" outlineLevel="0" max="59" min="59" style="0" width="2.64"/>
    <col collapsed="false" customWidth="true" hidden="false" outlineLevel="0" max="60" min="60" style="0" width="1.65"/>
    <col collapsed="false" customWidth="true" hidden="false" outlineLevel="0" max="61" min="61" style="0" width="2.09"/>
    <col collapsed="false" customWidth="true" hidden="false" outlineLevel="0" max="62" min="62" style="0" width="20.17"/>
    <col collapsed="false" customWidth="true" hidden="false" outlineLevel="0" max="63" min="63" style="0" width="15.65"/>
    <col collapsed="false" customWidth="true" hidden="false" outlineLevel="0" max="66" min="64" style="0" width="25.91"/>
  </cols>
  <sheetData>
    <row r="1" s="26" customFormat="true" ht="73.1" hidden="false" customHeight="true" outlineLevel="0" collapsed="false">
      <c r="B1" s="27" t="s">
        <v>0</v>
      </c>
      <c r="C1" s="27" t="s">
        <v>1</v>
      </c>
      <c r="D1" s="27" t="s">
        <v>2</v>
      </c>
      <c r="E1" s="27" t="s">
        <v>3</v>
      </c>
      <c r="F1" s="27" t="s">
        <v>88</v>
      </c>
      <c r="G1" s="27" t="s">
        <v>89</v>
      </c>
      <c r="H1" s="27" t="s">
        <v>90</v>
      </c>
      <c r="I1" s="28" t="s">
        <v>91</v>
      </c>
      <c r="J1" s="28" t="s">
        <v>92</v>
      </c>
      <c r="K1" s="27" t="s">
        <v>93</v>
      </c>
      <c r="L1" s="27" t="s">
        <v>94</v>
      </c>
      <c r="M1" s="29" t="s">
        <v>95</v>
      </c>
      <c r="N1" s="29" t="s">
        <v>96</v>
      </c>
      <c r="O1" s="29" t="s">
        <v>97</v>
      </c>
      <c r="P1" s="29" t="s">
        <v>98</v>
      </c>
      <c r="Q1" s="30" t="s">
        <v>99</v>
      </c>
      <c r="R1" s="30" t="s">
        <v>100</v>
      </c>
      <c r="S1" s="31" t="s">
        <v>101</v>
      </c>
      <c r="T1" s="31" t="s">
        <v>102</v>
      </c>
      <c r="U1" s="31" t="s">
        <v>103</v>
      </c>
      <c r="V1" s="28" t="s">
        <v>91</v>
      </c>
      <c r="W1" s="27" t="s">
        <v>104</v>
      </c>
      <c r="X1" s="27" t="s">
        <v>105</v>
      </c>
      <c r="Y1" s="27" t="s">
        <v>106</v>
      </c>
      <c r="Z1" s="27" t="s">
        <v>107</v>
      </c>
      <c r="AA1" s="27" t="s">
        <v>108</v>
      </c>
      <c r="AB1" s="27" t="s">
        <v>109</v>
      </c>
      <c r="AC1" s="27" t="s">
        <v>110</v>
      </c>
      <c r="AD1" s="27" t="s">
        <v>111</v>
      </c>
      <c r="AE1" s="27" t="s">
        <v>5</v>
      </c>
      <c r="AF1" s="27" t="s">
        <v>6</v>
      </c>
      <c r="AG1" s="27" t="s">
        <v>112</v>
      </c>
      <c r="AH1" s="27" t="s">
        <v>7</v>
      </c>
      <c r="AI1" s="27" t="s">
        <v>8</v>
      </c>
      <c r="AJ1" s="27" t="s">
        <v>9</v>
      </c>
      <c r="AK1" s="27" t="s">
        <v>10</v>
      </c>
      <c r="AL1" s="27" t="s">
        <v>113</v>
      </c>
      <c r="AM1" s="27" t="s">
        <v>11</v>
      </c>
      <c r="AN1" s="27" t="s">
        <v>12</v>
      </c>
      <c r="AO1" s="27" t="s">
        <v>13</v>
      </c>
      <c r="AP1" s="27" t="s">
        <v>14</v>
      </c>
      <c r="AQ1" s="27" t="s">
        <v>15</v>
      </c>
      <c r="AR1" s="27"/>
      <c r="AS1" s="27" t="s">
        <v>16</v>
      </c>
      <c r="AT1" s="27" t="s">
        <v>17</v>
      </c>
      <c r="AU1" s="27" t="s">
        <v>18</v>
      </c>
      <c r="AV1" s="27" t="s">
        <v>19</v>
      </c>
      <c r="AW1" s="27" t="s">
        <v>20</v>
      </c>
      <c r="AX1" s="27" t="s">
        <v>21</v>
      </c>
      <c r="AY1" s="27" t="s">
        <v>22</v>
      </c>
      <c r="AZ1" s="27" t="s">
        <v>23</v>
      </c>
      <c r="BA1" s="27" t="s">
        <v>24</v>
      </c>
      <c r="BB1" s="27" t="s">
        <v>25</v>
      </c>
      <c r="BC1" s="27" t="s">
        <v>26</v>
      </c>
      <c r="BD1" s="27" t="s">
        <v>27</v>
      </c>
      <c r="BE1" s="27" t="s">
        <v>28</v>
      </c>
      <c r="BF1" s="27" t="s">
        <v>29</v>
      </c>
      <c r="BG1" s="27" t="s">
        <v>30</v>
      </c>
      <c r="BH1" s="27" t="s">
        <v>31</v>
      </c>
      <c r="BI1" s="27" t="s">
        <v>32</v>
      </c>
      <c r="BJ1" s="27" t="s">
        <v>33</v>
      </c>
      <c r="BK1" s="27" t="s">
        <v>34</v>
      </c>
      <c r="BL1" s="27" t="s">
        <v>114</v>
      </c>
      <c r="BM1" s="27" t="s">
        <v>115</v>
      </c>
      <c r="BN1" s="27" t="s">
        <v>35</v>
      </c>
    </row>
    <row r="2" s="4" customFormat="true" ht="13.8" hidden="false" customHeight="false" outlineLevel="0" collapsed="false">
      <c r="B2" s="3" t="s">
        <v>36</v>
      </c>
      <c r="C2" s="3" t="s">
        <v>37</v>
      </c>
      <c r="D2" s="3" t="s">
        <v>38</v>
      </c>
      <c r="E2" s="3" t="s">
        <v>39</v>
      </c>
      <c r="F2" s="3" t="n">
        <v>62205</v>
      </c>
      <c r="G2" s="4" t="n">
        <v>0</v>
      </c>
      <c r="H2" s="32" t="n">
        <f aca="false">G2/(G2+F2)</f>
        <v>0</v>
      </c>
      <c r="I2" s="32" t="n">
        <v>0.0317980869705008</v>
      </c>
      <c r="J2" s="32" t="n">
        <f aca="false">1-I1:I2</f>
        <v>0.968201913029499</v>
      </c>
      <c r="K2" s="3" t="n">
        <f aca="false">AE2+AO2+AT2+G2+BL2</f>
        <v>30027</v>
      </c>
      <c r="L2" s="3" t="n">
        <f aca="false">AJ2+AO2+AX2+G2+BL2</f>
        <v>3419</v>
      </c>
      <c r="M2" s="32" t="n">
        <f aca="false">((AE2-AF2)/K2)</f>
        <v>0.999800179838146</v>
      </c>
      <c r="N2" s="32" t="n">
        <f aca="false">(AF2/K2)</f>
        <v>0.000199820161854331</v>
      </c>
      <c r="O2" s="32" t="n">
        <f aca="false">(AO2/K2)</f>
        <v>0</v>
      </c>
      <c r="P2" s="32" t="n">
        <f aca="false">(AT2/K2)</f>
        <v>0</v>
      </c>
      <c r="Q2" s="32" t="n">
        <f aca="false">((AJ2-AK2)/L2)</f>
        <v>0.999415033635566</v>
      </c>
      <c r="R2" s="32" t="n">
        <f aca="false">(AK2/L2)</f>
        <v>0.000584966364434045</v>
      </c>
      <c r="S2" s="32" t="n">
        <f aca="false">(AO2/L2)</f>
        <v>0</v>
      </c>
      <c r="T2" s="32" t="n">
        <f aca="false">(AX2/L2)</f>
        <v>0</v>
      </c>
      <c r="U2" s="32" t="n">
        <f aca="false">SUM(Q2:T2)</f>
        <v>1</v>
      </c>
      <c r="V2" s="32" t="n">
        <v>0.0317980869705008</v>
      </c>
      <c r="W2" s="32" t="n">
        <f aca="false">((AE2-AF2)/K2)*(1-BK2)</f>
        <v>0.96800844676653</v>
      </c>
      <c r="X2" s="32" t="n">
        <f aca="false">(AF2/K2)*(1-BK2)</f>
        <v>0.000193466262969228</v>
      </c>
      <c r="Y2" s="32" t="n">
        <f aca="false">(AO2/K2)*(1-BK2)</f>
        <v>0</v>
      </c>
      <c r="Z2" s="32" t="n">
        <f aca="false">(AT2/K2)*(1-BK2)</f>
        <v>0</v>
      </c>
      <c r="AA2" s="32" t="n">
        <f aca="false">((AJ2-AK2)/L2)*(1-BK2)</f>
        <v>0.967635547476396</v>
      </c>
      <c r="AB2" s="32" t="n">
        <f aca="false">(AK2/L2)*(1-BK2)</f>
        <v>0.000566365553102954</v>
      </c>
      <c r="AC2" s="32" t="n">
        <f aca="false">(AO2/L2)*(1-BK2)</f>
        <v>0</v>
      </c>
      <c r="AD2" s="32" t="n">
        <f aca="false">(AX2/L2)*(1-BK2)</f>
        <v>0</v>
      </c>
      <c r="AE2" s="3" t="n">
        <v>30027</v>
      </c>
      <c r="AF2" s="3" t="n">
        <v>6</v>
      </c>
      <c r="AG2" s="33" t="n">
        <f aca="false">AF2/AE2</f>
        <v>0.000199820161854331</v>
      </c>
      <c r="AH2" s="3" t="n">
        <v>5</v>
      </c>
      <c r="AI2" s="3" t="n">
        <v>1</v>
      </c>
      <c r="AJ2" s="3" t="n">
        <v>3419</v>
      </c>
      <c r="AK2" s="3" t="n">
        <v>2</v>
      </c>
      <c r="AL2" s="34" t="n">
        <f aca="false">AK2/AJ2</f>
        <v>0.000584966364434045</v>
      </c>
      <c r="AM2" s="3" t="n">
        <v>2</v>
      </c>
      <c r="AN2" s="3" t="n">
        <v>0</v>
      </c>
      <c r="AO2" s="3" t="n">
        <v>0</v>
      </c>
      <c r="AP2" s="3" t="n">
        <v>0</v>
      </c>
      <c r="AQ2" s="3" t="n">
        <v>0</v>
      </c>
      <c r="AR2" s="33" t="n">
        <f aca="false">AQ2/(AQ2+AE2)</f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1978</v>
      </c>
      <c r="BK2" s="33" t="n">
        <f aca="false">(BJ2/F2)</f>
        <v>0.0317980869705008</v>
      </c>
      <c r="BL2" s="35" t="n">
        <v>0</v>
      </c>
      <c r="BM2" s="33" t="n">
        <f aca="false">BL2/F2</f>
        <v>0</v>
      </c>
      <c r="BN2" s="3" t="n">
        <v>263</v>
      </c>
    </row>
    <row r="3" s="4" customFormat="true" ht="13.8" hidden="false" customHeight="false" outlineLevel="0" collapsed="false">
      <c r="B3" s="3" t="s">
        <v>40</v>
      </c>
      <c r="C3" s="3" t="s">
        <v>37</v>
      </c>
      <c r="D3" s="3" t="s">
        <v>41</v>
      </c>
      <c r="E3" s="3" t="s">
        <v>39</v>
      </c>
      <c r="F3" s="3" t="n">
        <v>32799</v>
      </c>
      <c r="G3" s="4" t="n">
        <v>0</v>
      </c>
      <c r="H3" s="32" t="n">
        <f aca="false">G3/(G3+F3)</f>
        <v>0</v>
      </c>
      <c r="I3" s="32" t="n">
        <v>0.0248178298118845</v>
      </c>
      <c r="J3" s="32" t="n">
        <f aca="false">1-I2:I3</f>
        <v>0.975182170188115</v>
      </c>
      <c r="K3" s="3" t="n">
        <f aca="false">AE3+AO3+AT3+G3+BL3</f>
        <v>16080</v>
      </c>
      <c r="L3" s="3" t="n">
        <f aca="false">AJ3+AO3+AX3+G3+BL3</f>
        <v>1457</v>
      </c>
      <c r="M3" s="32" t="n">
        <f aca="false">((AE3-AF3)/K3)</f>
        <v>0.999564676616915</v>
      </c>
      <c r="N3" s="32" t="n">
        <f aca="false">(AF3/K3)</f>
        <v>0.000435323383084577</v>
      </c>
      <c r="O3" s="32" t="n">
        <f aca="false">(AO3/K3)</f>
        <v>0</v>
      </c>
      <c r="P3" s="32" t="n">
        <f aca="false">(AT3/K3)</f>
        <v>0</v>
      </c>
      <c r="Q3" s="32" t="n">
        <f aca="false">((AJ3-AK3)/L3)</f>
        <v>0.996568291008922</v>
      </c>
      <c r="R3" s="32" t="n">
        <f aca="false">(AK3/L3)</f>
        <v>0.00343170899107756</v>
      </c>
      <c r="S3" s="32" t="n">
        <f aca="false">(AO3/L3)</f>
        <v>0</v>
      </c>
      <c r="T3" s="32" t="n">
        <f aca="false">(AX3/L3)</f>
        <v>0</v>
      </c>
      <c r="U3" s="32" t="n">
        <f aca="false">SUM(Q3:T3)</f>
        <v>1</v>
      </c>
      <c r="V3" s="32" t="n">
        <v>0.0248178298118845</v>
      </c>
      <c r="W3" s="32" t="n">
        <f aca="false">((AE3-AF3)/K3)*(1-BK3)</f>
        <v>0.974757650586665</v>
      </c>
      <c r="X3" s="32" t="n">
        <f aca="false">(AF3/K3)*(1-BK3)</f>
        <v>0.00042451960145005</v>
      </c>
      <c r="Y3" s="32" t="n">
        <f aca="false">(AO3/K3)*(1-BK3)</f>
        <v>0</v>
      </c>
      <c r="Z3" s="32" t="n">
        <f aca="false">(AT3/K3)*(1-BK3)</f>
        <v>0</v>
      </c>
      <c r="AA3" s="32" t="n">
        <f aca="false">((AJ3-AK3)/L3)*(1-BK3)</f>
        <v>0.971835628766742</v>
      </c>
      <c r="AB3" s="32" t="n">
        <f aca="false">(AK3/L3)*(1-BK3)</f>
        <v>0.00334654142137308</v>
      </c>
      <c r="AC3" s="32" t="n">
        <f aca="false">(AO3/L3)*(1-BK3)</f>
        <v>0</v>
      </c>
      <c r="AD3" s="32" t="n">
        <f aca="false">(AX3/L3)*(1-BK3)</f>
        <v>0</v>
      </c>
      <c r="AE3" s="3" t="n">
        <v>16080</v>
      </c>
      <c r="AF3" s="3" t="n">
        <v>7</v>
      </c>
      <c r="AG3" s="33" t="n">
        <f aca="false">AF3/AE3</f>
        <v>0.000435323383084577</v>
      </c>
      <c r="AH3" s="3" t="n">
        <v>7</v>
      </c>
      <c r="AI3" s="3" t="n">
        <v>0</v>
      </c>
      <c r="AJ3" s="3" t="n">
        <v>1457</v>
      </c>
      <c r="AK3" s="3" t="n">
        <v>5</v>
      </c>
      <c r="AL3" s="34" t="n">
        <f aca="false">AK3/AJ3</f>
        <v>0.00343170899107756</v>
      </c>
      <c r="AM3" s="3" t="n">
        <v>5</v>
      </c>
      <c r="AN3" s="3" t="n">
        <v>0</v>
      </c>
      <c r="AO3" s="3" t="n">
        <v>0</v>
      </c>
      <c r="AP3" s="3" t="n">
        <v>0</v>
      </c>
      <c r="AQ3" s="3" t="n">
        <v>0</v>
      </c>
      <c r="AR3" s="33" t="n">
        <f aca="false">AQ3/(AQ3+AE3)</f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814</v>
      </c>
      <c r="BK3" s="33" t="n">
        <f aca="false">(BJ3/F3)</f>
        <v>0.0248178298118845</v>
      </c>
      <c r="BL3" s="36" t="n">
        <v>0</v>
      </c>
      <c r="BM3" s="33" t="n">
        <f aca="false">BL3/F3</f>
        <v>0</v>
      </c>
      <c r="BN3" s="3" t="n">
        <v>260</v>
      </c>
    </row>
    <row r="4" s="4" customFormat="true" ht="13.8" hidden="false" customHeight="false" outlineLevel="0" collapsed="false">
      <c r="B4" s="3" t="s">
        <v>42</v>
      </c>
      <c r="C4" s="3" t="s">
        <v>37</v>
      </c>
      <c r="D4" s="3" t="s">
        <v>43</v>
      </c>
      <c r="E4" s="3" t="s">
        <v>39</v>
      </c>
      <c r="F4" s="3" t="n">
        <v>17951</v>
      </c>
      <c r="G4" s="4" t="n">
        <v>0</v>
      </c>
      <c r="H4" s="32" t="n">
        <f aca="false">G4/(G4+F4)</f>
        <v>0</v>
      </c>
      <c r="I4" s="32" t="n">
        <v>0.018327669767701</v>
      </c>
      <c r="J4" s="32" t="n">
        <f aca="false">1-I3:I4</f>
        <v>0.981672330232299</v>
      </c>
      <c r="K4" s="3" t="n">
        <f aca="false">AE4+AO4+AT4+G4+BL4</f>
        <v>8800</v>
      </c>
      <c r="L4" s="3" t="n">
        <f aca="false">AJ4+AO4+AX4+G4+BL4</f>
        <v>293</v>
      </c>
      <c r="M4" s="32" t="n">
        <f aca="false">((AE4-AF4)/K4)</f>
        <v>0.999545454545454</v>
      </c>
      <c r="N4" s="32" t="n">
        <f aca="false">(AF4/K4)</f>
        <v>0.000340909090909091</v>
      </c>
      <c r="O4" s="32" t="n">
        <f aca="false">(AO4/K4)</f>
        <v>0</v>
      </c>
      <c r="P4" s="32" t="n">
        <f aca="false">(AT4/K4)</f>
        <v>0.000113636363636364</v>
      </c>
      <c r="Q4" s="32" t="n">
        <f aca="false">((AJ4-AK4)/L4)</f>
        <v>1</v>
      </c>
      <c r="R4" s="32" t="n">
        <f aca="false">(AK4/L4)</f>
        <v>0</v>
      </c>
      <c r="S4" s="32" t="n">
        <f aca="false">(AO4/L4)</f>
        <v>0</v>
      </c>
      <c r="T4" s="32" t="n">
        <f aca="false">(AX4/L4)</f>
        <v>0</v>
      </c>
      <c r="U4" s="32" t="n">
        <f aca="false">SUM(Q4:T4)</f>
        <v>1</v>
      </c>
      <c r="V4" s="32" t="n">
        <v>0.018327669767701</v>
      </c>
      <c r="W4" s="32" t="n">
        <f aca="false">((AE4-AF4)/K4)*(1-BK4)</f>
        <v>0.981226115536739</v>
      </c>
      <c r="X4" s="32" t="n">
        <f aca="false">(AF4/K4)*(1-BK4)</f>
        <v>0.000334661021670102</v>
      </c>
      <c r="Y4" s="32" t="n">
        <f aca="false">(AO4/K4)*(1-BK4)</f>
        <v>0</v>
      </c>
      <c r="Z4" s="32" t="n">
        <f aca="false">(AT4/K4)*(1-BK4)</f>
        <v>0.000111553673890034</v>
      </c>
      <c r="AA4" s="32" t="n">
        <f aca="false">((AJ4-AK4)/L4)*(1-BK4)</f>
        <v>0.981672330232299</v>
      </c>
      <c r="AB4" s="32" t="n">
        <f aca="false">(AK4/L4)*(1-BK4)</f>
        <v>0</v>
      </c>
      <c r="AC4" s="32" t="n">
        <f aca="false">(AO4/L4)*(1-BK4)</f>
        <v>0</v>
      </c>
      <c r="AD4" s="32" t="n">
        <f aca="false">(AX4/L4)*(1-BK4)</f>
        <v>0</v>
      </c>
      <c r="AE4" s="3" t="n">
        <v>8799</v>
      </c>
      <c r="AF4" s="3" t="n">
        <v>3</v>
      </c>
      <c r="AG4" s="33" t="n">
        <f aca="false">AF4/AE4</f>
        <v>0.000340947834981248</v>
      </c>
      <c r="AH4" s="3" t="n">
        <v>3</v>
      </c>
      <c r="AI4" s="3" t="n">
        <v>0</v>
      </c>
      <c r="AJ4" s="3" t="n">
        <v>293</v>
      </c>
      <c r="AK4" s="3" t="n">
        <v>0</v>
      </c>
      <c r="AL4" s="34" t="n">
        <f aca="false">AK4/AJ4</f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3" t="n">
        <f aca="false">AQ4/(AQ4+AE4)</f>
        <v>0</v>
      </c>
      <c r="AS4" s="3" t="n">
        <v>0</v>
      </c>
      <c r="AT4" s="3" t="n">
        <v>1</v>
      </c>
      <c r="AU4" s="3" t="n">
        <v>1</v>
      </c>
      <c r="AV4" s="3" t="n">
        <v>1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329</v>
      </c>
      <c r="BK4" s="33" t="n">
        <f aca="false">(BJ4/F4)</f>
        <v>0.018327669767701</v>
      </c>
      <c r="BL4" s="36" t="n">
        <v>0</v>
      </c>
      <c r="BM4" s="33" t="n">
        <f aca="false">BL4/F4</f>
        <v>0</v>
      </c>
      <c r="BN4" s="3" t="n">
        <v>215</v>
      </c>
    </row>
    <row r="5" s="37" customFormat="true" ht="13.8" hidden="false" customHeight="false" outlineLevel="0" collapsed="false">
      <c r="B5" s="38" t="s">
        <v>44</v>
      </c>
      <c r="C5" s="38" t="s">
        <v>37</v>
      </c>
      <c r="D5" s="38" t="s">
        <v>45</v>
      </c>
      <c r="E5" s="38" t="s">
        <v>46</v>
      </c>
      <c r="F5" s="38" t="n">
        <v>14961</v>
      </c>
      <c r="G5" s="37" t="n">
        <v>8</v>
      </c>
      <c r="H5" s="39" t="n">
        <f aca="false">G5/(G5+F5)</f>
        <v>0.000534437838198945</v>
      </c>
      <c r="I5" s="39" t="n">
        <v>0.561793997727425</v>
      </c>
      <c r="J5" s="39" t="n">
        <f aca="false">1-I4:I5</f>
        <v>0.438206002272575</v>
      </c>
      <c r="K5" s="38" t="n">
        <f aca="false">AE5+AO5+AT5+G5+BL5</f>
        <v>3267</v>
      </c>
      <c r="L5" s="38" t="n">
        <f aca="false">AJ5+AO5+AX5+G5+BL5</f>
        <v>196</v>
      </c>
      <c r="M5" s="39" t="n">
        <f aca="false">((AE5-AF5)/K5)</f>
        <v>0.520355065809611</v>
      </c>
      <c r="N5" s="39" t="n">
        <f aca="false">(AF5/K5)</f>
        <v>0.474747474747475</v>
      </c>
      <c r="O5" s="39" t="n">
        <f aca="false">(AO5/K5)</f>
        <v>0.00244872972145699</v>
      </c>
      <c r="P5" s="39" t="n">
        <f aca="false">(AT5/K5)</f>
        <v>0</v>
      </c>
      <c r="Q5" s="39" t="n">
        <f aca="false">((AJ5-AK5)/L5)</f>
        <v>0.918367346938775</v>
      </c>
      <c r="R5" s="39" t="n">
        <f aca="false">(AK5/L5)</f>
        <v>0</v>
      </c>
      <c r="S5" s="39" t="n">
        <f aca="false">(AO5/L5)</f>
        <v>0.0408163265306122</v>
      </c>
      <c r="T5" s="39" t="n">
        <f aca="false">(AX5/L5)</f>
        <v>0</v>
      </c>
      <c r="U5" s="39" t="n">
        <f aca="false">SUM(Q5:T5)</f>
        <v>0.959183673469388</v>
      </c>
      <c r="V5" s="39" t="n">
        <v>0.561793997727425</v>
      </c>
      <c r="W5" s="39" t="n">
        <f aca="false">((AE5-AF5)/K5)*(1-BK5)</f>
        <v>0.228022713150712</v>
      </c>
      <c r="X5" s="39" t="n">
        <f aca="false">(AF5/K5)*(1-BK5)</f>
        <v>0.208037192998091</v>
      </c>
      <c r="Y5" s="39" t="n">
        <f aca="false">(AO5/K5)*(1-BK5)</f>
        <v>0.00107304806188571</v>
      </c>
      <c r="Z5" s="39" t="n">
        <f aca="false">(AT5/K5)*(1-BK5)</f>
        <v>0</v>
      </c>
      <c r="AA5" s="39" t="n">
        <f aca="false">((AJ5-AK5)/L5)*(1-BK5)</f>
        <v>0.402434083719712</v>
      </c>
      <c r="AB5" s="39" t="n">
        <f aca="false">(AK5/L5)*(1-BK5)</f>
        <v>0</v>
      </c>
      <c r="AC5" s="39" t="n">
        <f aca="false">(AO5/L5)*(1-BK5)</f>
        <v>0.0178859592764316</v>
      </c>
      <c r="AD5" s="39" t="n">
        <f aca="false">(AX5/L5)*(1-BK5)</f>
        <v>0</v>
      </c>
      <c r="AE5" s="38" t="n">
        <v>3251</v>
      </c>
      <c r="AF5" s="38" t="n">
        <v>1551</v>
      </c>
      <c r="AG5" s="40" t="n">
        <f aca="false">AF5/AE5</f>
        <v>0.477083974161796</v>
      </c>
      <c r="AH5" s="38" t="n">
        <v>1253</v>
      </c>
      <c r="AI5" s="38" t="n">
        <v>301</v>
      </c>
      <c r="AJ5" s="38" t="n">
        <v>180</v>
      </c>
      <c r="AK5" s="38" t="n">
        <v>0</v>
      </c>
      <c r="AL5" s="41" t="n">
        <f aca="false">AK5/AJ5</f>
        <v>0</v>
      </c>
      <c r="AM5" s="38" t="n">
        <v>0</v>
      </c>
      <c r="AN5" s="38" t="n">
        <v>0</v>
      </c>
      <c r="AO5" s="38" t="n">
        <v>8</v>
      </c>
      <c r="AP5" s="38" t="n">
        <v>8</v>
      </c>
      <c r="AQ5" s="38" t="n">
        <v>0</v>
      </c>
      <c r="AR5" s="40" t="n">
        <f aca="false">AQ5/(AQ5+AE5)</f>
        <v>0</v>
      </c>
      <c r="AS5" s="38" t="n">
        <v>8</v>
      </c>
      <c r="AT5" s="38" t="n">
        <v>0</v>
      </c>
      <c r="AU5" s="38" t="n">
        <v>0</v>
      </c>
      <c r="AV5" s="38" t="n">
        <v>0</v>
      </c>
      <c r="AW5" s="38" t="n">
        <v>0</v>
      </c>
      <c r="AX5" s="38" t="n">
        <v>0</v>
      </c>
      <c r="AY5" s="38" t="n">
        <v>0</v>
      </c>
      <c r="AZ5" s="38" t="n">
        <v>0</v>
      </c>
      <c r="BA5" s="38" t="n">
        <v>0</v>
      </c>
      <c r="BB5" s="38" t="n">
        <v>0</v>
      </c>
      <c r="BC5" s="38" t="n">
        <v>0</v>
      </c>
      <c r="BD5" s="38" t="n">
        <v>0</v>
      </c>
      <c r="BE5" s="38" t="n">
        <v>0</v>
      </c>
      <c r="BF5" s="38" t="n">
        <v>0</v>
      </c>
      <c r="BG5" s="38" t="n">
        <v>0</v>
      </c>
      <c r="BH5" s="38" t="n">
        <v>0</v>
      </c>
      <c r="BI5" s="38" t="n">
        <v>0</v>
      </c>
      <c r="BJ5" s="38" t="n">
        <v>8405</v>
      </c>
      <c r="BK5" s="40" t="n">
        <f aca="false">(BJ5/F5)</f>
        <v>0.561793997727425</v>
      </c>
      <c r="BL5" s="42" t="n">
        <v>0</v>
      </c>
      <c r="BM5" s="40" t="n">
        <f aca="false">BL5/F5</f>
        <v>0</v>
      </c>
      <c r="BN5" s="38" t="n">
        <v>226</v>
      </c>
    </row>
    <row r="6" s="37" customFormat="true" ht="13.8" hidden="false" customHeight="false" outlineLevel="0" collapsed="false">
      <c r="B6" s="38" t="s">
        <v>47</v>
      </c>
      <c r="C6" s="38" t="s">
        <v>37</v>
      </c>
      <c r="D6" s="38" t="s">
        <v>48</v>
      </c>
      <c r="E6" s="38" t="s">
        <v>46</v>
      </c>
      <c r="F6" s="38" t="n">
        <v>23307</v>
      </c>
      <c r="G6" s="37" t="n">
        <v>21</v>
      </c>
      <c r="H6" s="39" t="n">
        <f aca="false">G6/(G6+F6)</f>
        <v>0.000900205761316872</v>
      </c>
      <c r="I6" s="39" t="n">
        <v>0.565366628051658</v>
      </c>
      <c r="J6" s="39" t="n">
        <f aca="false">1-I5:I6</f>
        <v>0.434633371948342</v>
      </c>
      <c r="K6" s="38" t="n">
        <f aca="false">AE6+AO6+AT6+G6+BL6</f>
        <v>5134</v>
      </c>
      <c r="L6" s="38" t="n">
        <f aca="false">AJ6+AO6+AX6+G6+BL6</f>
        <v>295</v>
      </c>
      <c r="M6" s="39" t="n">
        <f aca="false">((AE6-AF6)/K6)</f>
        <v>0.500779119594858</v>
      </c>
      <c r="N6" s="39" t="n">
        <f aca="false">(AF6/K6)</f>
        <v>0.494156603038566</v>
      </c>
      <c r="O6" s="39" t="n">
        <f aca="false">(AO6/K6)</f>
        <v>0.000973899493572263</v>
      </c>
      <c r="P6" s="39" t="n">
        <f aca="false">(AT6/K6)</f>
        <v>0</v>
      </c>
      <c r="Q6" s="39" t="n">
        <f aca="false">((AJ6-AK6)/L6)</f>
        <v>0.908474576271186</v>
      </c>
      <c r="R6" s="39" t="n">
        <f aca="false">(AK6/L6)</f>
        <v>0</v>
      </c>
      <c r="S6" s="39" t="n">
        <f aca="false">(AO6/L6)</f>
        <v>0.0169491525423729</v>
      </c>
      <c r="T6" s="39" t="n">
        <f aca="false">(AX6/L6)</f>
        <v>0.00338983050847458</v>
      </c>
      <c r="U6" s="39" t="n">
        <f aca="false">SUM(Q6:T6)</f>
        <v>0.928813559322034</v>
      </c>
      <c r="V6" s="39" t="n">
        <v>0.565366628051658</v>
      </c>
      <c r="W6" s="39" t="n">
        <f aca="false">((AE6-AF6)/K6)*(1-BK6)</f>
        <v>0.217655317350835</v>
      </c>
      <c r="X6" s="39" t="n">
        <f aca="false">(AF6/K6)*(1-BK6)</f>
        <v>0.21477695064919</v>
      </c>
      <c r="Y6" s="39" t="n">
        <f aca="false">(AO6/K6)*(1-BK6)</f>
        <v>0.000423289220830095</v>
      </c>
      <c r="Z6" s="39" t="n">
        <f aca="false">(AT6/K6)*(1-BK6)</f>
        <v>0</v>
      </c>
      <c r="AA6" s="39" t="n">
        <f aca="false">((AJ6-AK6)/L6)*(1-BK6)</f>
        <v>0.394853368414087</v>
      </c>
      <c r="AB6" s="39" t="n">
        <f aca="false">(AK6/L6)*(1-BK6)</f>
        <v>0</v>
      </c>
      <c r="AC6" s="39" t="n">
        <f aca="false">(AO6/L6)*(1-BK6)</f>
        <v>0.00736666732115834</v>
      </c>
      <c r="AD6" s="39" t="n">
        <f aca="false">(AX6/L6)*(1-BK6)</f>
        <v>0.00147333346423167</v>
      </c>
      <c r="AE6" s="38" t="n">
        <v>5108</v>
      </c>
      <c r="AF6" s="38" t="n">
        <v>2537</v>
      </c>
      <c r="AG6" s="40" t="n">
        <f aca="false">AF6/AE6</f>
        <v>0.496671887235709</v>
      </c>
      <c r="AH6" s="38" t="n">
        <v>2226</v>
      </c>
      <c r="AI6" s="38" t="n">
        <v>323</v>
      </c>
      <c r="AJ6" s="38" t="n">
        <v>268</v>
      </c>
      <c r="AK6" s="38" t="n">
        <v>0</v>
      </c>
      <c r="AL6" s="41" t="n">
        <f aca="false">AK6/AJ6</f>
        <v>0</v>
      </c>
      <c r="AM6" s="38" t="n">
        <v>0</v>
      </c>
      <c r="AN6" s="38" t="n">
        <v>0</v>
      </c>
      <c r="AO6" s="38" t="n">
        <v>5</v>
      </c>
      <c r="AP6" s="38" t="n">
        <v>5</v>
      </c>
      <c r="AQ6" s="38" t="n">
        <v>3</v>
      </c>
      <c r="AR6" s="40" t="n">
        <f aca="false">AQ6/(AQ6+AE6)</f>
        <v>0.000586969281940912</v>
      </c>
      <c r="AS6" s="38" t="n">
        <v>2</v>
      </c>
      <c r="AT6" s="38" t="n">
        <v>0</v>
      </c>
      <c r="AU6" s="38" t="n">
        <v>0</v>
      </c>
      <c r="AV6" s="38" t="n">
        <v>0</v>
      </c>
      <c r="AW6" s="38" t="n">
        <v>0</v>
      </c>
      <c r="AX6" s="38" t="n">
        <v>1</v>
      </c>
      <c r="AY6" s="38" t="n">
        <v>1</v>
      </c>
      <c r="AZ6" s="38" t="n">
        <v>0</v>
      </c>
      <c r="BA6" s="38" t="n">
        <v>1</v>
      </c>
      <c r="BB6" s="38" t="n">
        <v>0</v>
      </c>
      <c r="BC6" s="38" t="n">
        <v>0</v>
      </c>
      <c r="BD6" s="38" t="n">
        <v>0</v>
      </c>
      <c r="BE6" s="38" t="n">
        <v>0</v>
      </c>
      <c r="BF6" s="38" t="n">
        <v>0</v>
      </c>
      <c r="BG6" s="38" t="n">
        <v>0</v>
      </c>
      <c r="BH6" s="38" t="n">
        <v>0</v>
      </c>
      <c r="BI6" s="38" t="n">
        <v>0</v>
      </c>
      <c r="BJ6" s="38" t="n">
        <v>13177</v>
      </c>
      <c r="BK6" s="40" t="n">
        <f aca="false">(BJ6/F6)</f>
        <v>0.565366628051658</v>
      </c>
      <c r="BL6" s="42" t="n">
        <v>0</v>
      </c>
      <c r="BM6" s="40" t="n">
        <f aca="false">BL6/F6</f>
        <v>0</v>
      </c>
      <c r="BN6" s="38" t="n">
        <v>226</v>
      </c>
    </row>
    <row r="7" s="37" customFormat="true" ht="13.8" hidden="false" customHeight="false" outlineLevel="0" collapsed="false">
      <c r="B7" s="38" t="s">
        <v>49</v>
      </c>
      <c r="C7" s="38" t="s">
        <v>37</v>
      </c>
      <c r="D7" s="38" t="s">
        <v>50</v>
      </c>
      <c r="E7" s="38" t="s">
        <v>46</v>
      </c>
      <c r="F7" s="38" t="n">
        <v>45779</v>
      </c>
      <c r="G7" s="37" t="n">
        <v>28</v>
      </c>
      <c r="H7" s="39" t="n">
        <f aca="false">G7/(G7+F7)</f>
        <v>0.00061126028772895</v>
      </c>
      <c r="I7" s="39" t="n">
        <v>0.587452762183534</v>
      </c>
      <c r="J7" s="39" t="n">
        <f aca="false">1-I6:I7</f>
        <v>0.412547237816466</v>
      </c>
      <c r="K7" s="38" t="n">
        <f aca="false">AE7+AO7+AT7+G7+BL7</f>
        <v>9623</v>
      </c>
      <c r="L7" s="38" t="n">
        <f aca="false">AJ7+AO7+AX7+G7+BL7</f>
        <v>814</v>
      </c>
      <c r="M7" s="39" t="n">
        <f aca="false">((AE7-AF7)/K7)</f>
        <v>0.483009456510444</v>
      </c>
      <c r="N7" s="39" t="n">
        <f aca="false">(AF7/K7)</f>
        <v>0.509716304686688</v>
      </c>
      <c r="O7" s="39" t="n">
        <f aca="false">(AO7/K7)</f>
        <v>0.00436454328172088</v>
      </c>
      <c r="P7" s="39" t="n">
        <f aca="false">(AT7/K7)</f>
        <v>0</v>
      </c>
      <c r="Q7" s="39" t="n">
        <f aca="false">((AJ7-AK7)/L7)</f>
        <v>0.912776412776413</v>
      </c>
      <c r="R7" s="39" t="n">
        <f aca="false">(AK7/L7)</f>
        <v>0</v>
      </c>
      <c r="S7" s="39" t="n">
        <f aca="false">(AO7/L7)</f>
        <v>0.0515970515970516</v>
      </c>
      <c r="T7" s="39" t="n">
        <f aca="false">(AX7/L7)</f>
        <v>0.00122850122850123</v>
      </c>
      <c r="U7" s="39" t="n">
        <f aca="false">SUM(Q7:T7)</f>
        <v>0.965601965601966</v>
      </c>
      <c r="V7" s="39" t="n">
        <v>0.587452762183534</v>
      </c>
      <c r="W7" s="39" t="n">
        <f aca="false">((AE7-AF7)/K7)*(1-BK7)</f>
        <v>0.199264217122616</v>
      </c>
      <c r="X7" s="39" t="n">
        <f aca="false">(AF7/K7)*(1-BK7)</f>
        <v>0.210282053568509</v>
      </c>
      <c r="Y7" s="39" t="n">
        <f aca="false">(AO7/K7)*(1-BK7)</f>
        <v>0.00180058027520436</v>
      </c>
      <c r="Z7" s="39" t="n">
        <f aca="false">(AT7/K7)*(1-BK7)</f>
        <v>0</v>
      </c>
      <c r="AA7" s="39" t="n">
        <f aca="false">((AJ7-AK7)/L7)*(1-BK7)</f>
        <v>0.376563387834931</v>
      </c>
      <c r="AB7" s="39" t="n">
        <f aca="false">(AK7/L7)*(1-BK7)</f>
        <v>0</v>
      </c>
      <c r="AC7" s="39" t="n">
        <f aca="false">(AO7/L7)*(1-BK7)</f>
        <v>0.0212862211158373</v>
      </c>
      <c r="AD7" s="39" t="n">
        <f aca="false">(AX7/L7)*(1-BK7)</f>
        <v>0.000506814788472317</v>
      </c>
      <c r="AE7" s="38" t="n">
        <v>9553</v>
      </c>
      <c r="AF7" s="38" t="n">
        <v>4905</v>
      </c>
      <c r="AG7" s="40" t="n">
        <f aca="false">AF7/AE7</f>
        <v>0.513451271851774</v>
      </c>
      <c r="AH7" s="38" t="n">
        <v>3858</v>
      </c>
      <c r="AI7" s="38" t="n">
        <v>1053</v>
      </c>
      <c r="AJ7" s="38" t="n">
        <v>743</v>
      </c>
      <c r="AK7" s="38" t="n">
        <v>0</v>
      </c>
      <c r="AL7" s="41" t="n">
        <f aca="false">AK7/AJ7</f>
        <v>0</v>
      </c>
      <c r="AM7" s="38" t="n">
        <v>0</v>
      </c>
      <c r="AN7" s="38" t="n">
        <v>0</v>
      </c>
      <c r="AO7" s="38" t="n">
        <v>42</v>
      </c>
      <c r="AP7" s="38" t="n">
        <v>42</v>
      </c>
      <c r="AQ7" s="38" t="n">
        <v>16</v>
      </c>
      <c r="AR7" s="40" t="n">
        <f aca="false">AQ7/(AQ7+AE7)</f>
        <v>0.00167206604660884</v>
      </c>
      <c r="AS7" s="38" t="n">
        <v>37</v>
      </c>
      <c r="AT7" s="38" t="n">
        <v>0</v>
      </c>
      <c r="AU7" s="38" t="n">
        <v>0</v>
      </c>
      <c r="AV7" s="38" t="n">
        <v>0</v>
      </c>
      <c r="AW7" s="38" t="n">
        <v>0</v>
      </c>
      <c r="AX7" s="38" t="n">
        <v>1</v>
      </c>
      <c r="AY7" s="38" t="n">
        <v>1</v>
      </c>
      <c r="AZ7" s="38" t="n">
        <v>1</v>
      </c>
      <c r="BA7" s="38" t="n">
        <v>1</v>
      </c>
      <c r="BB7" s="38" t="n">
        <v>0</v>
      </c>
      <c r="BC7" s="38" t="n">
        <v>0</v>
      </c>
      <c r="BD7" s="38" t="n">
        <v>0</v>
      </c>
      <c r="BE7" s="38" t="n">
        <v>0</v>
      </c>
      <c r="BF7" s="38" t="n">
        <v>0</v>
      </c>
      <c r="BG7" s="38" t="n">
        <v>0</v>
      </c>
      <c r="BH7" s="38" t="n">
        <v>0</v>
      </c>
      <c r="BI7" s="38" t="n">
        <v>0</v>
      </c>
      <c r="BJ7" s="38" t="n">
        <v>26893</v>
      </c>
      <c r="BK7" s="40" t="n">
        <f aca="false">(BJ7/F7)</f>
        <v>0.587452762183534</v>
      </c>
      <c r="BL7" s="42" t="n">
        <v>0</v>
      </c>
      <c r="BM7" s="40" t="n">
        <f aca="false">BL7/F7</f>
        <v>0</v>
      </c>
      <c r="BN7" s="38" t="n">
        <v>251</v>
      </c>
    </row>
    <row r="8" s="43" customFormat="true" ht="13.8" hidden="false" customHeight="false" outlineLevel="0" collapsed="false">
      <c r="B8" s="44" t="s">
        <v>51</v>
      </c>
      <c r="C8" s="44" t="s">
        <v>37</v>
      </c>
      <c r="D8" s="44" t="s">
        <v>52</v>
      </c>
      <c r="E8" s="44" t="s">
        <v>53</v>
      </c>
      <c r="F8" s="44" t="n">
        <v>74288</v>
      </c>
      <c r="G8" s="43" t="n">
        <v>17</v>
      </c>
      <c r="H8" s="45" t="n">
        <f aca="false">G8/(G8+F8)</f>
        <v>0.000228786757284167</v>
      </c>
      <c r="I8" s="45" t="n">
        <v>0.373384665087228</v>
      </c>
      <c r="J8" s="45" t="n">
        <f aca="false">1-I7:I8</f>
        <v>0.626615334912772</v>
      </c>
      <c r="K8" s="44" t="n">
        <f aca="false">AE8+AO8+AT8+G8+BL8</f>
        <v>23758</v>
      </c>
      <c r="L8" s="44" t="n">
        <f aca="false">AJ8+AO8+AX8+G8+BL8</f>
        <v>2455</v>
      </c>
      <c r="M8" s="45" t="n">
        <f aca="false">((AE8-AF8)/K8)</f>
        <v>0.971041333445576</v>
      </c>
      <c r="N8" s="45" t="n">
        <f aca="false">(AF8/K8)</f>
        <v>0.0210876336391952</v>
      </c>
      <c r="O8" s="45" t="n">
        <f aca="false">(AO8/K8)</f>
        <v>0.00711339338328142</v>
      </c>
      <c r="P8" s="45" t="n">
        <f aca="false">(AT8/K8)</f>
        <v>4.20910851081741E-005</v>
      </c>
      <c r="Q8" s="45" t="n">
        <f aca="false">((AJ8-AK8)/L8)</f>
        <v>0.912016293279022</v>
      </c>
      <c r="R8" s="45" t="n">
        <f aca="false">(AK8/L8)</f>
        <v>0.0122199592668024</v>
      </c>
      <c r="S8" s="45" t="n">
        <f aca="false">(AO8/L8)</f>
        <v>0.0688391038696538</v>
      </c>
      <c r="T8" s="45" t="n">
        <f aca="false">(AX8/L8)</f>
        <v>0</v>
      </c>
      <c r="U8" s="45" t="n">
        <f aca="false">SUM(Q8:T8)</f>
        <v>0.993075356415479</v>
      </c>
      <c r="V8" s="45" t="n">
        <v>0.373384665087228</v>
      </c>
      <c r="W8" s="45" t="n">
        <f aca="false">((AE8-AF8)/K8)*(1-BK8)</f>
        <v>0.608469390371144</v>
      </c>
      <c r="X8" s="45" t="n">
        <f aca="false">(AF8/K8)*(1-BK8)</f>
        <v>0.0132138346153421</v>
      </c>
      <c r="Y8" s="45" t="n">
        <f aca="false">(AO8/K8)*(1-BK8)</f>
        <v>0.00445736137723118</v>
      </c>
      <c r="Z8" s="45" t="n">
        <f aca="false">(AT8/K8)*(1-BK8)</f>
        <v>2.63749193919005E-005</v>
      </c>
      <c r="AA8" s="45" t="n">
        <f aca="false">((AJ8-AK8)/L8)*(1-BK8)</f>
        <v>0.57148339505894</v>
      </c>
      <c r="AB8" s="45" t="n">
        <f aca="false">(AK8/L8)*(1-BK8)</f>
        <v>0.00765721386858785</v>
      </c>
      <c r="AC8" s="45" t="n">
        <f aca="false">(AO8/L8)*(1-BK8)</f>
        <v>0.0431356381263782</v>
      </c>
      <c r="AD8" s="45" t="n">
        <f aca="false">(AX8/L8)*(1-BK8)</f>
        <v>0</v>
      </c>
      <c r="AE8" s="44" t="n">
        <v>23571</v>
      </c>
      <c r="AF8" s="44" t="n">
        <v>501</v>
      </c>
      <c r="AG8" s="46" t="n">
        <f aca="false">AF8/AE8</f>
        <v>0.0212549319078529</v>
      </c>
      <c r="AH8" s="44" t="n">
        <v>404</v>
      </c>
      <c r="AI8" s="44" t="n">
        <v>116</v>
      </c>
      <c r="AJ8" s="44" t="n">
        <v>2269</v>
      </c>
      <c r="AK8" s="44" t="n">
        <v>30</v>
      </c>
      <c r="AL8" s="46" t="n">
        <f aca="false">AK8/AJ8</f>
        <v>0.0132216835610401</v>
      </c>
      <c r="AM8" s="44" t="n">
        <v>30</v>
      </c>
      <c r="AN8" s="44" t="n">
        <v>0</v>
      </c>
      <c r="AO8" s="44" t="n">
        <v>169</v>
      </c>
      <c r="AP8" s="44" t="n">
        <v>169</v>
      </c>
      <c r="AQ8" s="44" t="n">
        <v>91</v>
      </c>
      <c r="AR8" s="46" t="n">
        <f aca="false">AQ8/(AQ8+AE8)</f>
        <v>0.00384582875496577</v>
      </c>
      <c r="AS8" s="44" t="n">
        <v>78</v>
      </c>
      <c r="AT8" s="44" t="n">
        <v>1</v>
      </c>
      <c r="AU8" s="44" t="n">
        <v>1</v>
      </c>
      <c r="AV8" s="44" t="n">
        <v>0</v>
      </c>
      <c r="AW8" s="44" t="n">
        <v>1</v>
      </c>
      <c r="AX8" s="44" t="n">
        <v>0</v>
      </c>
      <c r="AY8" s="44" t="n">
        <v>0</v>
      </c>
      <c r="AZ8" s="44" t="n">
        <v>0</v>
      </c>
      <c r="BA8" s="44" t="n">
        <v>0</v>
      </c>
      <c r="BB8" s="44" t="n">
        <v>0</v>
      </c>
      <c r="BC8" s="44" t="n">
        <v>0</v>
      </c>
      <c r="BD8" s="44" t="n">
        <v>0</v>
      </c>
      <c r="BE8" s="44" t="n">
        <v>0</v>
      </c>
      <c r="BF8" s="44" t="n">
        <v>0</v>
      </c>
      <c r="BG8" s="44" t="n">
        <v>0</v>
      </c>
      <c r="BH8" s="44" t="n">
        <v>0</v>
      </c>
      <c r="BI8" s="44" t="n">
        <v>0</v>
      </c>
      <c r="BJ8" s="44" t="n">
        <v>27738</v>
      </c>
      <c r="BK8" s="46" t="n">
        <f aca="false">(BJ8/F8)</f>
        <v>0.373384665087228</v>
      </c>
      <c r="BL8" s="47" t="n">
        <v>0</v>
      </c>
      <c r="BM8" s="46" t="n">
        <f aca="false">BL8/F8</f>
        <v>0</v>
      </c>
      <c r="BN8" s="44" t="n">
        <v>265</v>
      </c>
    </row>
    <row r="9" s="43" customFormat="true" ht="13.8" hidden="false" customHeight="false" outlineLevel="0" collapsed="false">
      <c r="B9" s="44" t="s">
        <v>54</v>
      </c>
      <c r="C9" s="44" t="s">
        <v>37</v>
      </c>
      <c r="D9" s="44" t="s">
        <v>55</v>
      </c>
      <c r="E9" s="44" t="s">
        <v>53</v>
      </c>
      <c r="F9" s="44" t="n">
        <v>108059</v>
      </c>
      <c r="G9" s="43" t="n">
        <v>11</v>
      </c>
      <c r="H9" s="45" t="n">
        <f aca="false">G9/(G9+F9)</f>
        <v>0.000101785879522532</v>
      </c>
      <c r="I9" s="45" t="n">
        <v>0.33761186018749</v>
      </c>
      <c r="J9" s="45" t="n">
        <f aca="false">1-I8:I9</f>
        <v>0.66238813981251</v>
      </c>
      <c r="K9" s="44" t="n">
        <f aca="false">AE9+AO9+AT9+G9+BL9</f>
        <v>37181</v>
      </c>
      <c r="L9" s="44" t="n">
        <f aca="false">AJ9+AO9+AX9+G9+BL9</f>
        <v>5712</v>
      </c>
      <c r="M9" s="45" t="n">
        <f aca="false">((AE9-AF9)/K9)</f>
        <v>0.970414996907022</v>
      </c>
      <c r="N9" s="45" t="n">
        <f aca="false">(AF9/K9)</f>
        <v>0.014711815174417</v>
      </c>
      <c r="O9" s="45" t="n">
        <f aca="false">(AO9/K9)</f>
        <v>0.0138242650816277</v>
      </c>
      <c r="P9" s="45" t="n">
        <f aca="false">(AT9/K9)</f>
        <v>0.000753072806003066</v>
      </c>
      <c r="Q9" s="45" t="n">
        <f aca="false">((AJ9-AK9)/L9)</f>
        <v>0.905112044817927</v>
      </c>
      <c r="R9" s="45" t="n">
        <f aca="false">(AK9/L9)</f>
        <v>0.00297619047619048</v>
      </c>
      <c r="S9" s="45" t="n">
        <f aca="false">(AO9/L9)</f>
        <v>0.0899859943977591</v>
      </c>
      <c r="T9" s="45" t="n">
        <f aca="false">(AX9/L9)</f>
        <v>0</v>
      </c>
      <c r="U9" s="45" t="n">
        <f aca="false">SUM(Q9:T9)</f>
        <v>0.998074229691877</v>
      </c>
      <c r="V9" s="45" t="n">
        <v>0.33761186018749</v>
      </c>
      <c r="W9" s="45" t="n">
        <f aca="false">((AE9-AF9)/K9)*(1-BK9)</f>
        <v>0.642791384647405</v>
      </c>
      <c r="X9" s="45" t="n">
        <f aca="false">(AF9/K9)*(1-BK9)</f>
        <v>0.00974493188664756</v>
      </c>
      <c r="Y9" s="45" t="n">
        <f aca="false">(AO9/K9)*(1-BK9)</f>
        <v>0.00915702923169442</v>
      </c>
      <c r="Z9" s="45" t="n">
        <f aca="false">(AT9/K9)*(1-BK9)</f>
        <v>0.000498826495111758</v>
      </c>
      <c r="AA9" s="45" t="n">
        <f aca="false">((AJ9-AK9)/L9)*(1-BK9)</f>
        <v>0.599535483688844</v>
      </c>
      <c r="AB9" s="45" t="n">
        <f aca="false">(AK9/L9)*(1-BK9)</f>
        <v>0.00197139327325152</v>
      </c>
      <c r="AC9" s="45" t="n">
        <f aca="false">(AO9/L9)*(1-BK9)</f>
        <v>0.0596056554383106</v>
      </c>
      <c r="AD9" s="45" t="n">
        <f aca="false">(AX9/L9)*(1-BK9)</f>
        <v>0</v>
      </c>
      <c r="AE9" s="44" t="n">
        <v>36628</v>
      </c>
      <c r="AF9" s="44" t="n">
        <v>547</v>
      </c>
      <c r="AG9" s="46" t="n">
        <f aca="false">AF9/AE9</f>
        <v>0.0149339303265262</v>
      </c>
      <c r="AH9" s="44" t="n">
        <v>441</v>
      </c>
      <c r="AI9" s="44" t="n">
        <v>106</v>
      </c>
      <c r="AJ9" s="44" t="n">
        <v>5187</v>
      </c>
      <c r="AK9" s="44" t="n">
        <v>17</v>
      </c>
      <c r="AL9" s="46" t="n">
        <f aca="false">AK9/AJ9</f>
        <v>0.00327742433005591</v>
      </c>
      <c r="AM9" s="44" t="n">
        <v>17</v>
      </c>
      <c r="AN9" s="44" t="n">
        <v>1</v>
      </c>
      <c r="AO9" s="44" t="n">
        <v>514</v>
      </c>
      <c r="AP9" s="44" t="n">
        <v>491</v>
      </c>
      <c r="AQ9" s="44" t="n">
        <v>226</v>
      </c>
      <c r="AR9" s="46" t="n">
        <f aca="false">AQ9/(AQ9+AE9)</f>
        <v>0.00613230585553807</v>
      </c>
      <c r="AS9" s="44" t="n">
        <v>298</v>
      </c>
      <c r="AT9" s="44" t="n">
        <v>28</v>
      </c>
      <c r="AU9" s="44" t="n">
        <v>28</v>
      </c>
      <c r="AV9" s="44" t="n">
        <v>28</v>
      </c>
      <c r="AW9" s="44" t="n">
        <v>0</v>
      </c>
      <c r="AX9" s="44" t="n">
        <v>0</v>
      </c>
      <c r="AY9" s="44" t="n">
        <v>0</v>
      </c>
      <c r="AZ9" s="44" t="n">
        <v>0</v>
      </c>
      <c r="BA9" s="44" t="n">
        <v>0</v>
      </c>
      <c r="BB9" s="44" t="n">
        <v>0</v>
      </c>
      <c r="BC9" s="44" t="n">
        <v>0</v>
      </c>
      <c r="BD9" s="44" t="n">
        <v>0</v>
      </c>
      <c r="BE9" s="44" t="n">
        <v>0</v>
      </c>
      <c r="BF9" s="44" t="n">
        <v>0</v>
      </c>
      <c r="BG9" s="44" t="n">
        <v>0</v>
      </c>
      <c r="BH9" s="44" t="n">
        <v>0</v>
      </c>
      <c r="BI9" s="44" t="n">
        <v>0</v>
      </c>
      <c r="BJ9" s="44" t="n">
        <v>36482</v>
      </c>
      <c r="BK9" s="46" t="n">
        <f aca="false">(BJ9/F9)</f>
        <v>0.33761186018749</v>
      </c>
      <c r="BL9" s="47" t="n">
        <v>0</v>
      </c>
      <c r="BM9" s="46" t="n">
        <f aca="false">BL9/F9</f>
        <v>0</v>
      </c>
      <c r="BN9" s="44" t="n">
        <v>280</v>
      </c>
    </row>
    <row r="10" s="43" customFormat="true" ht="13.8" hidden="false" customHeight="false" outlineLevel="0" collapsed="false">
      <c r="B10" s="44" t="s">
        <v>56</v>
      </c>
      <c r="C10" s="44" t="s">
        <v>57</v>
      </c>
      <c r="D10" s="44" t="s">
        <v>38</v>
      </c>
      <c r="E10" s="44" t="s">
        <v>53</v>
      </c>
      <c r="F10" s="44" t="n">
        <v>89369</v>
      </c>
      <c r="G10" s="43" t="n">
        <v>0</v>
      </c>
      <c r="H10" s="45" t="n">
        <f aca="false">G10/(G10+F10)</f>
        <v>0</v>
      </c>
      <c r="I10" s="45" t="n">
        <v>0.385536371672504</v>
      </c>
      <c r="J10" s="45" t="n">
        <f aca="false">1-I9:I10</f>
        <v>0.614463628327496</v>
      </c>
      <c r="K10" s="44" t="n">
        <f aca="false">AE10+AO10+AT10+G10+BL10</f>
        <v>28253</v>
      </c>
      <c r="L10" s="44" t="n">
        <f aca="false">AJ10+AO10+AX10+G10+BL10</f>
        <v>4324</v>
      </c>
      <c r="M10" s="45" t="n">
        <f aca="false">((AE10-AF10)/K10)</f>
        <v>0.968038792340636</v>
      </c>
      <c r="N10" s="45" t="n">
        <f aca="false">(AF10/K10)</f>
        <v>0.0161752734222914</v>
      </c>
      <c r="O10" s="45" t="n">
        <f aca="false">(AO10/K10)</f>
        <v>0.0157859342370722</v>
      </c>
      <c r="P10" s="45" t="n">
        <f aca="false">(AT10/K10)</f>
        <v>0</v>
      </c>
      <c r="Q10" s="45" t="n">
        <f aca="false">((AJ10-AK10)/L10)</f>
        <v>0.895467160037003</v>
      </c>
      <c r="R10" s="45" t="n">
        <f aca="false">(AK10/L10)</f>
        <v>0.00138760407030527</v>
      </c>
      <c r="S10" s="45" t="n">
        <f aca="false">(AO10/L10)</f>
        <v>0.103145235892692</v>
      </c>
      <c r="T10" s="45" t="n">
        <f aca="false">(AX10/L10)</f>
        <v>0</v>
      </c>
      <c r="U10" s="45" t="n">
        <f aca="false">SUM(Q10:T10)</f>
        <v>1</v>
      </c>
      <c r="V10" s="45" t="n">
        <v>0.385536371672504</v>
      </c>
      <c r="W10" s="45" t="n">
        <f aca="false">((AE10-AF10)/K10)*(1-BK10)</f>
        <v>0.594824628703395</v>
      </c>
      <c r="X10" s="45" t="n">
        <f aca="false">(AF10/K10)*(1-BK10)</f>
        <v>0.00993911719625051</v>
      </c>
      <c r="Y10" s="45" t="n">
        <f aca="false">(AO10/K10)*(1-BK10)</f>
        <v>0.00969988242785061</v>
      </c>
      <c r="Z10" s="45" t="n">
        <f aca="false">(AT10/K10)*(1-BK10)</f>
        <v>0</v>
      </c>
      <c r="AA10" s="45" t="n">
        <f aca="false">((AJ10-AK10)/L10)*(1-BK10)</f>
        <v>0.550232000204455</v>
      </c>
      <c r="AB10" s="45" t="n">
        <f aca="false">(AK10/L10)*(1-BK10)</f>
        <v>0.00085263223172178</v>
      </c>
      <c r="AC10" s="45" t="n">
        <f aca="false">(AO10/L10)*(1-BK10)</f>
        <v>0.063378995891319</v>
      </c>
      <c r="AD10" s="45" t="n">
        <f aca="false">(AX10/L10)*(1-BK10)</f>
        <v>0</v>
      </c>
      <c r="AE10" s="44" t="n">
        <v>27807</v>
      </c>
      <c r="AF10" s="44" t="n">
        <v>457</v>
      </c>
      <c r="AG10" s="46" t="n">
        <f aca="false">AF10/AE10</f>
        <v>0.0164347106843601</v>
      </c>
      <c r="AH10" s="44" t="n">
        <v>417</v>
      </c>
      <c r="AI10" s="44" t="n">
        <v>40</v>
      </c>
      <c r="AJ10" s="44" t="n">
        <v>3878</v>
      </c>
      <c r="AK10" s="44" t="n">
        <v>6</v>
      </c>
      <c r="AL10" s="46" t="n">
        <f aca="false">AK10/AJ10</f>
        <v>0.00154718927282104</v>
      </c>
      <c r="AM10" s="44" t="n">
        <v>5</v>
      </c>
      <c r="AN10" s="44" t="n">
        <v>1</v>
      </c>
      <c r="AO10" s="44" t="n">
        <v>446</v>
      </c>
      <c r="AP10" s="44" t="n">
        <v>446</v>
      </c>
      <c r="AQ10" s="44" t="n">
        <v>208</v>
      </c>
      <c r="AR10" s="46" t="n">
        <f aca="false">AQ10/(AQ10+AE10)</f>
        <v>0.0074245939675174</v>
      </c>
      <c r="AS10" s="44" t="n">
        <v>238</v>
      </c>
      <c r="AT10" s="44" t="n">
        <v>0</v>
      </c>
      <c r="AU10" s="44" t="n">
        <v>0</v>
      </c>
      <c r="AV10" s="44" t="n">
        <v>0</v>
      </c>
      <c r="AW10" s="44" t="n">
        <v>0</v>
      </c>
      <c r="AX10" s="44" t="n">
        <v>0</v>
      </c>
      <c r="AY10" s="44" t="n">
        <v>0</v>
      </c>
      <c r="AZ10" s="44" t="n">
        <v>0</v>
      </c>
      <c r="BA10" s="44" t="n">
        <v>0</v>
      </c>
      <c r="BB10" s="44" t="n">
        <v>0</v>
      </c>
      <c r="BC10" s="44" t="n">
        <v>0</v>
      </c>
      <c r="BD10" s="44" t="n">
        <v>0</v>
      </c>
      <c r="BE10" s="44" t="n">
        <v>0</v>
      </c>
      <c r="BF10" s="44" t="n">
        <v>0</v>
      </c>
      <c r="BG10" s="44" t="n">
        <v>0</v>
      </c>
      <c r="BH10" s="44" t="n">
        <v>0</v>
      </c>
      <c r="BI10" s="44" t="n">
        <v>0</v>
      </c>
      <c r="BJ10" s="44" t="n">
        <v>34455</v>
      </c>
      <c r="BK10" s="46" t="n">
        <f aca="false">(BJ10/F10)</f>
        <v>0.385536371672504</v>
      </c>
      <c r="BL10" s="47" t="n">
        <v>0</v>
      </c>
      <c r="BM10" s="46" t="n">
        <f aca="false">BL10/F10</f>
        <v>0</v>
      </c>
      <c r="BN10" s="44" t="n">
        <v>280</v>
      </c>
    </row>
    <row r="11" s="4" customFormat="true" ht="13.8" hidden="false" customHeight="false" outlineLevel="0" collapsed="false">
      <c r="B11" s="20" t="s">
        <v>66</v>
      </c>
      <c r="C11" s="20" t="s">
        <v>67</v>
      </c>
      <c r="D11" s="20" t="s">
        <v>38</v>
      </c>
      <c r="E11" s="20" t="s">
        <v>68</v>
      </c>
      <c r="F11" s="20" t="n">
        <v>32882</v>
      </c>
      <c r="G11" s="4" t="n">
        <v>0</v>
      </c>
      <c r="H11" s="32" t="n">
        <f aca="false">G11/(G11+F11)</f>
        <v>0</v>
      </c>
      <c r="I11" s="48" t="n">
        <v>0.00118605924213856</v>
      </c>
      <c r="J11" s="32" t="n">
        <f aca="false">1-I10:I11</f>
        <v>0.998813940757862</v>
      </c>
      <c r="K11" s="3" t="n">
        <f aca="false">AE11+AO11+AT11+G11+BL11</f>
        <v>12769</v>
      </c>
      <c r="L11" s="3" t="n">
        <f aca="false">AJ11+AO11+AX11+G11+BL11</f>
        <v>16351</v>
      </c>
      <c r="M11" s="32" t="n">
        <f aca="false">((AE11-AF11)/K11)</f>
        <v>0.999765055994988</v>
      </c>
      <c r="N11" s="32" t="n">
        <f aca="false">(AF11/K11)</f>
        <v>0.000234944005012139</v>
      </c>
      <c r="O11" s="32" t="n">
        <f aca="false">(AO11/K11)</f>
        <v>0</v>
      </c>
      <c r="P11" s="32" t="n">
        <f aca="false">(AT11/K11)</f>
        <v>0</v>
      </c>
      <c r="Q11" s="32" t="n">
        <f aca="false">((AJ11-AK11)/L11)</f>
        <v>0.999571891627423</v>
      </c>
      <c r="R11" s="32" t="n">
        <f aca="false">(AK11/L11)</f>
        <v>0.000366950033637086</v>
      </c>
      <c r="S11" s="32" t="n">
        <f aca="false">(AO11/L11)</f>
        <v>0</v>
      </c>
      <c r="T11" s="32" t="n">
        <f aca="false">(AX11/L11)</f>
        <v>6.11583389395144E-005</v>
      </c>
      <c r="U11" s="32" t="n">
        <f aca="false">SUM(Q11:T11)</f>
        <v>1</v>
      </c>
      <c r="V11" s="48" t="n">
        <v>0.00118605924213856</v>
      </c>
      <c r="W11" s="32" t="n">
        <f aca="false">((AE11-AF11)/K11)*(1-BK11)</f>
        <v>0.998579275410358</v>
      </c>
      <c r="X11" s="32" t="n">
        <f aca="false">(AF11/K11)*(1-BK11)</f>
        <v>0.000234665347503609</v>
      </c>
      <c r="Y11" s="32" t="n">
        <f aca="false">(AO11/K11)*(1-BK11)</f>
        <v>0</v>
      </c>
      <c r="Z11" s="32" t="n">
        <f aca="false">(AT11/K11)*(1-BK11)</f>
        <v>0</v>
      </c>
      <c r="AA11" s="32" t="n">
        <f aca="false">((AJ11-AK11)/L11)*(1-BK11)</f>
        <v>0.998386340147177</v>
      </c>
      <c r="AB11" s="32" t="n">
        <f aca="false">(AK11/L11)*(1-BK11)</f>
        <v>0.000366514809158288</v>
      </c>
      <c r="AC11" s="32" t="n">
        <f aca="false">(AO11/L11)*(1-BK11)</f>
        <v>0</v>
      </c>
      <c r="AD11" s="32" t="n">
        <f aca="false">(AX11/L11)*(1-BK11)</f>
        <v>6.10858015263814E-005</v>
      </c>
      <c r="AE11" s="20" t="n">
        <v>12769</v>
      </c>
      <c r="AF11" s="20" t="n">
        <v>3</v>
      </c>
      <c r="AG11" s="33" t="n">
        <f aca="false">AF11/AE11</f>
        <v>0.000234944005012139</v>
      </c>
      <c r="AH11" s="20" t="n">
        <v>2</v>
      </c>
      <c r="AI11" s="20" t="n">
        <v>1</v>
      </c>
      <c r="AJ11" s="20" t="n">
        <v>16350</v>
      </c>
      <c r="AK11" s="20" t="n">
        <v>6</v>
      </c>
      <c r="AL11" s="34" t="n">
        <f aca="false">AK11/AJ11</f>
        <v>0.00036697247706422</v>
      </c>
      <c r="AM11" s="20" t="n">
        <v>5</v>
      </c>
      <c r="AN11" s="20" t="n">
        <v>1</v>
      </c>
      <c r="AO11" s="20" t="n">
        <v>0</v>
      </c>
      <c r="AP11" s="20" t="n">
        <v>0</v>
      </c>
      <c r="AQ11" s="20" t="n">
        <v>0</v>
      </c>
      <c r="AR11" s="33" t="n">
        <f aca="false">AQ11/(AQ11+AE11)</f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1</v>
      </c>
      <c r="AY11" s="20" t="n">
        <v>1</v>
      </c>
      <c r="AZ11" s="20" t="n">
        <v>0</v>
      </c>
      <c r="BA11" s="20" t="n">
        <v>1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39</v>
      </c>
      <c r="BK11" s="33" t="n">
        <f aca="false">(BJ11/F11)</f>
        <v>0.00118605924213856</v>
      </c>
      <c r="BL11" s="36" t="n">
        <v>0</v>
      </c>
      <c r="BM11" s="33" t="n">
        <f aca="false">BL11/F11</f>
        <v>0</v>
      </c>
      <c r="BN11" s="20" t="n">
        <v>418</v>
      </c>
    </row>
    <row r="12" s="4" customFormat="true" ht="13.8" hidden="false" customHeight="false" outlineLevel="0" collapsed="false">
      <c r="B12" s="3" t="s">
        <v>69</v>
      </c>
      <c r="C12" s="3" t="s">
        <v>67</v>
      </c>
      <c r="D12" s="3" t="s">
        <v>41</v>
      </c>
      <c r="E12" s="3" t="s">
        <v>68</v>
      </c>
      <c r="F12" s="3" t="n">
        <v>51723</v>
      </c>
      <c r="G12" s="4" t="n">
        <v>0</v>
      </c>
      <c r="H12" s="32" t="n">
        <f aca="false">G12/(G12+F12)</f>
        <v>0</v>
      </c>
      <c r="I12" s="32" t="n">
        <v>0.00102468920982928</v>
      </c>
      <c r="J12" s="32" t="n">
        <f aca="false">1-I11:I12</f>
        <v>0.998975310790171</v>
      </c>
      <c r="K12" s="3" t="n">
        <f aca="false">AE12+AO12+AT12+G12+BL12</f>
        <v>19519</v>
      </c>
      <c r="L12" s="3" t="n">
        <f aca="false">AJ12+AO12+AX12+G12+BL12</f>
        <v>25668</v>
      </c>
      <c r="M12" s="32" t="n">
        <f aca="false">((AE12-AF12)/K12)</f>
        <v>0.99959014293765</v>
      </c>
      <c r="N12" s="32" t="n">
        <f aca="false">(AF12/K12)</f>
        <v>0.000204928531174753</v>
      </c>
      <c r="O12" s="32" t="n">
        <f aca="false">(AO12/K12)</f>
        <v>0.000204928531174753</v>
      </c>
      <c r="P12" s="32" t="n">
        <f aca="false">(AT12/K12)</f>
        <v>0</v>
      </c>
      <c r="Q12" s="32" t="n">
        <f aca="false">((AJ12-AK12)/L12)</f>
        <v>0.999220819697678</v>
      </c>
      <c r="R12" s="32" t="n">
        <f aca="false">(AK12/L12)</f>
        <v>0.000584385226741468</v>
      </c>
      <c r="S12" s="32" t="n">
        <f aca="false">(AO12/L12)</f>
        <v>0.000155836060464391</v>
      </c>
      <c r="T12" s="32" t="n">
        <f aca="false">(AX12/L12)</f>
        <v>3.89590151160979E-005</v>
      </c>
      <c r="U12" s="32" t="n">
        <f aca="false">SUM(Q12:T12)</f>
        <v>1</v>
      </c>
      <c r="V12" s="32" t="n">
        <v>0.00102468920982928</v>
      </c>
      <c r="W12" s="32" t="n">
        <f aca="false">((AE12-AF12)/K12)*(1-BK12)</f>
        <v>0.998565873703931</v>
      </c>
      <c r="X12" s="32" t="n">
        <f aca="false">(AF12/K12)*(1-BK12)</f>
        <v>0.000204718543120072</v>
      </c>
      <c r="Y12" s="32" t="n">
        <f aca="false">(AO12/K12)*(1-BK12)</f>
        <v>0.000204718543120072</v>
      </c>
      <c r="Z12" s="32" t="n">
        <f aca="false">(AT12/K12)*(1-BK12)</f>
        <v>0</v>
      </c>
      <c r="AA12" s="32" t="n">
        <f aca="false">((AJ12-AK12)/L12)*(1-BK12)</f>
        <v>0.998196928905497</v>
      </c>
      <c r="AB12" s="32" t="n">
        <f aca="false">(AK12/L12)*(1-BK12)</f>
        <v>0.000583786413505242</v>
      </c>
      <c r="AC12" s="32" t="n">
        <f aca="false">(AO12/L12)*(1-BK12)</f>
        <v>0.000155676376934731</v>
      </c>
      <c r="AD12" s="32" t="n">
        <f aca="false">(AX12/L12)*(1-BK12)</f>
        <v>3.89190942336828E-005</v>
      </c>
      <c r="AE12" s="3" t="n">
        <v>19515</v>
      </c>
      <c r="AF12" s="3" t="n">
        <v>4</v>
      </c>
      <c r="AG12" s="33" t="n">
        <f aca="false">AF12/AE12</f>
        <v>0.000204970535485524</v>
      </c>
      <c r="AH12" s="3" t="n">
        <v>0</v>
      </c>
      <c r="AI12" s="3" t="n">
        <v>4</v>
      </c>
      <c r="AJ12" s="3" t="n">
        <v>25663</v>
      </c>
      <c r="AK12" s="3" t="n">
        <v>15</v>
      </c>
      <c r="AL12" s="34" t="n">
        <f aca="false">AK12/AJ12</f>
        <v>0.000584499084284768</v>
      </c>
      <c r="AM12" s="3" t="n">
        <v>13</v>
      </c>
      <c r="AN12" s="3" t="n">
        <v>2</v>
      </c>
      <c r="AO12" s="3" t="n">
        <v>4</v>
      </c>
      <c r="AP12" s="3" t="n">
        <v>4</v>
      </c>
      <c r="AQ12" s="3" t="n">
        <v>1</v>
      </c>
      <c r="AR12" s="33" t="n">
        <f aca="false">AQ12/(AQ12+AE12)</f>
        <v>5.12400081984013E-005</v>
      </c>
      <c r="AS12" s="3" t="n">
        <v>3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1</v>
      </c>
      <c r="AY12" s="3" t="n">
        <v>1</v>
      </c>
      <c r="AZ12" s="3" t="n">
        <v>0</v>
      </c>
      <c r="BA12" s="3" t="n">
        <v>1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53</v>
      </c>
      <c r="BK12" s="33" t="n">
        <f aca="false">(BJ12/F12)</f>
        <v>0.00102468920982928</v>
      </c>
      <c r="BL12" s="36" t="n">
        <v>0</v>
      </c>
      <c r="BM12" s="33" t="n">
        <f aca="false">BL12/F12</f>
        <v>0</v>
      </c>
      <c r="BN12" s="3" t="n">
        <v>416</v>
      </c>
    </row>
    <row r="13" s="4" customFormat="true" ht="13.8" hidden="false" customHeight="false" outlineLevel="0" collapsed="false">
      <c r="B13" s="3" t="s">
        <v>70</v>
      </c>
      <c r="C13" s="3" t="s">
        <v>67</v>
      </c>
      <c r="D13" s="3" t="s">
        <v>43</v>
      </c>
      <c r="E13" s="3" t="s">
        <v>68</v>
      </c>
      <c r="F13" s="3" t="n">
        <v>11367</v>
      </c>
      <c r="G13" s="4" t="n">
        <v>0</v>
      </c>
      <c r="H13" s="32" t="n">
        <f aca="false">G13/(G13+F13)</f>
        <v>0</v>
      </c>
      <c r="I13" s="32" t="n">
        <v>0.00175947919415853</v>
      </c>
      <c r="J13" s="32" t="n">
        <f aca="false">1-I12:I13</f>
        <v>0.998240520805842</v>
      </c>
      <c r="K13" s="3" t="n">
        <f aca="false">AE13+AO13+AT13+G13+BL13</f>
        <v>4511</v>
      </c>
      <c r="L13" s="3" t="n">
        <f aca="false">AJ13+AO13+AX13+G13+BL13</f>
        <v>5606</v>
      </c>
      <c r="M13" s="32" t="n">
        <f aca="false">((AE13-AF13)/K13)</f>
        <v>0.999334958989138</v>
      </c>
      <c r="N13" s="32" t="n">
        <f aca="false">(AF13/K13)</f>
        <v>0.000665041010862337</v>
      </c>
      <c r="O13" s="32" t="n">
        <f aca="false">(AO13/K13)</f>
        <v>0</v>
      </c>
      <c r="P13" s="32" t="n">
        <f aca="false">(AT13/K13)</f>
        <v>0</v>
      </c>
      <c r="Q13" s="32" t="n">
        <f aca="false">((AJ13-AK13)/L13)</f>
        <v>0.999286478772743</v>
      </c>
      <c r="R13" s="32" t="n">
        <f aca="false">(AK13/L13)</f>
        <v>0.000535140920442383</v>
      </c>
      <c r="S13" s="32" t="n">
        <f aca="false">(AO13/L13)</f>
        <v>0</v>
      </c>
      <c r="T13" s="32" t="n">
        <f aca="false">(AX13/L13)</f>
        <v>0.000178380306814128</v>
      </c>
      <c r="U13" s="32" t="n">
        <f aca="false">SUM(Q13:T13)</f>
        <v>1</v>
      </c>
      <c r="V13" s="32" t="n">
        <v>0.00175947919415853</v>
      </c>
      <c r="W13" s="32" t="n">
        <f aca="false">((AE13-AF13)/K13)*(1-BK13)</f>
        <v>0.997576649920801</v>
      </c>
      <c r="X13" s="32" t="n">
        <f aca="false">(AF13/K13)*(1-BK13)</f>
        <v>0.000663870885040462</v>
      </c>
      <c r="Y13" s="32" t="n">
        <f aca="false">(AO13/K13)*(1-BK13)</f>
        <v>0</v>
      </c>
      <c r="Z13" s="32" t="n">
        <f aca="false">(AT13/K13)*(1-BK13)</f>
        <v>0</v>
      </c>
      <c r="AA13" s="32" t="n">
        <f aca="false">((AJ13-AK13)/L13)*(1-BK13)</f>
        <v>0.997528255004339</v>
      </c>
      <c r="AB13" s="32" t="n">
        <f aca="false">(AK13/L13)*(1-BK13)</f>
        <v>0.000534199351126922</v>
      </c>
      <c r="AC13" s="32" t="n">
        <f aca="false">(AO13/L13)*(1-BK13)</f>
        <v>0</v>
      </c>
      <c r="AD13" s="32" t="n">
        <f aca="false">(AX13/L13)*(1-BK13)</f>
        <v>0.000178066450375641</v>
      </c>
      <c r="AE13" s="3" t="n">
        <v>4511</v>
      </c>
      <c r="AF13" s="3" t="n">
        <v>3</v>
      </c>
      <c r="AG13" s="33" t="n">
        <f aca="false">AF13/AE13</f>
        <v>0.000665041010862337</v>
      </c>
      <c r="AH13" s="3" t="n">
        <v>3</v>
      </c>
      <c r="AI13" s="3" t="n">
        <v>0</v>
      </c>
      <c r="AJ13" s="3" t="n">
        <v>5605</v>
      </c>
      <c r="AK13" s="3" t="n">
        <v>3</v>
      </c>
      <c r="AL13" s="34" t="n">
        <f aca="false">AK13/AJ13</f>
        <v>0.000535236396074933</v>
      </c>
      <c r="AM13" s="3" t="n">
        <v>3</v>
      </c>
      <c r="AN13" s="3" t="n">
        <v>0</v>
      </c>
      <c r="AO13" s="3" t="n">
        <v>0</v>
      </c>
      <c r="AP13" s="3" t="n">
        <v>0</v>
      </c>
      <c r="AQ13" s="3" t="n">
        <v>0</v>
      </c>
      <c r="AR13" s="33" t="n">
        <f aca="false">AQ13/(AQ13+AE13)</f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1</v>
      </c>
      <c r="AY13" s="3" t="n">
        <v>1</v>
      </c>
      <c r="AZ13" s="3" t="n">
        <v>0</v>
      </c>
      <c r="BA13" s="3" t="n">
        <v>1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20</v>
      </c>
      <c r="BK13" s="33" t="n">
        <f aca="false">(BJ13/F13)</f>
        <v>0.00175947919415853</v>
      </c>
      <c r="BL13" s="36" t="n">
        <v>0</v>
      </c>
      <c r="BM13" s="33" t="n">
        <f aca="false">BL13/F13</f>
        <v>0</v>
      </c>
      <c r="BN13" s="3" t="n">
        <v>403</v>
      </c>
    </row>
    <row r="14" s="37" customFormat="true" ht="13.8" hidden="false" customHeight="false" outlineLevel="0" collapsed="false">
      <c r="B14" s="38" t="s">
        <v>71</v>
      </c>
      <c r="C14" s="38" t="s">
        <v>67</v>
      </c>
      <c r="D14" s="38" t="s">
        <v>45</v>
      </c>
      <c r="E14" s="38" t="s">
        <v>72</v>
      </c>
      <c r="F14" s="38" t="n">
        <v>35998</v>
      </c>
      <c r="G14" s="37" t="n">
        <v>0</v>
      </c>
      <c r="H14" s="39" t="n">
        <f aca="false">G14/(G14+F14)</f>
        <v>0</v>
      </c>
      <c r="I14" s="39" t="n">
        <v>0.556142007889327</v>
      </c>
      <c r="J14" s="39" t="n">
        <f aca="false">1-I13:I14</f>
        <v>0.443857992110673</v>
      </c>
      <c r="K14" s="38" t="n">
        <f aca="false">AE14+AO14+AT14+G14+BL14</f>
        <v>6227</v>
      </c>
      <c r="L14" s="38" t="n">
        <f aca="false">AJ14+AO14+AX14+G14+BL14</f>
        <v>7935</v>
      </c>
      <c r="M14" s="39" t="n">
        <f aca="false">((AE14-AF14)/K14)</f>
        <v>0.535089127991007</v>
      </c>
      <c r="N14" s="39" t="n">
        <f aca="false">(AF14/K14)</f>
        <v>0.438895134093464</v>
      </c>
      <c r="O14" s="39" t="n">
        <f aca="false">(AO14/K14)</f>
        <v>0.0260157379155291</v>
      </c>
      <c r="P14" s="39" t="n">
        <f aca="false">(AT14/K14)</f>
        <v>0</v>
      </c>
      <c r="Q14" s="39" t="n">
        <f aca="false">((AJ14-AK14)/L14)</f>
        <v>0.979080025204789</v>
      </c>
      <c r="R14" s="39" t="n">
        <f aca="false">(AK14/L14)</f>
        <v>0.000252047889098929</v>
      </c>
      <c r="S14" s="39" t="n">
        <f aca="false">(AO14/L14)</f>
        <v>0.0204158790170132</v>
      </c>
      <c r="T14" s="39" t="n">
        <f aca="false">(AX14/L14)</f>
        <v>0.000252047889098929</v>
      </c>
      <c r="U14" s="39" t="n">
        <f aca="false">SUM(Q14:T14)</f>
        <v>1</v>
      </c>
      <c r="V14" s="39" t="n">
        <v>0.556142007889327</v>
      </c>
      <c r="W14" s="39" t="n">
        <f aca="false">((AE14-AF14)/K14)*(1-BK14)</f>
        <v>0.237503585950339</v>
      </c>
      <c r="X14" s="39" t="n">
        <f aca="false">(AF14/K14)*(1-BK14)</f>
        <v>0.194807112965869</v>
      </c>
      <c r="Y14" s="39" t="n">
        <f aca="false">(AO14/K14)*(1-BK14)</f>
        <v>0.0115472931944643</v>
      </c>
      <c r="Z14" s="39" t="n">
        <f aca="false">(AT14/K14)*(1-BK14)</f>
        <v>0</v>
      </c>
      <c r="AA14" s="39" t="n">
        <f aca="false">((AJ14-AK14)/L14)*(1-BK14)</f>
        <v>0.434572494103065</v>
      </c>
      <c r="AB14" s="39" t="n">
        <f aca="false">(AK14/L14)*(1-BK14)</f>
        <v>0.000111873469971184</v>
      </c>
      <c r="AC14" s="39" t="n">
        <f aca="false">(AO14/L14)*(1-BK14)</f>
        <v>0.00906175106766592</v>
      </c>
      <c r="AD14" s="39" t="n">
        <f aca="false">(AX14/L14)*(1-BK14)</f>
        <v>0.000111873469971184</v>
      </c>
      <c r="AE14" s="38" t="n">
        <v>6065</v>
      </c>
      <c r="AF14" s="38" t="n">
        <v>2733</v>
      </c>
      <c r="AG14" s="40" t="n">
        <f aca="false">AF14/AE14</f>
        <v>0.450618301731245</v>
      </c>
      <c r="AH14" s="38" t="n">
        <v>2238</v>
      </c>
      <c r="AI14" s="38" t="n">
        <v>505</v>
      </c>
      <c r="AJ14" s="38" t="n">
        <v>7771</v>
      </c>
      <c r="AK14" s="38" t="n">
        <v>2</v>
      </c>
      <c r="AL14" s="41" t="n">
        <f aca="false">AK14/AJ14</f>
        <v>0.000257367134216961</v>
      </c>
      <c r="AM14" s="38" t="n">
        <v>1</v>
      </c>
      <c r="AN14" s="38" t="n">
        <v>1</v>
      </c>
      <c r="AO14" s="38" t="n">
        <v>162</v>
      </c>
      <c r="AP14" s="38" t="n">
        <v>162</v>
      </c>
      <c r="AQ14" s="38" t="n">
        <v>35</v>
      </c>
      <c r="AR14" s="40" t="n">
        <f aca="false">AQ14/(AQ14+AE14)</f>
        <v>0.00573770491803279</v>
      </c>
      <c r="AS14" s="38" t="n">
        <v>128</v>
      </c>
      <c r="AT14" s="38" t="n">
        <v>0</v>
      </c>
      <c r="AU14" s="38" t="n">
        <v>0</v>
      </c>
      <c r="AV14" s="38" t="n">
        <v>0</v>
      </c>
      <c r="AW14" s="38" t="n">
        <v>0</v>
      </c>
      <c r="AX14" s="38" t="n">
        <v>2</v>
      </c>
      <c r="AY14" s="38" t="n">
        <v>1</v>
      </c>
      <c r="AZ14" s="38" t="n">
        <v>0</v>
      </c>
      <c r="BA14" s="38" t="n">
        <v>1</v>
      </c>
      <c r="BB14" s="38" t="n">
        <v>0</v>
      </c>
      <c r="BC14" s="38" t="n">
        <v>0</v>
      </c>
      <c r="BD14" s="38" t="n">
        <v>0</v>
      </c>
      <c r="BE14" s="38" t="n">
        <v>0</v>
      </c>
      <c r="BF14" s="38" t="n">
        <v>0</v>
      </c>
      <c r="BG14" s="38" t="n">
        <v>0</v>
      </c>
      <c r="BH14" s="38" t="n">
        <v>0</v>
      </c>
      <c r="BI14" s="38" t="n">
        <v>0</v>
      </c>
      <c r="BJ14" s="38" t="n">
        <v>20020</v>
      </c>
      <c r="BK14" s="40" t="n">
        <f aca="false">(BJ14/F14)</f>
        <v>0.556142007889327</v>
      </c>
      <c r="BL14" s="42" t="n">
        <v>0</v>
      </c>
      <c r="BM14" s="40" t="n">
        <f aca="false">BL14/F14</f>
        <v>0</v>
      </c>
      <c r="BN14" s="38" t="n">
        <v>419</v>
      </c>
    </row>
    <row r="15" s="37" customFormat="true" ht="13.8" hidden="false" customHeight="false" outlineLevel="0" collapsed="false">
      <c r="B15" s="38" t="s">
        <v>73</v>
      </c>
      <c r="C15" s="38" t="s">
        <v>67</v>
      </c>
      <c r="D15" s="38" t="s">
        <v>48</v>
      </c>
      <c r="E15" s="38" t="s">
        <v>72</v>
      </c>
      <c r="F15" s="38" t="n">
        <v>38795</v>
      </c>
      <c r="G15" s="37" t="n">
        <v>7</v>
      </c>
      <c r="H15" s="39" t="n">
        <f aca="false">G15/(G15+F15)</f>
        <v>0.000180403072006598</v>
      </c>
      <c r="I15" s="39" t="n">
        <v>0.561180564505735</v>
      </c>
      <c r="J15" s="39" t="n">
        <f aca="false">1-I14:I15</f>
        <v>0.438819435494265</v>
      </c>
      <c r="K15" s="38" t="n">
        <f aca="false">AE15+AO15+AT15+G15+BL15</f>
        <v>6183</v>
      </c>
      <c r="L15" s="38" t="n">
        <f aca="false">AJ15+AO15+AX15+G15+BL15</f>
        <v>8136</v>
      </c>
      <c r="M15" s="39" t="n">
        <f aca="false">((AE15-AF15)/K15)</f>
        <v>0.47064531780689</v>
      </c>
      <c r="N15" s="39" t="n">
        <f aca="false">(AF15/K15)</f>
        <v>0.50428594533398</v>
      </c>
      <c r="O15" s="39" t="n">
        <f aca="false">(AO15/K15)</f>
        <v>0.0239366003558143</v>
      </c>
      <c r="P15" s="39" t="n">
        <f aca="false">(AT15/K15)</f>
        <v>0</v>
      </c>
      <c r="Q15" s="39" t="n">
        <f aca="false">((AJ15-AK15)/L15)</f>
        <v>0.979473942969518</v>
      </c>
      <c r="R15" s="39" t="n">
        <f aca="false">(AK15/L15)</f>
        <v>0.000245821042281219</v>
      </c>
      <c r="S15" s="39" t="n">
        <f aca="false">(AO15/L15)</f>
        <v>0.0181907571288102</v>
      </c>
      <c r="T15" s="39" t="n">
        <f aca="false">(AX15/L15)</f>
        <v>0.0012291052114061</v>
      </c>
      <c r="U15" s="39" t="n">
        <f aca="false">SUM(Q15:T15)</f>
        <v>0.999139626352016</v>
      </c>
      <c r="V15" s="39" t="n">
        <v>0.561180564505735</v>
      </c>
      <c r="W15" s="39" t="n">
        <f aca="false">((AE15-AF15)/K15)*(1-BK15)</f>
        <v>0.206528312678038</v>
      </c>
      <c r="X15" s="39" t="n">
        <f aca="false">(AF15/K15)*(1-BK15)</f>
        <v>0.221290473859149</v>
      </c>
      <c r="Y15" s="39" t="n">
        <f aca="false">(AO15/K15)*(1-BK15)</f>
        <v>0.0105038454557903</v>
      </c>
      <c r="Z15" s="39" t="n">
        <f aca="false">(AT15/K15)*(1-BK15)</f>
        <v>0</v>
      </c>
      <c r="AA15" s="39" t="n">
        <f aca="false">((AJ15-AK15)/L15)*(1-BK15)</f>
        <v>0.429812202735226</v>
      </c>
      <c r="AB15" s="39" t="n">
        <f aca="false">(AK15/L15)*(1-BK15)</f>
        <v>0.000107871051006456</v>
      </c>
      <c r="AC15" s="39" t="n">
        <f aca="false">(AO15/L15)*(1-BK15)</f>
        <v>0.00798245777447778</v>
      </c>
      <c r="AD15" s="39" t="n">
        <f aca="false">(AX15/L15)*(1-BK15)</f>
        <v>0.000539355255032282</v>
      </c>
      <c r="AE15" s="38" t="n">
        <v>6028</v>
      </c>
      <c r="AF15" s="38" t="n">
        <v>3118</v>
      </c>
      <c r="AG15" s="40" t="n">
        <f aca="false">AF15/AE15</f>
        <v>0.517252820172528</v>
      </c>
      <c r="AH15" s="38" t="n">
        <v>2740</v>
      </c>
      <c r="AI15" s="38" t="n">
        <v>389</v>
      </c>
      <c r="AJ15" s="38" t="n">
        <v>7971</v>
      </c>
      <c r="AK15" s="38" t="n">
        <v>2</v>
      </c>
      <c r="AL15" s="41" t="n">
        <f aca="false">AK15/AJ15</f>
        <v>0.000250909547108267</v>
      </c>
      <c r="AM15" s="38" t="n">
        <v>2</v>
      </c>
      <c r="AN15" s="38" t="n">
        <v>0</v>
      </c>
      <c r="AO15" s="38" t="n">
        <v>148</v>
      </c>
      <c r="AP15" s="38" t="n">
        <v>148</v>
      </c>
      <c r="AQ15" s="38" t="n">
        <v>75</v>
      </c>
      <c r="AR15" s="40" t="n">
        <f aca="false">AQ15/(AQ15+AE15)</f>
        <v>0.0122890381779453</v>
      </c>
      <c r="AS15" s="38" t="n">
        <v>81</v>
      </c>
      <c r="AT15" s="38" t="n">
        <v>0</v>
      </c>
      <c r="AU15" s="38" t="n">
        <v>0</v>
      </c>
      <c r="AV15" s="38" t="n">
        <v>0</v>
      </c>
      <c r="AW15" s="38" t="n">
        <v>0</v>
      </c>
      <c r="AX15" s="38" t="n">
        <v>10</v>
      </c>
      <c r="AY15" s="38" t="n">
        <v>9</v>
      </c>
      <c r="AZ15" s="38" t="n">
        <v>1</v>
      </c>
      <c r="BA15" s="38" t="n">
        <v>9</v>
      </c>
      <c r="BB15" s="38" t="n">
        <v>0</v>
      </c>
      <c r="BC15" s="38" t="n">
        <v>0</v>
      </c>
      <c r="BD15" s="38" t="n">
        <v>0</v>
      </c>
      <c r="BE15" s="38" t="n">
        <v>0</v>
      </c>
      <c r="BF15" s="38" t="n">
        <v>0</v>
      </c>
      <c r="BG15" s="38" t="n">
        <v>0</v>
      </c>
      <c r="BH15" s="38" t="n">
        <v>0</v>
      </c>
      <c r="BI15" s="38" t="n">
        <v>0</v>
      </c>
      <c r="BJ15" s="38" t="n">
        <v>21771</v>
      </c>
      <c r="BK15" s="40" t="n">
        <f aca="false">(BJ15/F15)</f>
        <v>0.561180564505735</v>
      </c>
      <c r="BL15" s="42" t="n">
        <v>0</v>
      </c>
      <c r="BM15" s="40" t="n">
        <f aca="false">BL15/F15</f>
        <v>0</v>
      </c>
      <c r="BN15" s="38" t="n">
        <v>422</v>
      </c>
    </row>
    <row r="16" s="37" customFormat="true" ht="13.8" hidden="false" customHeight="false" outlineLevel="0" collapsed="false">
      <c r="B16" s="38" t="s">
        <v>74</v>
      </c>
      <c r="C16" s="38" t="s">
        <v>67</v>
      </c>
      <c r="D16" s="38" t="s">
        <v>50</v>
      </c>
      <c r="E16" s="38" t="s">
        <v>72</v>
      </c>
      <c r="F16" s="38" t="n">
        <v>42969</v>
      </c>
      <c r="G16" s="37" t="n">
        <v>3</v>
      </c>
      <c r="H16" s="39" t="n">
        <f aca="false">G16/(G16+F16)</f>
        <v>6.98129014241832E-005</v>
      </c>
      <c r="I16" s="39" t="n">
        <v>0.48493099676511</v>
      </c>
      <c r="J16" s="39" t="n">
        <f aca="false">1-I15:I16</f>
        <v>0.51506900323489</v>
      </c>
      <c r="K16" s="38" t="n">
        <f aca="false">AE16+AO16+AT16+G16+BL16</f>
        <v>8639</v>
      </c>
      <c r="L16" s="38" t="n">
        <f aca="false">AJ16+AO16+AX16+G16+BL16</f>
        <v>10971</v>
      </c>
      <c r="M16" s="39" t="n">
        <f aca="false">((AE16-AF16)/K16)</f>
        <v>0.560134274800324</v>
      </c>
      <c r="N16" s="39" t="n">
        <f aca="false">(AF16/K16)</f>
        <v>0.412895010996643</v>
      </c>
      <c r="O16" s="39" t="n">
        <f aca="false">(AO16/K16)</f>
        <v>0.026507697650191</v>
      </c>
      <c r="P16" s="39" t="n">
        <f aca="false">(AT16/K16)</f>
        <v>0.000115754138210441</v>
      </c>
      <c r="Q16" s="39" t="n">
        <f aca="false">((AJ16-AK16)/L16)</f>
        <v>0.97739495032358</v>
      </c>
      <c r="R16" s="39" t="n">
        <f aca="false">(AK16/L16)</f>
        <v>0.000546896363139185</v>
      </c>
      <c r="S16" s="39" t="n">
        <f aca="false">(AO16/L16)</f>
        <v>0.0208732111931456</v>
      </c>
      <c r="T16" s="39" t="n">
        <f aca="false">(AX16/L16)</f>
        <v>0.000911493938565309</v>
      </c>
      <c r="U16" s="39" t="n">
        <f aca="false">SUM(Q16:T16)</f>
        <v>0.99972655181843</v>
      </c>
      <c r="V16" s="39" t="n">
        <v>0.48493099676511</v>
      </c>
      <c r="W16" s="39" t="n">
        <f aca="false">((AE16-AF16)/K16)*(1-BK16)</f>
        <v>0.288507802599101</v>
      </c>
      <c r="X16" s="39" t="n">
        <f aca="false">(AF16/K16)*(1-BK16)</f>
        <v>0.2126694217547</v>
      </c>
      <c r="Y16" s="39" t="n">
        <f aca="false">(AO16/K16)*(1-BK16)</f>
        <v>0.0136532934067357</v>
      </c>
      <c r="Z16" s="39" t="n">
        <f aca="false">(AT16/K16)*(1-BK16)</f>
        <v>5.96213685883656E-005</v>
      </c>
      <c r="AA16" s="39" t="n">
        <f aca="false">((AJ16-AK16)/L16)*(1-BK16)</f>
        <v>0.503425842829981</v>
      </c>
      <c r="AB16" s="39" t="n">
        <f aca="false">(AK16/L16)*(1-BK16)</f>
        <v>0.000281689364634886</v>
      </c>
      <c r="AC16" s="39" t="n">
        <f aca="false">(AO16/L16)*(1-BK16)</f>
        <v>0.0107511440835648</v>
      </c>
      <c r="AD16" s="39" t="n">
        <f aca="false">(AX16/L16)*(1-BK16)</f>
        <v>0.000469482274391478</v>
      </c>
      <c r="AE16" s="38" t="n">
        <v>8406</v>
      </c>
      <c r="AF16" s="38" t="n">
        <v>3567</v>
      </c>
      <c r="AG16" s="40" t="n">
        <f aca="false">AF16/AE16</f>
        <v>0.424339757316203</v>
      </c>
      <c r="AH16" s="38" t="n">
        <v>2993</v>
      </c>
      <c r="AI16" s="38" t="n">
        <v>585</v>
      </c>
      <c r="AJ16" s="38" t="n">
        <v>10729</v>
      </c>
      <c r="AK16" s="38" t="n">
        <v>6</v>
      </c>
      <c r="AL16" s="41" t="n">
        <f aca="false">AK16/AJ16</f>
        <v>0.000559231988069718</v>
      </c>
      <c r="AM16" s="38" t="n">
        <v>3</v>
      </c>
      <c r="AN16" s="38" t="n">
        <v>3</v>
      </c>
      <c r="AO16" s="38" t="n">
        <v>229</v>
      </c>
      <c r="AP16" s="38" t="n">
        <v>228</v>
      </c>
      <c r="AQ16" s="38" t="n">
        <v>33</v>
      </c>
      <c r="AR16" s="40" t="n">
        <f aca="false">AQ16/(AQ16+AE16)</f>
        <v>0.00391041592605759</v>
      </c>
      <c r="AS16" s="38" t="n">
        <v>220</v>
      </c>
      <c r="AT16" s="38" t="n">
        <v>1</v>
      </c>
      <c r="AU16" s="38" t="n">
        <v>1</v>
      </c>
      <c r="AV16" s="38" t="n">
        <v>0</v>
      </c>
      <c r="AW16" s="38" t="n">
        <v>1</v>
      </c>
      <c r="AX16" s="38" t="n">
        <v>10</v>
      </c>
      <c r="AY16" s="38" t="n">
        <v>5</v>
      </c>
      <c r="AZ16" s="38" t="n">
        <v>0</v>
      </c>
      <c r="BA16" s="38" t="n">
        <v>5</v>
      </c>
      <c r="BB16" s="38" t="n">
        <v>0</v>
      </c>
      <c r="BC16" s="38" t="n">
        <v>0</v>
      </c>
      <c r="BD16" s="38" t="n">
        <v>0</v>
      </c>
      <c r="BE16" s="38" t="n">
        <v>0</v>
      </c>
      <c r="BF16" s="38" t="n">
        <v>0</v>
      </c>
      <c r="BG16" s="38" t="n">
        <v>0</v>
      </c>
      <c r="BH16" s="38" t="n">
        <v>0</v>
      </c>
      <c r="BI16" s="38" t="n">
        <v>0</v>
      </c>
      <c r="BJ16" s="38" t="n">
        <v>20837</v>
      </c>
      <c r="BK16" s="40" t="n">
        <f aca="false">(BJ16/F16)</f>
        <v>0.48493099676511</v>
      </c>
      <c r="BL16" s="42" t="n">
        <v>0</v>
      </c>
      <c r="BM16" s="40" t="n">
        <f aca="false">BL16/F16</f>
        <v>0</v>
      </c>
      <c r="BN16" s="38" t="n">
        <v>417</v>
      </c>
    </row>
    <row r="17" s="43" customFormat="true" ht="13.8" hidden="false" customHeight="false" outlineLevel="0" collapsed="false">
      <c r="B17" s="44" t="s">
        <v>75</v>
      </c>
      <c r="C17" s="44" t="s">
        <v>67</v>
      </c>
      <c r="D17" s="44" t="s">
        <v>52</v>
      </c>
      <c r="E17" s="44" t="s">
        <v>76</v>
      </c>
      <c r="F17" s="44" t="n">
        <v>66714</v>
      </c>
      <c r="G17" s="43" t="n">
        <v>28</v>
      </c>
      <c r="H17" s="45" t="n">
        <f aca="false">G17/(G17+F17)</f>
        <v>0.000419525935692667</v>
      </c>
      <c r="I17" s="45" t="n">
        <v>0.272536499085649</v>
      </c>
      <c r="J17" s="45" t="n">
        <f aca="false">1-I16:I17</f>
        <v>0.727463500914351</v>
      </c>
      <c r="K17" s="44" t="n">
        <f aca="false">AE17+AO17+AT17+G17+BL17</f>
        <v>20494</v>
      </c>
      <c r="L17" s="44" t="n">
        <f aca="false">AJ17+AO17+AX17+G17+BL17</f>
        <v>23654</v>
      </c>
      <c r="M17" s="45" t="n">
        <f aca="false">((AE17-AF17)/K17)</f>
        <v>0.762613447838392</v>
      </c>
      <c r="N17" s="45" t="n">
        <f aca="false">(AF17/K17)</f>
        <v>0.0162974529130477</v>
      </c>
      <c r="O17" s="45" t="n">
        <f aca="false">(AO17/K17)</f>
        <v>0.21972284571094</v>
      </c>
      <c r="P17" s="45" t="n">
        <f aca="false">(AT17/K17)</f>
        <v>0</v>
      </c>
      <c r="Q17" s="45" t="n">
        <f aca="false">((AJ17-AK17)/L17)</f>
        <v>0.802739494377272</v>
      </c>
      <c r="R17" s="45" t="n">
        <f aca="false">(AK17/L17)</f>
        <v>0.0049885854400947</v>
      </c>
      <c r="S17" s="45" t="n">
        <f aca="false">(AO17/L17)</f>
        <v>0.190369493531749</v>
      </c>
      <c r="T17" s="45" t="n">
        <f aca="false">(AX17/L17)</f>
        <v>0.000718694512556016</v>
      </c>
      <c r="U17" s="45" t="n">
        <f aca="false">SUM(Q17:T17)</f>
        <v>0.998816267861672</v>
      </c>
      <c r="V17" s="45" t="n">
        <v>0.272536499085649</v>
      </c>
      <c r="W17" s="45" t="n">
        <f aca="false">((AE17-AF17)/K17)*(1-BK17)</f>
        <v>0.55477344860888</v>
      </c>
      <c r="X17" s="45" t="n">
        <f aca="false">(AF17/K17)*(1-BK17)</f>
        <v>0.0118558021521125</v>
      </c>
      <c r="Y17" s="45" t="n">
        <f aca="false">(AO17/K17)*(1-BK17)</f>
        <v>0.159840350571744</v>
      </c>
      <c r="Z17" s="45" t="n">
        <f aca="false">(AT17/K17)*(1-BK17)</f>
        <v>0</v>
      </c>
      <c r="AA17" s="45" t="n">
        <f aca="false">((AJ17-AK17)/L17)*(1-BK17)</f>
        <v>0.583963682901906</v>
      </c>
      <c r="AB17" s="45" t="n">
        <f aca="false">(AK17/L17)*(1-BK17)</f>
        <v>0.00362901382886165</v>
      </c>
      <c r="AC17" s="45" t="n">
        <f aca="false">(AO17/L17)*(1-BK17)</f>
        <v>0.138486858231898</v>
      </c>
      <c r="AD17" s="45" t="n">
        <f aca="false">(AX17/L17)*(1-BK17)</f>
        <v>0.000522824026191932</v>
      </c>
      <c r="AE17" s="44" t="n">
        <v>15963</v>
      </c>
      <c r="AF17" s="44" t="n">
        <v>334</v>
      </c>
      <c r="AG17" s="46" t="n">
        <f aca="false">AF17/AE17</f>
        <v>0.0209233853285723</v>
      </c>
      <c r="AH17" s="44" t="n">
        <v>281</v>
      </c>
      <c r="AI17" s="44" t="n">
        <v>60</v>
      </c>
      <c r="AJ17" s="44" t="n">
        <v>19106</v>
      </c>
      <c r="AK17" s="44" t="n">
        <v>118</v>
      </c>
      <c r="AL17" s="46" t="n">
        <f aca="false">AK17/AJ17</f>
        <v>0.00617607034439443</v>
      </c>
      <c r="AM17" s="44" t="n">
        <v>107</v>
      </c>
      <c r="AN17" s="44" t="n">
        <v>11</v>
      </c>
      <c r="AO17" s="44" t="n">
        <v>4503</v>
      </c>
      <c r="AP17" s="44" t="n">
        <v>4497</v>
      </c>
      <c r="AQ17" s="44" t="n">
        <v>2296</v>
      </c>
      <c r="AR17" s="46" t="n">
        <f aca="false">AQ17/(AQ17+AJ17)</f>
        <v>0.10727969348659</v>
      </c>
      <c r="AS17" s="44" t="n">
        <v>2215</v>
      </c>
      <c r="AT17" s="44" t="n">
        <v>0</v>
      </c>
      <c r="AU17" s="44" t="n">
        <v>0</v>
      </c>
      <c r="AV17" s="44" t="n">
        <v>0</v>
      </c>
      <c r="AW17" s="44" t="n">
        <v>0</v>
      </c>
      <c r="AX17" s="44" t="n">
        <v>17</v>
      </c>
      <c r="AY17" s="44" t="n">
        <v>17</v>
      </c>
      <c r="AZ17" s="44" t="n">
        <v>16</v>
      </c>
      <c r="BA17" s="44" t="n">
        <v>1</v>
      </c>
      <c r="BB17" s="44" t="n">
        <v>0</v>
      </c>
      <c r="BC17" s="44" t="n">
        <v>0</v>
      </c>
      <c r="BD17" s="44" t="n">
        <v>0</v>
      </c>
      <c r="BE17" s="44" t="n">
        <v>0</v>
      </c>
      <c r="BF17" s="44" t="n">
        <v>0</v>
      </c>
      <c r="BG17" s="44" t="n">
        <v>0</v>
      </c>
      <c r="BH17" s="44" t="n">
        <v>0</v>
      </c>
      <c r="BI17" s="44" t="n">
        <v>0</v>
      </c>
      <c r="BJ17" s="44" t="n">
        <v>18182</v>
      </c>
      <c r="BK17" s="46" t="n">
        <f aca="false">(BJ17/F17)</f>
        <v>0.272536499085649</v>
      </c>
      <c r="BL17" s="47" t="n">
        <v>0</v>
      </c>
      <c r="BM17" s="46" t="n">
        <f aca="false">BL17/F17</f>
        <v>0</v>
      </c>
      <c r="BN17" s="44" t="n">
        <v>415</v>
      </c>
    </row>
    <row r="18" s="43" customFormat="true" ht="13.8" hidden="false" customHeight="false" outlineLevel="0" collapsed="false">
      <c r="B18" s="44" t="s">
        <v>77</v>
      </c>
      <c r="C18" s="44" t="s">
        <v>67</v>
      </c>
      <c r="D18" s="44" t="s">
        <v>55</v>
      </c>
      <c r="E18" s="44" t="s">
        <v>76</v>
      </c>
      <c r="F18" s="44" t="n">
        <v>58933</v>
      </c>
      <c r="G18" s="43" t="n">
        <v>15</v>
      </c>
      <c r="H18" s="45" t="n">
        <f aca="false">G18/(G18+F18)</f>
        <v>0.000254461559340436</v>
      </c>
      <c r="I18" s="45" t="n">
        <v>0.494188315544771</v>
      </c>
      <c r="J18" s="45" t="n">
        <f aca="false">1-I17:I18</f>
        <v>0.505811684455229</v>
      </c>
      <c r="K18" s="44" t="n">
        <f aca="false">AE18+AO18+AT18+G18+BL18</f>
        <v>12538</v>
      </c>
      <c r="L18" s="44" t="n">
        <f aca="false">AJ18+AO18+AX18+G18+BL18</f>
        <v>14578</v>
      </c>
      <c r="M18" s="45" t="n">
        <f aca="false">((AE18-AF18)/K18)</f>
        <v>0.759211995533578</v>
      </c>
      <c r="N18" s="45" t="n">
        <f aca="false">(AF18/K18)</f>
        <v>0.0193013239751157</v>
      </c>
      <c r="O18" s="45" t="n">
        <f aca="false">(AO18/K18)</f>
        <v>0.220051044823736</v>
      </c>
      <c r="P18" s="45" t="n">
        <f aca="false">(AT18/K18)</f>
        <v>0.000239272611261764</v>
      </c>
      <c r="Q18" s="45" t="n">
        <f aca="false">((AJ18-AK18)/L18)</f>
        <v>0.799972561393881</v>
      </c>
      <c r="R18" s="45" t="n">
        <f aca="false">(AK18/L18)</f>
        <v>0.00644807243792015</v>
      </c>
      <c r="S18" s="45" t="n">
        <f aca="false">(AO18/L18)</f>
        <v>0.189257785704486</v>
      </c>
      <c r="T18" s="45" t="n">
        <f aca="false">(AX18/L18)</f>
        <v>0.0032926327342571</v>
      </c>
      <c r="U18" s="45" t="n">
        <f aca="false">SUM(Q18:T18)</f>
        <v>0.998971052270545</v>
      </c>
      <c r="V18" s="45" t="n">
        <v>0.494188315544771</v>
      </c>
      <c r="W18" s="45" t="n">
        <f aca="false">((AE18-AF18)/K18)*(1-BK18)</f>
        <v>0.384018298319455</v>
      </c>
      <c r="X18" s="45" t="n">
        <f aca="false">(AF18/K18)*(1-BK18)</f>
        <v>0.00976283519206934</v>
      </c>
      <c r="Y18" s="45" t="n">
        <f aca="false">(AO18/K18)*(1-BK18)</f>
        <v>0.111304389648427</v>
      </c>
      <c r="Z18" s="45" t="n">
        <f aca="false">(AT18/K18)*(1-BK18)</f>
        <v>0.000121026882546314</v>
      </c>
      <c r="AA18" s="45" t="n">
        <f aca="false">((AJ18-AK18)/L18)*(1-BK18)</f>
        <v>0.404635468796603</v>
      </c>
      <c r="AB18" s="45" t="n">
        <f aca="false">(AK18/L18)*(1-BK18)</f>
        <v>0.00326151038131373</v>
      </c>
      <c r="AC18" s="45" t="n">
        <f aca="false">(AO18/L18)*(1-BK18)</f>
        <v>0.0957287993834529</v>
      </c>
      <c r="AD18" s="45" t="n">
        <f aca="false">(AX18/L18)*(1-BK18)</f>
        <v>0.00166545210960701</v>
      </c>
      <c r="AE18" s="44" t="n">
        <v>9761</v>
      </c>
      <c r="AF18" s="44" t="n">
        <v>242</v>
      </c>
      <c r="AG18" s="46" t="n">
        <f aca="false">AF18/AE18</f>
        <v>0.0247925417477717</v>
      </c>
      <c r="AH18" s="44" t="n">
        <v>155</v>
      </c>
      <c r="AI18" s="44" t="n">
        <v>93</v>
      </c>
      <c r="AJ18" s="44" t="n">
        <v>11756</v>
      </c>
      <c r="AK18" s="44" t="n">
        <v>94</v>
      </c>
      <c r="AL18" s="46" t="n">
        <f aca="false">AK18/AJ18</f>
        <v>0.00799591697856414</v>
      </c>
      <c r="AM18" s="44" t="n">
        <v>85</v>
      </c>
      <c r="AN18" s="44" t="n">
        <v>9</v>
      </c>
      <c r="AO18" s="44" t="n">
        <v>2759</v>
      </c>
      <c r="AP18" s="44" t="n">
        <v>2759</v>
      </c>
      <c r="AQ18" s="44" t="n">
        <v>1660</v>
      </c>
      <c r="AR18" s="46" t="n">
        <f aca="false">AQ18/(AQ18+AJ18)</f>
        <v>0.123732856290996</v>
      </c>
      <c r="AS18" s="44" t="n">
        <v>1140</v>
      </c>
      <c r="AT18" s="44" t="n">
        <v>3</v>
      </c>
      <c r="AU18" s="44" t="n">
        <v>3</v>
      </c>
      <c r="AV18" s="44" t="n">
        <v>0</v>
      </c>
      <c r="AW18" s="44" t="n">
        <v>3</v>
      </c>
      <c r="AX18" s="44" t="n">
        <v>48</v>
      </c>
      <c r="AY18" s="44" t="n">
        <v>48</v>
      </c>
      <c r="AZ18" s="44" t="n">
        <v>47</v>
      </c>
      <c r="BA18" s="44" t="n">
        <v>1</v>
      </c>
      <c r="BB18" s="44" t="n">
        <v>0</v>
      </c>
      <c r="BC18" s="44" t="n">
        <v>0</v>
      </c>
      <c r="BD18" s="44" t="n">
        <v>0</v>
      </c>
      <c r="BE18" s="44" t="n">
        <v>0</v>
      </c>
      <c r="BF18" s="44" t="n">
        <v>0</v>
      </c>
      <c r="BG18" s="44" t="n">
        <v>0</v>
      </c>
      <c r="BH18" s="44" t="n">
        <v>0</v>
      </c>
      <c r="BI18" s="44" t="n">
        <v>0</v>
      </c>
      <c r="BJ18" s="44" t="n">
        <v>29124</v>
      </c>
      <c r="BK18" s="46" t="n">
        <f aca="false">(BJ18/F18)</f>
        <v>0.494188315544771</v>
      </c>
      <c r="BL18" s="47" t="n">
        <v>0</v>
      </c>
      <c r="BM18" s="46" t="n">
        <f aca="false">BL18/F18</f>
        <v>0</v>
      </c>
      <c r="BN18" s="44" t="n">
        <v>421</v>
      </c>
    </row>
    <row r="19" s="43" customFormat="true" ht="13.8" hidden="false" customHeight="false" outlineLevel="0" collapsed="false">
      <c r="B19" s="44" t="s">
        <v>78</v>
      </c>
      <c r="C19" s="44" t="s">
        <v>79</v>
      </c>
      <c r="D19" s="44" t="s">
        <v>38</v>
      </c>
      <c r="E19" s="44" t="s">
        <v>76</v>
      </c>
      <c r="F19" s="44" t="n">
        <v>10888</v>
      </c>
      <c r="G19" s="43" t="n">
        <v>10</v>
      </c>
      <c r="H19" s="45" t="n">
        <f aca="false">G19/(G19+F19)</f>
        <v>0.000917599559552211</v>
      </c>
      <c r="I19" s="45" t="n">
        <v>0.285268185157972</v>
      </c>
      <c r="J19" s="45" t="n">
        <f aca="false">1-I18:I19</f>
        <v>0.714731814842028</v>
      </c>
      <c r="K19" s="44" t="n">
        <f aca="false">AE19+AO19+AT19+G19+BL19</f>
        <v>3338</v>
      </c>
      <c r="L19" s="44" t="n">
        <f aca="false">AJ19+AO19+AX19+G19+BL19</f>
        <v>3776</v>
      </c>
      <c r="M19" s="45" t="n">
        <f aca="false">((AE19-AF19)/K19)</f>
        <v>0.747753145596165</v>
      </c>
      <c r="N19" s="45" t="n">
        <f aca="false">(AF19/K19)</f>
        <v>0.0158777711204314</v>
      </c>
      <c r="O19" s="45" t="n">
        <f aca="false">(AO19/K19)</f>
        <v>0.233073696824446</v>
      </c>
      <c r="P19" s="45" t="n">
        <f aca="false">(AT19/K19)</f>
        <v>0.000299580587177951</v>
      </c>
      <c r="Q19" s="45" t="n">
        <f aca="false">((AJ19-AK19)/L19)</f>
        <v>0.782044491525424</v>
      </c>
      <c r="R19" s="45" t="n">
        <f aca="false">(AK19/L19)</f>
        <v>0.00715042372881356</v>
      </c>
      <c r="S19" s="45" t="n">
        <f aca="false">(AO19/L19)</f>
        <v>0.20603813559322</v>
      </c>
      <c r="T19" s="45" t="n">
        <f aca="false">(AX19/L19)</f>
        <v>0.00211864406779661</v>
      </c>
      <c r="U19" s="45" t="n">
        <f aca="false">SUM(Q19:T19)</f>
        <v>0.997351694915254</v>
      </c>
      <c r="V19" s="45" t="n">
        <v>0.285268185157972</v>
      </c>
      <c r="W19" s="45" t="n">
        <f aca="false">((AE19-AF19)/K19)*(1-BK19)</f>
        <v>0.534442962805782</v>
      </c>
      <c r="X19" s="45" t="n">
        <f aca="false">(AF19/K19)*(1-BK19)</f>
        <v>0.0113483481685523</v>
      </c>
      <c r="Y19" s="45" t="n">
        <f aca="false">(AO19/K19)*(1-BK19)</f>
        <v>0.166585186323277</v>
      </c>
      <c r="Z19" s="45" t="n">
        <f aca="false">(AT19/K19)*(1-BK19)</f>
        <v>0.000214119776765137</v>
      </c>
      <c r="AA19" s="45" t="n">
        <f aca="false">((AJ19-AK19)/L19)*(1-BK19)</f>
        <v>0.558952078715177</v>
      </c>
      <c r="AB19" s="45" t="n">
        <f aca="false">(AK19/L19)*(1-BK19)</f>
        <v>0.00511063532858442</v>
      </c>
      <c r="AC19" s="45" t="n">
        <f aca="false">(AO19/L19)*(1-BK19)</f>
        <v>0.14726201057921</v>
      </c>
      <c r="AD19" s="45" t="n">
        <f aca="false">(AX19/L19)*(1-BK19)</f>
        <v>0.00151426231958057</v>
      </c>
      <c r="AE19" s="44" t="n">
        <v>2549</v>
      </c>
      <c r="AF19" s="44" t="n">
        <v>53</v>
      </c>
      <c r="AG19" s="46" t="n">
        <f aca="false">AF19/AE19</f>
        <v>0.0207924676343664</v>
      </c>
      <c r="AH19" s="44" t="n">
        <v>44</v>
      </c>
      <c r="AI19" s="44" t="n">
        <v>9</v>
      </c>
      <c r="AJ19" s="44" t="n">
        <v>2980</v>
      </c>
      <c r="AK19" s="44" t="n">
        <v>27</v>
      </c>
      <c r="AL19" s="46" t="n">
        <f aca="false">AK19/AJ19</f>
        <v>0.00906040268456376</v>
      </c>
      <c r="AM19" s="44" t="n">
        <v>26</v>
      </c>
      <c r="AN19" s="44" t="n">
        <v>1</v>
      </c>
      <c r="AO19" s="44" t="n">
        <v>778</v>
      </c>
      <c r="AP19" s="44" t="n">
        <v>765</v>
      </c>
      <c r="AQ19" s="44" t="n">
        <v>441</v>
      </c>
      <c r="AR19" s="46" t="n">
        <f aca="false">AQ19/(AQ19+AJ19)</f>
        <v>0.12890967553347</v>
      </c>
      <c r="AS19" s="44" t="n">
        <v>341</v>
      </c>
      <c r="AT19" s="44" t="n">
        <v>1</v>
      </c>
      <c r="AU19" s="44" t="n">
        <v>1</v>
      </c>
      <c r="AV19" s="44" t="n">
        <v>0</v>
      </c>
      <c r="AW19" s="44" t="n">
        <v>1</v>
      </c>
      <c r="AX19" s="44" t="n">
        <v>8</v>
      </c>
      <c r="AY19" s="44" t="n">
        <v>8</v>
      </c>
      <c r="AZ19" s="44" t="n">
        <v>6</v>
      </c>
      <c r="BA19" s="44" t="n">
        <v>2</v>
      </c>
      <c r="BB19" s="44" t="n">
        <v>0</v>
      </c>
      <c r="BC19" s="44" t="n">
        <v>0</v>
      </c>
      <c r="BD19" s="44" t="n">
        <v>0</v>
      </c>
      <c r="BE19" s="44" t="n">
        <v>0</v>
      </c>
      <c r="BF19" s="44" t="n">
        <v>0</v>
      </c>
      <c r="BG19" s="44" t="n">
        <v>0</v>
      </c>
      <c r="BH19" s="44" t="n">
        <v>0</v>
      </c>
      <c r="BI19" s="44" t="n">
        <v>0</v>
      </c>
      <c r="BJ19" s="44" t="n">
        <v>3106</v>
      </c>
      <c r="BK19" s="46" t="n">
        <f aca="false">(BJ19/F19)</f>
        <v>0.285268185157972</v>
      </c>
      <c r="BL19" s="47" t="n">
        <v>0</v>
      </c>
      <c r="BM19" s="46" t="n">
        <f aca="false">BL19/F19</f>
        <v>0</v>
      </c>
      <c r="BN19" s="44" t="n">
        <v>405</v>
      </c>
    </row>
    <row r="20" customFormat="false" ht="41.75" hidden="false" customHeight="false" outlineLevel="0" collapsed="false">
      <c r="Q20" s="49" t="s">
        <v>116</v>
      </c>
      <c r="R20" s="49" t="s">
        <v>116</v>
      </c>
      <c r="AL20" s="49" t="s">
        <v>116</v>
      </c>
    </row>
    <row r="22" customFormat="false" ht="13.8" hidden="false" customHeight="false" outlineLevel="0" collapsed="false">
      <c r="E22" s="50"/>
      <c r="F22" s="50"/>
      <c r="G22" s="51" t="s">
        <v>117</v>
      </c>
      <c r="H22" s="51"/>
      <c r="I22" s="52" t="s">
        <v>118</v>
      </c>
      <c r="J22" s="52"/>
    </row>
    <row r="23" customFormat="false" ht="13.8" hidden="false" customHeight="false" outlineLevel="0" collapsed="false">
      <c r="E23" s="50"/>
      <c r="F23" s="50"/>
      <c r="G23" s="53" t="s">
        <v>119</v>
      </c>
      <c r="H23" s="54" t="s">
        <v>120</v>
      </c>
      <c r="I23" s="53" t="s">
        <v>119</v>
      </c>
      <c r="J23" s="54" t="s">
        <v>120</v>
      </c>
    </row>
    <row r="24" customFormat="false" ht="13.8" hidden="false" customHeight="false" outlineLevel="0" collapsed="false">
      <c r="E24" s="50"/>
      <c r="F24" s="55" t="s">
        <v>121</v>
      </c>
      <c r="G24" s="56" t="n">
        <f aca="false">AVERAGE(I5:I7)</f>
        <v>0.571537795987539</v>
      </c>
      <c r="H24" s="56" t="n">
        <f aca="false">AVERAGE(I8:I10)</f>
        <v>0.365510965649074</v>
      </c>
      <c r="I24" s="56" t="n">
        <f aca="false">AVERAGE(I14:I16)</f>
        <v>0.534084523053391</v>
      </c>
      <c r="J24" s="56" t="n">
        <f aca="false">AVERAGE(I17:I19)</f>
        <v>0.350664333262797</v>
      </c>
    </row>
    <row r="25" customFormat="false" ht="28.35" hidden="false" customHeight="false" outlineLevel="0" collapsed="false">
      <c r="E25" s="57" t="s">
        <v>122</v>
      </c>
      <c r="F25" s="55" t="s">
        <v>123</v>
      </c>
      <c r="G25" s="56" t="n">
        <f aca="false">AVERAGE(W5:W7)</f>
        <v>0.214980749208055</v>
      </c>
      <c r="H25" s="56" t="n">
        <f aca="false">AVERAGE(W8:W10)</f>
        <v>0.615361801240648</v>
      </c>
      <c r="I25" s="56" t="n">
        <f aca="false">(1-I24-I27-I28-I29-I30)*(1-AVERAGE(AG14:AG16))</f>
        <v>0.244487586399877</v>
      </c>
      <c r="J25" s="56" t="n">
        <f aca="false">AVERAGE(AA17:AA19)</f>
        <v>0.515850410137896</v>
      </c>
    </row>
    <row r="26" customFormat="false" ht="28.35" hidden="false" customHeight="false" outlineLevel="0" collapsed="false">
      <c r="B26" s="5"/>
      <c r="C26" s="5"/>
      <c r="D26" s="5"/>
      <c r="E26" s="57" t="s">
        <v>122</v>
      </c>
      <c r="F26" s="55" t="s">
        <v>124</v>
      </c>
      <c r="G26" s="56" t="n">
        <f aca="false">AVERAGE(X5:X7)</f>
        <v>0.211032065738597</v>
      </c>
      <c r="H26" s="56" t="n">
        <f aca="false">AVERAGE(X8:X10)</f>
        <v>0.0109659612327467</v>
      </c>
      <c r="I26" s="56" t="n">
        <f aca="false">(1-I25-I28-I29-I30-I31)*(AVERAGE(AG15:AG17))</f>
        <v>0.24225097061056</v>
      </c>
      <c r="J26" s="56" t="n">
        <f aca="false">AVERAGE(AB17:AB19)</f>
        <v>0.00400038651291993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customFormat="false" ht="13.8" hidden="false" customHeight="false" outlineLevel="0" collapsed="false">
      <c r="B27" s="5"/>
      <c r="C27" s="5"/>
      <c r="D27" s="5"/>
      <c r="E27" s="50"/>
      <c r="F27" s="55" t="s">
        <v>125</v>
      </c>
      <c r="G27" s="56" t="n">
        <f aca="false">AVERAGE(Y5:Y7)</f>
        <v>0.00109897251930672</v>
      </c>
      <c r="H27" s="56" t="n">
        <f aca="false">AVERAGE(Y8:Y10)</f>
        <v>0.00777142434559207</v>
      </c>
      <c r="I27" s="56" t="n">
        <f aca="false">AVERAGE(AC14:AC16)</f>
        <v>0.00926511764190284</v>
      </c>
      <c r="J27" s="56" t="n">
        <f aca="false">AVERAGE(AC17:AC19)</f>
        <v>0.12715922273152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</row>
    <row r="28" customFormat="false" ht="13.8" hidden="false" customHeight="false" outlineLevel="0" collapsed="false">
      <c r="B28" s="5"/>
      <c r="C28" s="5"/>
      <c r="D28" s="5"/>
      <c r="E28" s="50"/>
      <c r="F28" s="55" t="s">
        <v>126</v>
      </c>
      <c r="G28" s="56" t="n">
        <f aca="false">AVERAGE(Z5:Z7)</f>
        <v>0</v>
      </c>
      <c r="H28" s="56" t="n">
        <f aca="false">AVERAGE(Z8:Z10)</f>
        <v>0.000175067138167886</v>
      </c>
      <c r="I28" s="56" t="n">
        <f aca="false">AVERAGE(AD14:AD16)</f>
        <v>0.000373570333131648</v>
      </c>
      <c r="J28" s="56" t="n">
        <f aca="false">AVERAGE(AD17:AD19)</f>
        <v>0.0012341794851265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customFormat="false" ht="13.8" hidden="false" customHeight="false" outlineLevel="0" collapsed="false">
      <c r="B29" s="5"/>
      <c r="C29" s="5"/>
      <c r="D29" s="5"/>
      <c r="E29" s="50"/>
      <c r="F29" s="55" t="s">
        <v>127</v>
      </c>
      <c r="G29" s="56" t="n">
        <f aca="false">AVERAGE(H5:H7)</f>
        <v>0.000681967962414922</v>
      </c>
      <c r="H29" s="56" t="n">
        <f aca="false">AVERAGE(H8:H10)</f>
        <v>0.000110190878935566</v>
      </c>
      <c r="I29" s="56" t="n">
        <f aca="false">AVERAGE(H14:H16)</f>
        <v>8.34053244769271E-005</v>
      </c>
      <c r="J29" s="56" t="n">
        <f aca="false">AVERAGE(H17:H19)</f>
        <v>0.000530529018195105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customFormat="false" ht="13.8" hidden="false" customHeight="false" outlineLevel="0" collapsed="false">
      <c r="B30" s="5"/>
      <c r="C30" s="5"/>
      <c r="D30" s="5"/>
      <c r="E30" s="50"/>
      <c r="F30" s="55" t="s">
        <v>128</v>
      </c>
      <c r="G30" s="58" t="n">
        <f aca="false">AVERAGE(BM5:BM7)</f>
        <v>0</v>
      </c>
      <c r="H30" s="58" t="n">
        <f aca="false">AVERAGE(BM8:BM10)</f>
        <v>0</v>
      </c>
      <c r="I30" s="58" t="n">
        <f aca="false">AVERAGE(BM11:BM13)</f>
        <v>0</v>
      </c>
      <c r="J30" s="58" t="n">
        <f aca="false">AVERAGE(BM17:BM19)</f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</row>
    <row r="31" customFormat="false" ht="13.8" hidden="false" customHeight="false" outlineLevel="0" collapsed="false">
      <c r="B31" s="59"/>
      <c r="C31" s="59"/>
      <c r="D31" s="59"/>
      <c r="E31" s="59"/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"/>
      <c r="AH31" s="59"/>
      <c r="AI31" s="59"/>
      <c r="AJ31" s="59"/>
      <c r="AK31" s="59"/>
      <c r="AL31" s="5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</row>
  </sheetData>
  <mergeCells count="2">
    <mergeCell ref="G22:H22"/>
    <mergeCell ref="I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2021-06-09T12:41:52Z</dcterms:created>
  <dc:creator/>
  <dc:description/>
  <dc:language>en-US</dc:language>
  <cp:lastModifiedBy/>
  <dcterms:modified xsi:type="dcterms:W3CDTF">2021-07-14T23:53:11Z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