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<sst xmlns="http://schemas.openxmlformats.org/spreadsheetml/2006/main" count="308" uniqueCount="171">
  <si>
    <t xml:space="preserve">Note! HBB gene is anti-sense. The FWD and Rev primers refer to the sense direction, and the cut 1 and cut are based off of the chromosome direction. This means the forward primer runs into cutsite 2. The rev primer runs into cutsite 1</t>
  </si>
  <si>
    <t xml:space="preserve">sample_name</t>
  </si>
  <si>
    <t xml:space="preserve">i7</t>
  </si>
  <si>
    <t xml:space="preserve">i5</t>
  </si>
  <si>
    <t xml:space="preserve">sample_descript</t>
  </si>
  <si>
    <t xml:space="preserve">Total_mapped_reads (anything but AAV alignments)</t>
  </si>
  <si>
    <t xml:space="preserve"># AAV mapped reads</t>
  </si>
  <si>
    <t xml:space="preserve">% AAV mapped</t>
  </si>
  <si>
    <t xml:space="preserve">Total Number Cut 1 reads sites (cut1 wt, large deletion, cut 1 invs, translocations aav). For REV primer info.</t>
  </si>
  <si>
    <t xml:space="preserve">Total Number Cut 2 reads sites (cut1 wt, large deletion, cut 2 invs). For FWD primer info.</t>
  </si>
  <si>
    <t xml:space="preserve">% of reads that are HDR</t>
  </si>
  <si>
    <t xml:space="preserve">% of reads not HDR</t>
  </si>
  <si>
    <t xml:space="preserve">FWD primer WT (no INDEL) cutsite2 % of non HDR</t>
  </si>
  <si>
    <t xml:space="preserve">FWD primer INDEL at cutsite2 % of non HDR</t>
  </si>
  <si>
    <t xml:space="preserve">FWD primer Big Deletion cutsite1% of non HDR</t>
  </si>
  <si>
    <t xml:space="preserve">FWD primer Inverstion cutsite 2 % of non HDR</t>
  </si>
  <si>
    <t xml:space="preserve">math check</t>
  </si>
  <si>
    <t xml:space="preserve">FWD primer WT (no INDEL) cutsite2 % all alleles</t>
  </si>
  <si>
    <t xml:space="preserve">FWD primer INDEL at cutsite2 % all alleles</t>
  </si>
  <si>
    <t xml:space="preserve">FWD primer Big Deletion cutsite1% all alleles</t>
  </si>
  <si>
    <t xml:space="preserve">FWD primer Inverstion cutsite 2 % all alleles</t>
  </si>
  <si>
    <t xml:space="preserve">REV primer WT (no INDEL) cutsite1 % of non HDR</t>
  </si>
  <si>
    <t xml:space="preserve">REV primer INDEL cutsite1 % of nonHDR</t>
  </si>
  <si>
    <t xml:space="preserve">REV primer Big Deletion cutsite1 % of nonHDR</t>
  </si>
  <si>
    <t xml:space="preserve">REV primer Inverstion cutsite 1 % of nonHDR</t>
  </si>
  <si>
    <t xml:space="preserve">REV primer WT (no INDEL) cutsite1 % all alleles</t>
  </si>
  <si>
    <t xml:space="preserve">REV primer INDEL cutsite1 % all alleles</t>
  </si>
  <si>
    <t xml:space="preserve">REV primer Big Deletion cutsite1% all alleles</t>
  </si>
  <si>
    <t xml:space="preserve">REV primer Inverstion cutsite 1 % all alleles</t>
  </si>
  <si>
    <t xml:space="preserve">wt_cut1_total_reads</t>
  </si>
  <si>
    <t xml:space="preserve">% InDels Cut1 site</t>
  </si>
  <si>
    <t xml:space="preserve">wt_cut1_total_indels</t>
  </si>
  <si>
    <t xml:space="preserve">wt_cut1_total_deletions</t>
  </si>
  <si>
    <t xml:space="preserve">wt_cut1_total_insertions</t>
  </si>
  <si>
    <t xml:space="preserve">wt_cut2_total_reads</t>
  </si>
  <si>
    <t xml:space="preserve">% InDels Cut site 2</t>
  </si>
  <si>
    <t xml:space="preserve">wt_cut2_total_indels</t>
  </si>
  <si>
    <t xml:space="preserve">wt_cut2_total_deletions</t>
  </si>
  <si>
    <t xml:space="preserve">wt_cut2_total_insertions</t>
  </si>
  <si>
    <t xml:space="preserve">large_deletion_cut1_total_reads</t>
  </si>
  <si>
    <t xml:space="preserve">% of non HDR reads are large deletion</t>
  </si>
  <si>
    <t xml:space="preserve">large_deletion_cut1_total_indels</t>
  </si>
  <si>
    <t xml:space="preserve">large_deletion_cut1_total_deletions</t>
  </si>
  <si>
    <t xml:space="preserve">large_deletion_cut1_total_insertions</t>
  </si>
  <si>
    <t xml:space="preserve">large_inversion_cut1_total_reads</t>
  </si>
  <si>
    <t xml:space="preserve">% of non HDR reads are large inversion cutsite 1</t>
  </si>
  <si>
    <t xml:space="preserve">large_inversion_cut1_total_indels</t>
  </si>
  <si>
    <t xml:space="preserve">large_inversion_cut1_total_deletions</t>
  </si>
  <si>
    <t xml:space="preserve">large_inversion_cut1_total_insertions</t>
  </si>
  <si>
    <t xml:space="preserve">large_inversion_cut2_total_reads</t>
  </si>
  <si>
    <t xml:space="preserve">% of non HDR reads are large inversion cutsite 2</t>
  </si>
  <si>
    <t xml:space="preserve">large_inversion_cut2_total_indels</t>
  </si>
  <si>
    <t xml:space="preserve">large_inversion_cut2_total_deletions</t>
  </si>
  <si>
    <t xml:space="preserve">large_inversion_cut2_total_insertions</t>
  </si>
  <si>
    <t xml:space="preserve">1a_1a_cut1_total_reads</t>
  </si>
  <si>
    <t xml:space="preserve">1a_1a_cut1_total_indels</t>
  </si>
  <si>
    <t xml:space="preserve">1a_1a_cut1_total_deletions</t>
  </si>
  <si>
    <t xml:space="preserve">1a_1a_cut1_total_insertions</t>
  </si>
  <si>
    <t xml:space="preserve">2b_2b_cut1_total_reads</t>
  </si>
  <si>
    <t xml:space="preserve">2b_2b_cut1_total_indels</t>
  </si>
  <si>
    <t xml:space="preserve">2b_2b_cut1_total_deletions</t>
  </si>
  <si>
    <t xml:space="preserve">2b_2b_cut1_total_insertions</t>
  </si>
  <si>
    <t xml:space="preserve">HDR_total_reads</t>
  </si>
  <si>
    <t xml:space="preserve">Translocation_Reads</t>
  </si>
  <si>
    <t xml:space="preserve">%reads_translocation</t>
  </si>
  <si>
    <t xml:space="preserve">median_fragment_size</t>
  </si>
  <si>
    <t xml:space="preserve">1.1.F.1</t>
  </si>
  <si>
    <t xml:space="preserve">N701</t>
  </si>
  <si>
    <t xml:space="preserve">N501</t>
  </si>
  <si>
    <t xml:space="preserve">Ctrl (#1) 5 end LAM-HTGTS</t>
  </si>
  <si>
    <t xml:space="preserve">1.2.F.1</t>
  </si>
  <si>
    <t xml:space="preserve">N502</t>
  </si>
  <si>
    <t xml:space="preserve">1.3.F.1</t>
  </si>
  <si>
    <t xml:space="preserve">N504</t>
  </si>
  <si>
    <t xml:space="preserve">1.1.F.2</t>
  </si>
  <si>
    <t xml:space="preserve">N704</t>
  </si>
  <si>
    <t xml:space="preserve">Ctrl (#1) 5 end LAM-HTGTS (replicate 2)</t>
  </si>
  <si>
    <t xml:space="preserve">1.2.F.2</t>
  </si>
  <si>
    <t xml:space="preserve">1.3.F.2</t>
  </si>
  <si>
    <t xml:space="preserve">2.1.F.1</t>
  </si>
  <si>
    <t xml:space="preserve">N505</t>
  </si>
  <si>
    <t xml:space="preserve">Ctrl + AAV 5 end LAM-HTGTS</t>
  </si>
  <si>
    <t xml:space="preserve">2.2.F.1</t>
  </si>
  <si>
    <t xml:space="preserve">N506</t>
  </si>
  <si>
    <t xml:space="preserve">2.3.F.1</t>
  </si>
  <si>
    <t xml:space="preserve">N507</t>
  </si>
  <si>
    <t xml:space="preserve">2.1.F.2</t>
  </si>
  <si>
    <t xml:space="preserve">Ctrl + AAV 5 end LAM-HTGTS (replicate 2)</t>
  </si>
  <si>
    <t xml:space="preserve">2.2.F.2</t>
  </si>
  <si>
    <t xml:space="preserve">2.3.F.2</t>
  </si>
  <si>
    <t xml:space="preserve">3.1.F.1</t>
  </si>
  <si>
    <t xml:space="preserve">N508</t>
  </si>
  <si>
    <t xml:space="preserve">Cas9WT+ sgHBB1-1+sgHBB2-6+AAV(#1) 5 end LAM-HTGTS</t>
  </si>
  <si>
    <t xml:space="preserve">3.2.F.1</t>
  </si>
  <si>
    <t xml:space="preserve">N510</t>
  </si>
  <si>
    <t xml:space="preserve">3.3.F.1</t>
  </si>
  <si>
    <t xml:space="preserve">N702</t>
  </si>
  <si>
    <t xml:space="preserve">3.1.F.2</t>
  </si>
  <si>
    <t xml:space="preserve">Cas9WT+ sgHBB1-1+sgHBB2-6+AAV 5 end LAM-HTGTS (replicate 2)</t>
  </si>
  <si>
    <t xml:space="preserve">3.2.F.2</t>
  </si>
  <si>
    <t xml:space="preserve">3.3.F.2</t>
  </si>
  <si>
    <t xml:space="preserve">N705</t>
  </si>
  <si>
    <t xml:space="preserve">4.1.F.1</t>
  </si>
  <si>
    <t xml:space="preserve">Cas9D10A+ sgHBB1-1+sgHBB2-6+AAV(#1) 5 end LAM-HTGTS</t>
  </si>
  <si>
    <t xml:space="preserve">4.2.F.1</t>
  </si>
  <si>
    <t xml:space="preserve">4.3.F.1</t>
  </si>
  <si>
    <t xml:space="preserve">4.1.F.2</t>
  </si>
  <si>
    <t xml:space="preserve">Cas9D10A+ sgHBB1-1+sgHBB2-6+ AAV 5 end LAM-HTGTS (replicate2)</t>
  </si>
  <si>
    <t xml:space="preserve">4.2.F.2</t>
  </si>
  <si>
    <t xml:space="preserve">4.3.F.2</t>
  </si>
  <si>
    <t xml:space="preserve">4.2.F.3</t>
  </si>
  <si>
    <t xml:space="preserve">N707</t>
  </si>
  <si>
    <t xml:space="preserve">Cas9D10A+ sgHBB1-1+sgHBB2-6+AAV 5 end LAM-HTGTS (replicate 3)</t>
  </si>
  <si>
    <t xml:space="preserve">4.2.F.4</t>
  </si>
  <si>
    <t xml:space="preserve">Cas9D10A+ sgHBB1-1+sgHBB2-6+AAV 5 end LAM-HTGTS (replicate 4)</t>
  </si>
  <si>
    <t xml:space="preserve">1.1.R.1</t>
  </si>
  <si>
    <t xml:space="preserve">Ctrl (#1) 3 end LAM-HTGTS</t>
  </si>
  <si>
    <t xml:space="preserve">1.2.R.1</t>
  </si>
  <si>
    <t xml:space="preserve">1.3.R.1</t>
  </si>
  <si>
    <t xml:space="preserve">1.1.R.2</t>
  </si>
  <si>
    <t xml:space="preserve">Ctrl (#1) 3 end LAM-HTGTS (replicate2)</t>
  </si>
  <si>
    <t xml:space="preserve">1.2.R.2</t>
  </si>
  <si>
    <t xml:space="preserve">1.3.R.2</t>
  </si>
  <si>
    <t xml:space="preserve">2.1.R.1</t>
  </si>
  <si>
    <t xml:space="preserve">Ctrl + AAV(#1) 3 end LAM-HTGTS</t>
  </si>
  <si>
    <t xml:space="preserve">2.2.R.1</t>
  </si>
  <si>
    <t xml:space="preserve">N703</t>
  </si>
  <si>
    <t xml:space="preserve">2.3.R.1</t>
  </si>
  <si>
    <t xml:space="preserve">2.1.R.2</t>
  </si>
  <si>
    <t xml:space="preserve">Ctrl + AAV 3 end LAM-HTGTS (replicate2)</t>
  </si>
  <si>
    <t xml:space="preserve">2.2.R.2</t>
  </si>
  <si>
    <t xml:space="preserve">N706</t>
  </si>
  <si>
    <t xml:space="preserve">2.3.R.2</t>
  </si>
  <si>
    <t xml:space="preserve">3.1.R.1</t>
  </si>
  <si>
    <t xml:space="preserve">Cas9WT+ sgHBB1-1+sgHBB2-6+AAV (#1) 3 end LAM-HTGTS</t>
  </si>
  <si>
    <t xml:space="preserve">3.2.R.1</t>
  </si>
  <si>
    <t xml:space="preserve">3.3.R.1</t>
  </si>
  <si>
    <t xml:space="preserve">3.1.R.2</t>
  </si>
  <si>
    <t xml:space="preserve">Cas9WT+ sgHBB1-1+sgHBB2-6+ AAV 3 end LAM-HTGTS (replicate 2)</t>
  </si>
  <si>
    <t xml:space="preserve">3.2.R.2</t>
  </si>
  <si>
    <t xml:space="preserve">3.3.R.2</t>
  </si>
  <si>
    <t xml:space="preserve">4.1.R.1</t>
  </si>
  <si>
    <t xml:space="preserve">Cas9D10A+ sgHBB1-1+sgHBB2-6+AAV (#1) 3 end LAM-HTGTS</t>
  </si>
  <si>
    <t xml:space="preserve">4.2.R.1</t>
  </si>
  <si>
    <t xml:space="preserve">4.3.R.1</t>
  </si>
  <si>
    <t xml:space="preserve">4.1.R.2</t>
  </si>
  <si>
    <t xml:space="preserve">Cas9D10A+ sgHBB1-1+sgHBB2-6+ AAV 3 end LAM-HTGTS (replicate 2)</t>
  </si>
  <si>
    <t xml:space="preserve">4.2.R.2</t>
  </si>
  <si>
    <t xml:space="preserve">4.3.R.2</t>
  </si>
  <si>
    <t xml:space="preserve">4.2.R.3</t>
  </si>
  <si>
    <t xml:space="preserve">Cas9D10A+ sgHBB1-1+sgHBB2-6+AAV 3 end LAM-HTGTS (replicate 3)</t>
  </si>
  <si>
    <t xml:space="preserve">4.2.R.4</t>
  </si>
  <si>
    <t xml:space="preserve">Cas9D10A+ sgHBB1-1+sgHBB2-6+AAV 3 end LAM-HTGTS (replicate 4)</t>
  </si>
  <si>
    <t xml:space="preserve">NC.F.1</t>
  </si>
  <si>
    <t xml:space="preserve">No-gDNA control 5 end LAM-HTGTS</t>
  </si>
  <si>
    <t xml:space="preserve">NC.R.1</t>
  </si>
  <si>
    <t xml:space="preserve">No-gDNA  5 end LAM-HTGTS</t>
  </si>
  <si>
    <t xml:space="preserve">NC.F.2</t>
  </si>
  <si>
    <t xml:space="preserve">NC.R.2</t>
  </si>
  <si>
    <t xml:space="preserve">The 5’ fwd primer runs into cutsite 2 first</t>
  </si>
  <si>
    <t xml:space="preserve">5’ </t>
  </si>
  <si>
    <t xml:space="preserve">3’ </t>
  </si>
  <si>
    <t xml:space="preserve">WT-Cas9</t>
  </si>
  <si>
    <t xml:space="preserve">D10A-Cas9</t>
  </si>
  <si>
    <t xml:space="preserve">HDR</t>
  </si>
  <si>
    <t xml:space="preserve">WT</t>
  </si>
  <si>
    <t xml:space="preserve">Small InDel</t>
  </si>
  <si>
    <t xml:space="preserve">Large Deletion</t>
  </si>
  <si>
    <t xml:space="preserve">Inversion</t>
  </si>
  <si>
    <t xml:space="preserve">AAV</t>
  </si>
  <si>
    <t xml:space="preserve">translocation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</si>
</sst>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abari"/>
      <family val="0"/>
      <charset val="1"/>
    </font>
    <font>
      <sz val="11"/>
      <color rgb="FF000000"/>
      <name val="Cabaldi"/>
      <family val="0"/>
      <charset val="1"/>
    </font>
    <font>
      <b val="true"/>
      <sz val="11"/>
      <color rgb="FF000000"/>
      <name val="Cabald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6A6"/>
        <bgColor rgb="FFFF8080"/>
      </patternFill>
    </fill>
    <fill>
      <patternFill patternType="solid">
        <fgColor rgb="FF5EB91E"/>
        <bgColor rgb="FF339966"/>
      </patternFill>
    </fill>
    <fill>
      <patternFill patternType="solid">
        <fgColor rgb="FFDDDDDD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6F9D4"/>
      </patternFill>
    </fill>
    <fill>
      <patternFill patternType="solid">
        <fgColor rgb="FFD4EA6B"/>
        <bgColor rgb="FFE8F2A1"/>
      </patternFill>
    </fill>
    <fill>
      <patternFill patternType="solid">
        <fgColor rgb="FFB2B2B2"/>
        <bgColor rgb="FF969696"/>
      </patternFill>
    </fill>
    <fill>
      <patternFill patternType="solid">
        <fgColor rgb="FFFFF5CE"/>
        <bgColor rgb="FFF6F9D4"/>
      </patternFill>
    </fill>
    <fill>
      <patternFill patternType="solid">
        <fgColor rgb="FFF6F9D4"/>
        <bgColor rgb="FFFFF5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A6A6"/>
      <rgbColor rgb="FFCC99FF"/>
      <rgbColor rgb="FFFFD8CE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76"/>
  <sheetViews>
    <sheetView showFormulas="false" showGridLines="true" showRowColHeaders="true" showZeros="true" rightToLeft="false" tabSelected="true" showOutlineSymbols="true" defaultGridColor="true" view="normal" topLeftCell="G1" colorId="64" zoomScale="80" zoomScaleNormal="80" zoomScalePageLayoutView="100" workbookViewId="0">
      <selection pane="topLeft" activeCell="K6" activeCellId="0" sqref="K6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4"/>
    <col collapsed="false" customWidth="true" hidden="false" outlineLevel="0" max="5" min="5" style="0" width="67.14"/>
    <col collapsed="false" customWidth="true" hidden="false" outlineLevel="0" max="6" min="6" style="0" width="20.72"/>
    <col collapsed="false" customWidth="true" hidden="false" outlineLevel="0" max="22" min="7" style="0" width="20.5"/>
    <col collapsed="false" customWidth="true" hidden="false" outlineLevel="0" max="27" min="23" style="2" width="20.5"/>
    <col collapsed="false" customWidth="true" hidden="false" outlineLevel="0" max="33" min="28" style="0" width="20.5"/>
    <col collapsed="false" customWidth="true" hidden="false" outlineLevel="0" max="34" min="34" style="0" width="21.17"/>
    <col collapsed="false" customWidth="true" hidden="false" outlineLevel="0" max="35" min="35" style="0" width="13.23"/>
    <col collapsed="false" customWidth="true" hidden="false" outlineLevel="0" max="37" min="36" style="0" width="14.11"/>
    <col collapsed="false" customWidth="true" hidden="false" outlineLevel="0" max="38" min="38" style="0" width="13.12"/>
    <col collapsed="false" customWidth="true" hidden="false" outlineLevel="0" max="39" min="39" style="0" width="14.87"/>
    <col collapsed="false" customWidth="true" hidden="false" outlineLevel="0" max="40" min="40" style="0" width="14"/>
    <col collapsed="false" customWidth="true" hidden="false" outlineLevel="0" max="41" min="41" style="0" width="13.78"/>
    <col collapsed="false" customWidth="true" hidden="false" outlineLevel="0" max="42" min="42" style="0" width="13"/>
    <col collapsed="false" customWidth="true" hidden="false" outlineLevel="0" max="43" min="43" style="0" width="14.99"/>
    <col collapsed="false" customWidth="true" hidden="false" outlineLevel="0" max="44" min="44" style="0" width="13"/>
    <col collapsed="false" customWidth="true" hidden="false" outlineLevel="0" max="45" min="45" style="0" width="16.74"/>
    <col collapsed="false" customWidth="true" hidden="false" outlineLevel="0" max="46" min="46" style="0" width="14.77"/>
    <col collapsed="false" customWidth="true" hidden="false" outlineLevel="0" max="47" min="47" style="0" width="14.22"/>
    <col collapsed="false" customWidth="true" hidden="false" outlineLevel="0" max="48" min="48" style="0" width="15.32"/>
    <col collapsed="false" customWidth="true" hidden="false" outlineLevel="0" max="49" min="49" style="0" width="20.84"/>
    <col collapsed="false" customWidth="true" hidden="false" outlineLevel="0" max="50" min="50" style="0" width="14.87"/>
    <col collapsed="false" customWidth="true" hidden="false" outlineLevel="0" max="51" min="51" style="0" width="16.11"/>
    <col collapsed="false" customWidth="true" hidden="false" outlineLevel="0" max="52" min="52" style="0" width="16.53"/>
    <col collapsed="false" customWidth="true" hidden="false" outlineLevel="0" max="53" min="53" style="0" width="17.09"/>
    <col collapsed="false" customWidth="true" hidden="false" outlineLevel="0" max="54" min="54" style="0" width="21.28"/>
    <col collapsed="false" customWidth="true" hidden="false" outlineLevel="0" max="55" min="55" style="0" width="20.72"/>
    <col collapsed="false" customWidth="true" hidden="false" outlineLevel="0" max="58" min="58" style="0" width="11.24"/>
    <col collapsed="false" customWidth="true" hidden="false" outlineLevel="0" max="59" min="59" style="0" width="10.91"/>
    <col collapsed="false" customWidth="true" hidden="false" outlineLevel="0" max="60" min="60" style="0" width="11.9"/>
    <col collapsed="false" customWidth="true" hidden="false" outlineLevel="0" max="66" min="66" style="0" width="19.07"/>
    <col collapsed="false" customWidth="true" hidden="false" outlineLevel="0" max="70" min="67" style="0" width="20.4"/>
  </cols>
  <sheetData>
    <row r="1" s="7" customFormat="true" ht="55.2" hidden="false" customHeight="false" outlineLevel="0" collapsed="false">
      <c r="A1" s="3"/>
      <c r="B1" s="4"/>
      <c r="C1" s="4"/>
      <c r="D1" s="4"/>
      <c r="E1" s="5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6"/>
      <c r="X1" s="6"/>
      <c r="Y1" s="6"/>
      <c r="Z1" s="6"/>
      <c r="AA1" s="6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="7" customFormat="true" ht="82.05" hidden="false" customHeight="false" outlineLevel="0" collapsed="false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8" t="s">
        <v>10</v>
      </c>
      <c r="L2" s="8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16</v>
      </c>
      <c r="W2" s="10" t="s">
        <v>21</v>
      </c>
      <c r="X2" s="10" t="s">
        <v>22</v>
      </c>
      <c r="Y2" s="11" t="s">
        <v>23</v>
      </c>
      <c r="Z2" s="11" t="s">
        <v>24</v>
      </c>
      <c r="AA2" s="10" t="s">
        <v>16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16</v>
      </c>
      <c r="AG2" s="4" t="s">
        <v>29</v>
      </c>
      <c r="AH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40</v>
      </c>
      <c r="AS2" s="4" t="s">
        <v>41</v>
      </c>
      <c r="AT2" s="4" t="s">
        <v>42</v>
      </c>
      <c r="AU2" s="4" t="s">
        <v>43</v>
      </c>
      <c r="AV2" s="4" t="s">
        <v>44</v>
      </c>
      <c r="AW2" s="4" t="s">
        <v>45</v>
      </c>
      <c r="AX2" s="4" t="s">
        <v>46</v>
      </c>
      <c r="AY2" s="4" t="s">
        <v>47</v>
      </c>
      <c r="AZ2" s="4" t="s">
        <v>48</v>
      </c>
      <c r="BA2" s="4" t="s">
        <v>49</v>
      </c>
      <c r="BB2" s="4" t="s">
        <v>50</v>
      </c>
      <c r="BC2" s="4" t="s">
        <v>51</v>
      </c>
      <c r="BD2" s="4" t="s">
        <v>52</v>
      </c>
      <c r="BE2" s="4" t="s">
        <v>53</v>
      </c>
      <c r="BF2" s="4" t="s">
        <v>54</v>
      </c>
      <c r="BG2" s="4" t="s">
        <v>55</v>
      </c>
      <c r="BH2" s="4" t="s">
        <v>56</v>
      </c>
      <c r="BI2" s="4" t="s">
        <v>57</v>
      </c>
      <c r="BJ2" s="4" t="s">
        <v>58</v>
      </c>
      <c r="BK2" s="4" t="s">
        <v>59</v>
      </c>
      <c r="BL2" s="4" t="s">
        <v>60</v>
      </c>
      <c r="BM2" s="4" t="s">
        <v>61</v>
      </c>
      <c r="BN2" s="4" t="s">
        <v>62</v>
      </c>
      <c r="BO2" s="4" t="s">
        <v>10</v>
      </c>
      <c r="BP2" s="4" t="s">
        <v>63</v>
      </c>
      <c r="BQ2" s="4" t="s">
        <v>64</v>
      </c>
      <c r="BR2" s="4" t="s">
        <v>65</v>
      </c>
    </row>
    <row r="3" s="13" customFormat="true" ht="13.8" hidden="false" customHeight="false" outlineLevel="0" collapsed="false">
      <c r="A3" s="12" t="n">
        <v>0</v>
      </c>
      <c r="B3" s="13" t="s">
        <v>66</v>
      </c>
      <c r="C3" s="13" t="s">
        <v>67</v>
      </c>
      <c r="D3" s="13" t="s">
        <v>68</v>
      </c>
      <c r="E3" s="13" t="s">
        <v>69</v>
      </c>
      <c r="F3" s="13" t="n">
        <v>16207</v>
      </c>
      <c r="G3" s="13" t="n">
        <v>0</v>
      </c>
      <c r="H3" s="14" t="n">
        <f aca="false">G3/(G3+F3)</f>
        <v>0</v>
      </c>
      <c r="I3" s="13" t="n">
        <f aca="false">SUM(AG3,AQ3,AV3,G3,BP3)</f>
        <v>4926</v>
      </c>
      <c r="J3" s="13" t="n">
        <f aca="false">SUM(AL3,AQ3,BA3,G3,BP3)</f>
        <v>8149</v>
      </c>
      <c r="K3" s="15" t="n">
        <f aca="false">Sheet1!$BO$3</f>
        <v>0</v>
      </c>
      <c r="L3" s="15" t="n">
        <f aca="false">1-K3</f>
        <v>1</v>
      </c>
      <c r="M3" s="15" t="n">
        <f aca="false">((AL3-AN3)/J3)</f>
        <v>0.99950914222604</v>
      </c>
      <c r="N3" s="15" t="n">
        <f aca="false">(AN3/J3)</f>
        <v>0.000368143330469996</v>
      </c>
      <c r="O3" s="15" t="n">
        <f aca="false">(AQ3/J3)</f>
        <v>0.000122714443489999</v>
      </c>
      <c r="P3" s="15" t="n">
        <f aca="false">(BA3/J3)</f>
        <v>0</v>
      </c>
      <c r="Q3" s="15" t="n">
        <f aca="false">SUM(M3:P3)</f>
        <v>1</v>
      </c>
      <c r="R3" s="15" t="n">
        <f aca="false">((AL3-AN3)/J3)*(1-BO3)</f>
        <v>0.99950914222604</v>
      </c>
      <c r="S3" s="15" t="n">
        <f aca="false">(AN3/J3)*(1-BO3)</f>
        <v>0.000368143330469996</v>
      </c>
      <c r="T3" s="15" t="n">
        <f aca="false">(AQ3/J3)*(1-BO3)</f>
        <v>0.000122714443489999</v>
      </c>
      <c r="U3" s="15" t="n">
        <f aca="false">(BA3/J3)*(1-BO3)</f>
        <v>0</v>
      </c>
      <c r="V3" s="15" t="n">
        <f aca="false">SUM(R3:U3)+K3</f>
        <v>1</v>
      </c>
      <c r="W3" s="15"/>
      <c r="X3" s="15"/>
      <c r="Y3" s="15"/>
      <c r="Z3" s="15"/>
      <c r="AA3" s="15"/>
      <c r="AB3" s="14"/>
      <c r="AC3" s="14"/>
      <c r="AD3" s="14"/>
      <c r="AE3" s="14"/>
      <c r="AF3" s="14"/>
      <c r="AG3" s="13" t="n">
        <v>4925</v>
      </c>
      <c r="AH3" s="15" t="n">
        <f aca="false">AI3/AG3</f>
        <v>0.00101522842639594</v>
      </c>
      <c r="AI3" s="13" t="n">
        <v>5</v>
      </c>
      <c r="AJ3" s="13" t="n">
        <v>4</v>
      </c>
      <c r="AK3" s="13" t="n">
        <v>1</v>
      </c>
      <c r="AL3" s="13" t="n">
        <v>8148</v>
      </c>
      <c r="AM3" s="15" t="n">
        <f aca="false">AN3/AL3</f>
        <v>0.000368188512518409</v>
      </c>
      <c r="AN3" s="13" t="n">
        <v>3</v>
      </c>
      <c r="AO3" s="13" t="n">
        <v>3</v>
      </c>
      <c r="AP3" s="13" t="n">
        <v>0</v>
      </c>
      <c r="AQ3" s="13" t="n">
        <v>1</v>
      </c>
      <c r="AR3" s="15" t="n">
        <f aca="false">AQ3/(AQ3+AL3+BA3)</f>
        <v>0.000122714443489999</v>
      </c>
      <c r="AS3" s="13" t="n">
        <v>1</v>
      </c>
      <c r="AT3" s="13" t="n">
        <v>0</v>
      </c>
      <c r="AU3" s="13" t="n">
        <v>1</v>
      </c>
      <c r="AV3" s="13" t="n">
        <v>0</v>
      </c>
      <c r="AX3" s="13" t="n">
        <v>0</v>
      </c>
      <c r="AY3" s="13" t="n">
        <v>0</v>
      </c>
      <c r="AZ3" s="13" t="n">
        <v>0</v>
      </c>
      <c r="BA3" s="13" t="n">
        <v>0</v>
      </c>
      <c r="BB3" s="16" t="n">
        <f aca="false">BA3/(BA3+AQ3+AL3)</f>
        <v>0</v>
      </c>
      <c r="BC3" s="13" t="n">
        <v>0</v>
      </c>
      <c r="BD3" s="13" t="n">
        <v>0</v>
      </c>
      <c r="BE3" s="13" t="n">
        <v>0</v>
      </c>
      <c r="BF3" s="13" t="n">
        <v>0</v>
      </c>
      <c r="BG3" s="13" t="n">
        <v>0</v>
      </c>
      <c r="BH3" s="13" t="n">
        <v>0</v>
      </c>
      <c r="BI3" s="13" t="n">
        <v>0</v>
      </c>
      <c r="BJ3" s="13" t="n">
        <v>0</v>
      </c>
      <c r="BK3" s="13" t="n">
        <v>0</v>
      </c>
      <c r="BL3" s="13" t="n">
        <v>0</v>
      </c>
      <c r="BM3" s="13" t="n">
        <v>0</v>
      </c>
      <c r="BN3" s="13" t="n">
        <v>0</v>
      </c>
      <c r="BO3" s="15" t="n">
        <f aca="false">BN3/F3</f>
        <v>0</v>
      </c>
      <c r="BP3" s="13" t="n">
        <v>0</v>
      </c>
      <c r="BQ3" s="15" t="n">
        <f aca="false">BP3/(F3+BP3+G3)</f>
        <v>0</v>
      </c>
      <c r="BR3" s="13" t="n">
        <v>545</v>
      </c>
    </row>
    <row r="4" s="13" customFormat="true" ht="13.8" hidden="false" customHeight="false" outlineLevel="0" collapsed="false">
      <c r="A4" s="12" t="n">
        <v>1</v>
      </c>
      <c r="B4" s="13" t="s">
        <v>70</v>
      </c>
      <c r="C4" s="13" t="s">
        <v>67</v>
      </c>
      <c r="D4" s="13" t="s">
        <v>71</v>
      </c>
      <c r="E4" s="13" t="s">
        <v>69</v>
      </c>
      <c r="F4" s="13" t="n">
        <v>79424</v>
      </c>
      <c r="G4" s="13" t="n">
        <v>0</v>
      </c>
      <c r="H4" s="14" t="n">
        <f aca="false">G4/(G4+F4)</f>
        <v>0</v>
      </c>
      <c r="I4" s="13" t="n">
        <f aca="false">SUM(AG4,AQ4,AV4,G4,BP4)</f>
        <v>23013</v>
      </c>
      <c r="J4" s="13" t="n">
        <f aca="false">SUM(AL4,AQ4,BA4,G4,BP4)</f>
        <v>39970</v>
      </c>
      <c r="K4" s="15" t="n">
        <f aca="false">Sheet1!$BO$4</f>
        <v>0</v>
      </c>
      <c r="L4" s="15" t="n">
        <f aca="false">1-K4</f>
        <v>1</v>
      </c>
      <c r="M4" s="15" t="n">
        <f aca="false">((AL4-AN4)/J4)</f>
        <v>0.999474605954466</v>
      </c>
      <c r="N4" s="15" t="n">
        <f aca="false">(AN4/J4)</f>
        <v>0.000500375281461096</v>
      </c>
      <c r="O4" s="15" t="n">
        <f aca="false">(AQ4/J4)</f>
        <v>2.50187640730548E-005</v>
      </c>
      <c r="P4" s="15" t="n">
        <f aca="false">(BA4/J4)</f>
        <v>0</v>
      </c>
      <c r="Q4" s="15" t="n">
        <f aca="false">SUM(M4:P4)</f>
        <v>1</v>
      </c>
      <c r="R4" s="15" t="n">
        <f aca="false">((AL4-AN4)/J4)*(1-BO4)</f>
        <v>0.999474605954466</v>
      </c>
      <c r="S4" s="15" t="n">
        <f aca="false">(AN4/J4)*(1-BO4)</f>
        <v>0.000500375281461096</v>
      </c>
      <c r="T4" s="15" t="n">
        <f aca="false">(AQ4/J4)*(1-BO4)</f>
        <v>2.50187640730548E-005</v>
      </c>
      <c r="U4" s="15" t="n">
        <f aca="false">(BA4/J4)*(1-BO4)</f>
        <v>0</v>
      </c>
      <c r="V4" s="15" t="n">
        <f aca="false">SUM(R4:U4)+K4</f>
        <v>1</v>
      </c>
      <c r="W4" s="15"/>
      <c r="X4" s="15"/>
      <c r="Y4" s="15"/>
      <c r="Z4" s="15"/>
      <c r="AA4" s="15"/>
      <c r="AB4" s="14"/>
      <c r="AC4" s="14"/>
      <c r="AD4" s="14"/>
      <c r="AE4" s="14"/>
      <c r="AF4" s="14"/>
      <c r="AG4" s="13" t="n">
        <v>23012</v>
      </c>
      <c r="AH4" s="15" t="n">
        <f aca="false">AI4/AG4</f>
        <v>0.000825656179384669</v>
      </c>
      <c r="AI4" s="13" t="n">
        <v>19</v>
      </c>
      <c r="AJ4" s="13" t="n">
        <v>15</v>
      </c>
      <c r="AK4" s="13" t="n">
        <v>4</v>
      </c>
      <c r="AL4" s="13" t="n">
        <v>39969</v>
      </c>
      <c r="AM4" s="15" t="n">
        <f aca="false">AN4/AL4</f>
        <v>0.000500387800545423</v>
      </c>
      <c r="AN4" s="13" t="n">
        <v>20</v>
      </c>
      <c r="AO4" s="13" t="n">
        <v>19</v>
      </c>
      <c r="AP4" s="13" t="n">
        <v>1</v>
      </c>
      <c r="AQ4" s="13" t="n">
        <v>1</v>
      </c>
      <c r="AR4" s="15" t="n">
        <f aca="false">AQ4/(AQ4+AL4+BA4)</f>
        <v>2.50187640730548E-005</v>
      </c>
      <c r="AS4" s="13" t="n">
        <v>1</v>
      </c>
      <c r="AT4" s="13" t="n">
        <v>1</v>
      </c>
      <c r="AU4" s="13" t="n">
        <v>0</v>
      </c>
      <c r="AV4" s="13" t="n">
        <v>0</v>
      </c>
      <c r="AX4" s="13" t="n">
        <v>0</v>
      </c>
      <c r="AY4" s="13" t="n">
        <v>0</v>
      </c>
      <c r="AZ4" s="13" t="n">
        <v>0</v>
      </c>
      <c r="BA4" s="13" t="n">
        <v>0</v>
      </c>
      <c r="BB4" s="16" t="n">
        <f aca="false">BA4/(BA4+AQ4+AL4)</f>
        <v>0</v>
      </c>
      <c r="BC4" s="13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  <c r="BJ4" s="13" t="n">
        <v>0</v>
      </c>
      <c r="BK4" s="13" t="n">
        <v>0</v>
      </c>
      <c r="BL4" s="13" t="n">
        <v>0</v>
      </c>
      <c r="BM4" s="13" t="n">
        <v>0</v>
      </c>
      <c r="BN4" s="13" t="n">
        <v>0</v>
      </c>
      <c r="BO4" s="15" t="n">
        <f aca="false">BN4/F4</f>
        <v>0</v>
      </c>
      <c r="BP4" s="13" t="n">
        <v>0</v>
      </c>
      <c r="BQ4" s="15" t="n">
        <f aca="false">BP4/(F4+BP4+G4)</f>
        <v>0</v>
      </c>
      <c r="BR4" s="13" t="n">
        <v>596</v>
      </c>
    </row>
    <row r="5" s="13" customFormat="true" ht="13.8" hidden="false" customHeight="false" outlineLevel="0" collapsed="false">
      <c r="A5" s="12" t="n">
        <v>2</v>
      </c>
      <c r="B5" s="13" t="s">
        <v>72</v>
      </c>
      <c r="C5" s="13" t="s">
        <v>67</v>
      </c>
      <c r="D5" s="13" t="s">
        <v>73</v>
      </c>
      <c r="E5" s="13" t="s">
        <v>69</v>
      </c>
      <c r="F5" s="13" t="n">
        <v>41676</v>
      </c>
      <c r="G5" s="13" t="n">
        <v>0</v>
      </c>
      <c r="H5" s="14" t="n">
        <f aca="false">G5/(G5+F5)</f>
        <v>0</v>
      </c>
      <c r="I5" s="13" t="n">
        <f aca="false">SUM(AG5,AQ5,AV5,G5,BP5)</f>
        <v>12215</v>
      </c>
      <c r="J5" s="13" t="n">
        <f aca="false">SUM(AL5,AQ5,BA5,G5,BP5)</f>
        <v>21068</v>
      </c>
      <c r="K5" s="15" t="n">
        <f aca="false">Sheet1!$BO$5</f>
        <v>4.79892504079086E-005</v>
      </c>
      <c r="L5" s="15" t="n">
        <f aca="false">1-K5</f>
        <v>0.999952010749592</v>
      </c>
      <c r="M5" s="15" t="n">
        <f aca="false">((AL5-AN5)/J5)</f>
        <v>0.999620277197646</v>
      </c>
      <c r="N5" s="15" t="n">
        <f aca="false">(AN5/J5)</f>
        <v>0.000379722802354281</v>
      </c>
      <c r="O5" s="15" t="n">
        <f aca="false">(AQ5/J5)</f>
        <v>0</v>
      </c>
      <c r="P5" s="15" t="n">
        <f aca="false">(BA5/J5)</f>
        <v>0</v>
      </c>
      <c r="Q5" s="15" t="n">
        <f aca="false">SUM(M5:P5)</f>
        <v>1</v>
      </c>
      <c r="R5" s="15" t="n">
        <f aca="false">((AL5-AN5)/J5)*(1-BO5)</f>
        <v>0.99957230616985</v>
      </c>
      <c r="S5" s="15" t="n">
        <f aca="false">(AN5/J5)*(1-BO5)</f>
        <v>0.000379704579741634</v>
      </c>
      <c r="T5" s="15" t="n">
        <f aca="false">(AQ5/J5)*(1-BO5)</f>
        <v>0</v>
      </c>
      <c r="U5" s="15" t="n">
        <f aca="false">(BA5/J5)*(1-BO5)</f>
        <v>0</v>
      </c>
      <c r="V5" s="15" t="n">
        <f aca="false">SUM(R5:U5)+K5</f>
        <v>1</v>
      </c>
      <c r="W5" s="15"/>
      <c r="X5" s="15"/>
      <c r="Y5" s="15"/>
      <c r="Z5" s="15"/>
      <c r="AA5" s="15"/>
      <c r="AB5" s="14"/>
      <c r="AC5" s="14"/>
      <c r="AD5" s="14"/>
      <c r="AE5" s="14"/>
      <c r="AF5" s="14"/>
      <c r="AG5" s="13" t="n">
        <v>12215</v>
      </c>
      <c r="AH5" s="15" t="n">
        <f aca="false">AI5/AG5</f>
        <v>0.00122799836266885</v>
      </c>
      <c r="AI5" s="13" t="n">
        <v>15</v>
      </c>
      <c r="AJ5" s="13" t="n">
        <v>14</v>
      </c>
      <c r="AK5" s="13" t="n">
        <v>1</v>
      </c>
      <c r="AL5" s="13" t="n">
        <v>21068</v>
      </c>
      <c r="AM5" s="15" t="n">
        <f aca="false">AN5/AL5</f>
        <v>0.000379722802354281</v>
      </c>
      <c r="AN5" s="13" t="n">
        <v>8</v>
      </c>
      <c r="AO5" s="13" t="n">
        <v>8</v>
      </c>
      <c r="AP5" s="13" t="n">
        <v>0</v>
      </c>
      <c r="AQ5" s="13" t="n">
        <v>0</v>
      </c>
      <c r="AR5" s="15" t="n">
        <f aca="false">AQ5/(AQ5+AL5+BA5)</f>
        <v>0</v>
      </c>
      <c r="AS5" s="13" t="n">
        <v>0</v>
      </c>
      <c r="AT5" s="13" t="n">
        <v>0</v>
      </c>
      <c r="AU5" s="13" t="n">
        <v>0</v>
      </c>
      <c r="AV5" s="13" t="n">
        <v>0</v>
      </c>
      <c r="AX5" s="13" t="n">
        <v>0</v>
      </c>
      <c r="AY5" s="13" t="n">
        <v>0</v>
      </c>
      <c r="AZ5" s="13" t="n">
        <v>0</v>
      </c>
      <c r="BA5" s="13" t="n">
        <v>0</v>
      </c>
      <c r="BB5" s="16" t="n">
        <f aca="false">BA5/(BA5+AQ5+AL5)</f>
        <v>0</v>
      </c>
      <c r="BC5" s="13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  <c r="BJ5" s="13" t="n">
        <v>0</v>
      </c>
      <c r="BK5" s="13" t="n">
        <v>0</v>
      </c>
      <c r="BL5" s="13" t="n">
        <v>0</v>
      </c>
      <c r="BM5" s="13" t="n">
        <v>0</v>
      </c>
      <c r="BN5" s="13" t="n">
        <v>2</v>
      </c>
      <c r="BO5" s="15" t="n">
        <f aca="false">BN5/F5</f>
        <v>4.79892504079086E-005</v>
      </c>
      <c r="BP5" s="13" t="n">
        <v>0</v>
      </c>
      <c r="BQ5" s="15" t="n">
        <f aca="false">BP5/(F5+BP5+G5)</f>
        <v>0</v>
      </c>
      <c r="BR5" s="13" t="n">
        <v>601</v>
      </c>
    </row>
    <row r="6" s="13" customFormat="true" ht="13.8" hidden="false" customHeight="false" outlineLevel="0" collapsed="false">
      <c r="A6" s="12" t="n">
        <v>24</v>
      </c>
      <c r="B6" s="13" t="s">
        <v>74</v>
      </c>
      <c r="C6" s="13" t="s">
        <v>75</v>
      </c>
      <c r="D6" s="13" t="s">
        <v>68</v>
      </c>
      <c r="E6" s="13" t="s">
        <v>76</v>
      </c>
      <c r="F6" s="13" t="n">
        <v>52181</v>
      </c>
      <c r="G6" s="17" t="n">
        <v>0</v>
      </c>
      <c r="H6" s="14" t="n">
        <f aca="false">G6/(G6+F6)</f>
        <v>0</v>
      </c>
      <c r="I6" s="13" t="n">
        <f aca="false">SUM(AG6,AQ6,AV6,G6,BP6)</f>
        <v>14113</v>
      </c>
      <c r="J6" s="13" t="n">
        <f aca="false">SUM(AL6,AQ6,BA6,G6,BP6)</f>
        <v>26190</v>
      </c>
      <c r="K6" s="15" t="n">
        <f aca="false">Sheet1!$BO$6</f>
        <v>0.000153312508384278</v>
      </c>
      <c r="L6" s="15" t="n">
        <f aca="false">1-K6</f>
        <v>0.999846687491616</v>
      </c>
      <c r="M6" s="15" t="n">
        <f aca="false">((AL6-AN6)/J6)</f>
        <v>0.998510882016037</v>
      </c>
      <c r="N6" s="15" t="n">
        <f aca="false">(AN6/J6)</f>
        <v>0.000687285223367698</v>
      </c>
      <c r="O6" s="15" t="n">
        <f aca="false">(AQ6/J6)</f>
        <v>0.000763650248186331</v>
      </c>
      <c r="P6" s="15" t="n">
        <f aca="false">(BA6/J6)</f>
        <v>3.81825124093165E-005</v>
      </c>
      <c r="Q6" s="15" t="n">
        <f aca="false">SUM(M6:P6)</f>
        <v>1</v>
      </c>
      <c r="R6" s="15" t="n">
        <f aca="false">((AL6-AN6)/J6)*(1-BO6)</f>
        <v>0.998357797808066</v>
      </c>
      <c r="S6" s="15" t="n">
        <f aca="false">(AN6/J6)*(1-BO6)</f>
        <v>0.000687179853946128</v>
      </c>
      <c r="T6" s="15" t="n">
        <f aca="false">(AQ6/J6)*(1-BO6)</f>
        <v>0.000763533171051253</v>
      </c>
      <c r="U6" s="15" t="n">
        <f aca="false">(BA6/J6)*(1-BO6)</f>
        <v>3.81766585525626E-005</v>
      </c>
      <c r="V6" s="15" t="n">
        <f aca="false">SUM(R6:U6)+K6</f>
        <v>1</v>
      </c>
      <c r="W6" s="15"/>
      <c r="X6" s="15"/>
      <c r="Y6" s="15"/>
      <c r="Z6" s="15"/>
      <c r="AA6" s="15"/>
      <c r="AB6" s="14"/>
      <c r="AC6" s="14"/>
      <c r="AD6" s="14"/>
      <c r="AE6" s="14"/>
      <c r="AF6" s="14"/>
      <c r="AG6" s="13" t="n">
        <v>14093</v>
      </c>
      <c r="AH6" s="15" t="n">
        <f aca="false">AI6/AG6</f>
        <v>0.000851486553608174</v>
      </c>
      <c r="AI6" s="13" t="n">
        <v>12</v>
      </c>
      <c r="AJ6" s="13" t="n">
        <v>11</v>
      </c>
      <c r="AK6" s="13" t="n">
        <v>1</v>
      </c>
      <c r="AL6" s="13" t="n">
        <v>26169</v>
      </c>
      <c r="AM6" s="15" t="n">
        <f aca="false">AN6/AL6</f>
        <v>0.000687836753410524</v>
      </c>
      <c r="AN6" s="13" t="n">
        <v>18</v>
      </c>
      <c r="AO6" s="13" t="n">
        <v>18</v>
      </c>
      <c r="AP6" s="13" t="n">
        <v>0</v>
      </c>
      <c r="AQ6" s="13" t="n">
        <v>20</v>
      </c>
      <c r="AR6" s="15" t="n">
        <f aca="false">AQ6/(AQ6+AL6+BA6)</f>
        <v>0.000763650248186331</v>
      </c>
      <c r="AS6" s="13" t="n">
        <v>8</v>
      </c>
      <c r="AT6" s="13" t="n">
        <v>1</v>
      </c>
      <c r="AU6" s="13" t="n">
        <v>7</v>
      </c>
      <c r="AV6" s="13" t="n">
        <v>0</v>
      </c>
      <c r="AX6" s="13" t="n">
        <v>0</v>
      </c>
      <c r="AY6" s="13" t="n">
        <v>0</v>
      </c>
      <c r="AZ6" s="13" t="n">
        <v>0</v>
      </c>
      <c r="BA6" s="13" t="n">
        <v>1</v>
      </c>
      <c r="BB6" s="16" t="n">
        <f aca="false">BA6/(BA6+AQ6+AL6)</f>
        <v>3.81825124093165E-005</v>
      </c>
      <c r="BC6" s="13" t="n">
        <v>0</v>
      </c>
      <c r="BD6" s="13" t="n">
        <v>0</v>
      </c>
      <c r="BE6" s="13" t="n">
        <v>0</v>
      </c>
      <c r="BF6" s="13" t="n">
        <v>0</v>
      </c>
      <c r="BG6" s="13" t="n">
        <v>0</v>
      </c>
      <c r="BH6" s="13" t="n">
        <v>0</v>
      </c>
      <c r="BI6" s="13" t="n">
        <v>0</v>
      </c>
      <c r="BJ6" s="13" t="n">
        <v>0</v>
      </c>
      <c r="BK6" s="13" t="n">
        <v>0</v>
      </c>
      <c r="BL6" s="13" t="n">
        <v>0</v>
      </c>
      <c r="BM6" s="13" t="n">
        <v>0</v>
      </c>
      <c r="BN6" s="13" t="n">
        <v>8</v>
      </c>
      <c r="BO6" s="15" t="n">
        <f aca="false">BN6/F6</f>
        <v>0.000153312508384278</v>
      </c>
      <c r="BP6" s="13" t="n">
        <v>0</v>
      </c>
      <c r="BQ6" s="15" t="n">
        <f aca="false">BP6/(F6+BP6+G6)</f>
        <v>0</v>
      </c>
      <c r="BR6" s="13" t="n">
        <v>578</v>
      </c>
    </row>
    <row r="7" s="13" customFormat="true" ht="13.8" hidden="false" customHeight="false" outlineLevel="0" collapsed="false">
      <c r="A7" s="12" t="n">
        <v>25</v>
      </c>
      <c r="B7" s="13" t="s">
        <v>77</v>
      </c>
      <c r="C7" s="13" t="s">
        <v>75</v>
      </c>
      <c r="D7" s="13" t="s">
        <v>71</v>
      </c>
      <c r="E7" s="13" t="s">
        <v>76</v>
      </c>
      <c r="F7" s="13" t="n">
        <v>426611</v>
      </c>
      <c r="G7" s="17" t="n">
        <v>0</v>
      </c>
      <c r="H7" s="14" t="n">
        <f aca="false">G7/(G7+F7)</f>
        <v>0</v>
      </c>
      <c r="I7" s="13" t="n">
        <f aca="false">SUM(AG7,AQ7,AV7,G7,BP7)</f>
        <v>110943</v>
      </c>
      <c r="J7" s="13" t="n">
        <f aca="false">SUM(AL7,AQ7,BA7,G7,BP7)</f>
        <v>214284</v>
      </c>
      <c r="K7" s="15" t="n">
        <f aca="false">Sheet1!$BO$7</f>
        <v>7.03216747810066E-006</v>
      </c>
      <c r="L7" s="15" t="n">
        <f aca="false">1-K7</f>
        <v>0.999992967832522</v>
      </c>
      <c r="M7" s="15" t="n">
        <f aca="false">((AL7-AN7)/J7)</f>
        <v>0.999467995743966</v>
      </c>
      <c r="N7" s="15" t="n">
        <f aca="false">(AN7/J7)</f>
        <v>0.000462003696029568</v>
      </c>
      <c r="O7" s="15" t="n">
        <f aca="false">(AQ7/J7)</f>
        <v>7.000056000448E-005</v>
      </c>
      <c r="P7" s="15" t="n">
        <f aca="false">(BA7/J7)</f>
        <v>0</v>
      </c>
      <c r="Q7" s="15" t="n">
        <f aca="false">SUM(M7:P7)</f>
        <v>1</v>
      </c>
      <c r="R7" s="15" t="n">
        <f aca="false">((AL7-AN7)/J7)*(1-BO7)</f>
        <v>0.999460967317631</v>
      </c>
      <c r="S7" s="15" t="n">
        <f aca="false">(AN7/J7)*(1-BO7)</f>
        <v>0.000462000447142202</v>
      </c>
      <c r="T7" s="15" t="n">
        <f aca="false">(AQ7/J7)*(1-BO7)</f>
        <v>7.00000677488185E-005</v>
      </c>
      <c r="U7" s="15" t="n">
        <f aca="false">(BA7/J7)*(1-BO7)</f>
        <v>0</v>
      </c>
      <c r="V7" s="15" t="n">
        <f aca="false">SUM(R7:U7)+K7</f>
        <v>1</v>
      </c>
      <c r="W7" s="15"/>
      <c r="X7" s="15"/>
      <c r="Y7" s="15"/>
      <c r="Z7" s="15"/>
      <c r="AA7" s="15"/>
      <c r="AB7" s="14"/>
      <c r="AC7" s="14"/>
      <c r="AD7" s="14"/>
      <c r="AE7" s="14"/>
      <c r="AF7" s="14"/>
      <c r="AG7" s="13" t="n">
        <v>110928</v>
      </c>
      <c r="AH7" s="15" t="n">
        <f aca="false">AI7/AG7</f>
        <v>0.000757247944612722</v>
      </c>
      <c r="AI7" s="13" t="n">
        <v>84</v>
      </c>
      <c r="AJ7" s="13" t="n">
        <v>76</v>
      </c>
      <c r="AK7" s="13" t="n">
        <v>12</v>
      </c>
      <c r="AL7" s="13" t="n">
        <v>214269</v>
      </c>
      <c r="AM7" s="15" t="n">
        <f aca="false">AN7/AL7</f>
        <v>0.000462036038811027</v>
      </c>
      <c r="AN7" s="13" t="n">
        <v>99</v>
      </c>
      <c r="AO7" s="13" t="n">
        <v>97</v>
      </c>
      <c r="AP7" s="13" t="n">
        <v>4</v>
      </c>
      <c r="AQ7" s="13" t="n">
        <v>15</v>
      </c>
      <c r="AR7" s="15" t="n">
        <f aca="false">AQ7/(AQ7+AL7+BA7)</f>
        <v>7.000056000448E-005</v>
      </c>
      <c r="AS7" s="13" t="n">
        <v>14</v>
      </c>
      <c r="AT7" s="13" t="n">
        <v>5</v>
      </c>
      <c r="AU7" s="13" t="n">
        <v>9</v>
      </c>
      <c r="AV7" s="13" t="n">
        <v>0</v>
      </c>
      <c r="AX7" s="13" t="n">
        <v>0</v>
      </c>
      <c r="AY7" s="13" t="n">
        <v>0</v>
      </c>
      <c r="AZ7" s="13" t="n">
        <v>0</v>
      </c>
      <c r="BA7" s="13" t="n">
        <v>0</v>
      </c>
      <c r="BB7" s="16" t="n">
        <f aca="false">BA7/(BA7+AQ7+AL7)</f>
        <v>0</v>
      </c>
      <c r="BC7" s="13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  <c r="BJ7" s="13" t="n">
        <v>0</v>
      </c>
      <c r="BK7" s="13" t="n">
        <v>0</v>
      </c>
      <c r="BL7" s="13" t="n">
        <v>0</v>
      </c>
      <c r="BM7" s="13" t="n">
        <v>0</v>
      </c>
      <c r="BN7" s="13" t="n">
        <v>3</v>
      </c>
      <c r="BO7" s="15" t="n">
        <f aca="false">BN7/F7</f>
        <v>7.03216747810066E-006</v>
      </c>
      <c r="BP7" s="13" t="n">
        <v>0</v>
      </c>
      <c r="BQ7" s="15" t="n">
        <f aca="false">BP7/(F7+BP7+G7)</f>
        <v>0</v>
      </c>
      <c r="BR7" s="13" t="n">
        <v>650</v>
      </c>
    </row>
    <row r="8" s="13" customFormat="true" ht="13.8" hidden="false" customHeight="false" outlineLevel="0" collapsed="false">
      <c r="A8" s="12" t="n">
        <v>26</v>
      </c>
      <c r="B8" s="13" t="s">
        <v>78</v>
      </c>
      <c r="C8" s="13" t="s">
        <v>75</v>
      </c>
      <c r="D8" s="13" t="s">
        <v>73</v>
      </c>
      <c r="E8" s="13" t="s">
        <v>76</v>
      </c>
      <c r="F8" s="13" t="n">
        <v>131291</v>
      </c>
      <c r="G8" s="17" t="n">
        <v>1</v>
      </c>
      <c r="H8" s="14" t="n">
        <f aca="false">G8/(G8+F8)</f>
        <v>7.61661030375042E-006</v>
      </c>
      <c r="I8" s="13" t="n">
        <f aca="false">SUM(AG8,AQ8,AV8,G8,BP8)</f>
        <v>38582</v>
      </c>
      <c r="J8" s="13" t="n">
        <f aca="false">SUM(AL8,AQ8,BA8,G8,BP8)</f>
        <v>66097</v>
      </c>
      <c r="K8" s="15" t="n">
        <f aca="false">Sheet1!$BO$8</f>
        <v>7.6166683169448E-006</v>
      </c>
      <c r="L8" s="15" t="n">
        <f aca="false">1-K8</f>
        <v>0.999992383331683</v>
      </c>
      <c r="M8" s="15" t="n">
        <f aca="false">((AL8-AN8)/J8)</f>
        <v>0.999258665294945</v>
      </c>
      <c r="N8" s="15" t="n">
        <f aca="false">(AN8/J8)</f>
        <v>0.00065055902688473</v>
      </c>
      <c r="O8" s="15" t="n">
        <f aca="false">(AQ8/J8)</f>
        <v>7.56463984749686E-005</v>
      </c>
      <c r="P8" s="15" t="n">
        <f aca="false">(BA8/J8)</f>
        <v>0</v>
      </c>
      <c r="Q8" s="15" t="n">
        <f aca="false">SUM(M8:P8)</f>
        <v>0.999984870720305</v>
      </c>
      <c r="R8" s="15" t="n">
        <f aca="false">((AL8-AN8)/J8)*(1-BO8)</f>
        <v>0.999251054273129</v>
      </c>
      <c r="S8" s="15" t="n">
        <f aca="false">(AN8/J8)*(1-BO8)</f>
        <v>0.000650554071792402</v>
      </c>
      <c r="T8" s="15" t="n">
        <f aca="false">(AQ8/J8)*(1-BO8)</f>
        <v>7.56458223014421E-005</v>
      </c>
      <c r="U8" s="15" t="n">
        <f aca="false">(BA8/J8)*(1-BO8)</f>
        <v>0</v>
      </c>
      <c r="V8" s="15" t="n">
        <f aca="false">SUM(R8:U8)+K8</f>
        <v>0.99998487083554</v>
      </c>
      <c r="W8" s="15"/>
      <c r="X8" s="15"/>
      <c r="Y8" s="15"/>
      <c r="Z8" s="15"/>
      <c r="AA8" s="15"/>
      <c r="AB8" s="14"/>
      <c r="AC8" s="14"/>
      <c r="AD8" s="14"/>
      <c r="AE8" s="14"/>
      <c r="AF8" s="14"/>
      <c r="AG8" s="13" t="n">
        <v>38576</v>
      </c>
      <c r="AH8" s="15" t="n">
        <f aca="false">AI8/AG8</f>
        <v>0.000751762754043965</v>
      </c>
      <c r="AI8" s="13" t="n">
        <v>29</v>
      </c>
      <c r="AJ8" s="13" t="n">
        <v>27</v>
      </c>
      <c r="AK8" s="13" t="n">
        <v>3</v>
      </c>
      <c r="AL8" s="13" t="n">
        <v>66091</v>
      </c>
      <c r="AM8" s="15" t="n">
        <f aca="false">AN8/AL8</f>
        <v>0.000650618087182824</v>
      </c>
      <c r="AN8" s="13" t="n">
        <v>43</v>
      </c>
      <c r="AO8" s="13" t="n">
        <v>43</v>
      </c>
      <c r="AP8" s="13" t="n">
        <v>0</v>
      </c>
      <c r="AQ8" s="13" t="n">
        <v>5</v>
      </c>
      <c r="AR8" s="15" t="n">
        <f aca="false">AQ8/(AQ8+AL8+BA8)</f>
        <v>7.56475429678044E-005</v>
      </c>
      <c r="AS8" s="13" t="n">
        <v>4</v>
      </c>
      <c r="AT8" s="13" t="n">
        <v>1</v>
      </c>
      <c r="AU8" s="13" t="n">
        <v>3</v>
      </c>
      <c r="AV8" s="13" t="n">
        <v>0</v>
      </c>
      <c r="AX8" s="13" t="n">
        <v>0</v>
      </c>
      <c r="AY8" s="13" t="n">
        <v>0</v>
      </c>
      <c r="AZ8" s="13" t="n">
        <v>0</v>
      </c>
      <c r="BA8" s="13" t="n">
        <v>0</v>
      </c>
      <c r="BB8" s="16" t="n">
        <f aca="false">BA8/(BA8+AQ8+AL8)</f>
        <v>0</v>
      </c>
      <c r="BC8" s="13" t="n">
        <v>0</v>
      </c>
      <c r="BD8" s="13" t="n">
        <v>0</v>
      </c>
      <c r="BE8" s="13" t="n">
        <v>0</v>
      </c>
      <c r="BF8" s="13" t="n">
        <v>0</v>
      </c>
      <c r="BG8" s="13" t="n">
        <v>0</v>
      </c>
      <c r="BH8" s="13" t="n">
        <v>0</v>
      </c>
      <c r="BI8" s="13" t="n">
        <v>0</v>
      </c>
      <c r="BJ8" s="13" t="n">
        <v>0</v>
      </c>
      <c r="BK8" s="13" t="n">
        <v>0</v>
      </c>
      <c r="BL8" s="13" t="n">
        <v>0</v>
      </c>
      <c r="BM8" s="13" t="n">
        <v>0</v>
      </c>
      <c r="BN8" s="13" t="n">
        <v>1</v>
      </c>
      <c r="BO8" s="15" t="n">
        <f aca="false">BN8/F8</f>
        <v>7.6166683169448E-006</v>
      </c>
      <c r="BP8" s="13" t="n">
        <v>0</v>
      </c>
      <c r="BQ8" s="15" t="n">
        <f aca="false">BP8/(F8+BP8+G8)</f>
        <v>0</v>
      </c>
      <c r="BR8" s="13" t="n">
        <v>582</v>
      </c>
    </row>
    <row r="9" s="19" customFormat="true" ht="13.8" hidden="false" customHeight="false" outlineLevel="0" collapsed="false">
      <c r="A9" s="18" t="n">
        <v>3</v>
      </c>
      <c r="B9" s="19" t="s">
        <v>79</v>
      </c>
      <c r="C9" s="19" t="s">
        <v>67</v>
      </c>
      <c r="D9" s="19" t="s">
        <v>80</v>
      </c>
      <c r="E9" s="19" t="s">
        <v>81</v>
      </c>
      <c r="F9" s="19" t="n">
        <v>52574</v>
      </c>
      <c r="G9" s="20" t="n">
        <v>0</v>
      </c>
      <c r="H9" s="21" t="n">
        <f aca="false">G9/(G9+F9)</f>
        <v>0</v>
      </c>
      <c r="I9" s="20" t="n">
        <f aca="false">SUM(AG9,AQ9,AV9,G9,BP9)</f>
        <v>16282</v>
      </c>
      <c r="J9" s="20" t="n">
        <f aca="false">SUM(AL9,AQ9,BA9,G9,BP9)</f>
        <v>26467</v>
      </c>
      <c r="K9" s="22" t="n">
        <f aca="false">Sheet1!$BO$9</f>
        <v>0</v>
      </c>
      <c r="L9" s="22" t="n">
        <f aca="false">1-K9</f>
        <v>1</v>
      </c>
      <c r="M9" s="22" t="n">
        <f aca="false">((AL9-AN9)/J9)</f>
        <v>0.999508822307024</v>
      </c>
      <c r="N9" s="22" t="n">
        <f aca="false">(AN9/J9)</f>
        <v>0.000491177692976159</v>
      </c>
      <c r="O9" s="22" t="n">
        <f aca="false">(AQ9/J9)</f>
        <v>0</v>
      </c>
      <c r="P9" s="22" t="n">
        <f aca="false">(BA9/J9)</f>
        <v>0</v>
      </c>
      <c r="Q9" s="22" t="n">
        <f aca="false">SUM(M9:P9)</f>
        <v>1</v>
      </c>
      <c r="R9" s="22" t="n">
        <f aca="false">((AL9-AN9)/J9)*(1-BO9)</f>
        <v>0.999508822307024</v>
      </c>
      <c r="S9" s="22" t="n">
        <f aca="false">(AN9/J9)*(1-BO9)</f>
        <v>0.000491177692976159</v>
      </c>
      <c r="T9" s="22" t="n">
        <f aca="false">(AQ9/J9)*(1-BO9)</f>
        <v>0</v>
      </c>
      <c r="U9" s="22" t="n">
        <f aca="false">(BA9/J9)*(1-BO9)</f>
        <v>0</v>
      </c>
      <c r="V9" s="22" t="n">
        <f aca="false">SUM(R9:U9)+K9</f>
        <v>1</v>
      </c>
      <c r="W9" s="22"/>
      <c r="X9" s="22"/>
      <c r="Y9" s="22"/>
      <c r="Z9" s="22"/>
      <c r="AA9" s="22"/>
      <c r="AB9" s="21"/>
      <c r="AC9" s="21"/>
      <c r="AD9" s="21"/>
      <c r="AE9" s="21"/>
      <c r="AF9" s="21"/>
      <c r="AG9" s="19" t="n">
        <v>16282</v>
      </c>
      <c r="AH9" s="22" t="n">
        <f aca="false">AI9/AG9</f>
        <v>0.00135118535806412</v>
      </c>
      <c r="AI9" s="19" t="n">
        <v>22</v>
      </c>
      <c r="AJ9" s="19" t="n">
        <v>20</v>
      </c>
      <c r="AK9" s="19" t="n">
        <v>2</v>
      </c>
      <c r="AL9" s="19" t="n">
        <v>26467</v>
      </c>
      <c r="AM9" s="22" t="n">
        <f aca="false">AN9/AL9</f>
        <v>0.000491177692976159</v>
      </c>
      <c r="AN9" s="19" t="n">
        <v>13</v>
      </c>
      <c r="AO9" s="19" t="n">
        <v>13</v>
      </c>
      <c r="AP9" s="19" t="n">
        <v>0</v>
      </c>
      <c r="AQ9" s="19" t="n">
        <v>0</v>
      </c>
      <c r="AR9" s="22" t="n">
        <f aca="false">AQ9/(AQ9+AL9+BA9)</f>
        <v>0</v>
      </c>
      <c r="AS9" s="19" t="n">
        <v>0</v>
      </c>
      <c r="AT9" s="19" t="n">
        <v>0</v>
      </c>
      <c r="AU9" s="19" t="n">
        <v>0</v>
      </c>
      <c r="AV9" s="19" t="n">
        <v>0</v>
      </c>
      <c r="AX9" s="19" t="n">
        <v>0</v>
      </c>
      <c r="AY9" s="19" t="n">
        <v>0</v>
      </c>
      <c r="AZ9" s="19" t="n">
        <v>0</v>
      </c>
      <c r="BA9" s="19" t="n">
        <v>0</v>
      </c>
      <c r="BB9" s="23" t="n">
        <f aca="false">BA9/(BA9+AQ9+AL9)</f>
        <v>0</v>
      </c>
      <c r="BC9" s="19" t="n">
        <v>0</v>
      </c>
      <c r="BD9" s="19" t="n">
        <v>0</v>
      </c>
      <c r="BE9" s="19" t="n">
        <v>0</v>
      </c>
      <c r="BF9" s="19" t="n">
        <v>0</v>
      </c>
      <c r="BG9" s="19" t="n">
        <v>0</v>
      </c>
      <c r="BH9" s="19" t="n">
        <v>0</v>
      </c>
      <c r="BI9" s="19" t="n">
        <v>0</v>
      </c>
      <c r="BJ9" s="19" t="n">
        <v>0</v>
      </c>
      <c r="BK9" s="19" t="n">
        <v>0</v>
      </c>
      <c r="BL9" s="19" t="n">
        <v>0</v>
      </c>
      <c r="BM9" s="19" t="n">
        <v>0</v>
      </c>
      <c r="BN9" s="19" t="n">
        <v>0</v>
      </c>
      <c r="BO9" s="22" t="n">
        <f aca="false">BN9/F9</f>
        <v>0</v>
      </c>
      <c r="BP9" s="20" t="n">
        <v>0</v>
      </c>
      <c r="BQ9" s="22" t="n">
        <f aca="false">BP9/(F9+BP9+G9)</f>
        <v>0</v>
      </c>
      <c r="BR9" s="19" t="n">
        <v>561</v>
      </c>
    </row>
    <row r="10" s="20" customFormat="true" ht="13.8" hidden="false" customHeight="false" outlineLevel="0" collapsed="false">
      <c r="A10" s="24" t="n">
        <v>4</v>
      </c>
      <c r="B10" s="20" t="s">
        <v>82</v>
      </c>
      <c r="C10" s="20" t="s">
        <v>67</v>
      </c>
      <c r="D10" s="20" t="s">
        <v>83</v>
      </c>
      <c r="E10" s="20" t="s">
        <v>81</v>
      </c>
      <c r="F10" s="20" t="n">
        <v>66570</v>
      </c>
      <c r="G10" s="20" t="n">
        <v>0</v>
      </c>
      <c r="H10" s="21" t="n">
        <f aca="false">G10/(G10+F10)</f>
        <v>0</v>
      </c>
      <c r="I10" s="20" t="n">
        <f aca="false">SUM(AG10,AQ10,AV10,G10,BP10)</f>
        <v>16814</v>
      </c>
      <c r="J10" s="20" t="n">
        <f aca="false">SUM(AL10,AQ10,BA10,G10,BP10)</f>
        <v>33525</v>
      </c>
      <c r="K10" s="22" t="n">
        <f aca="false">Sheet1!$BO$10</f>
        <v>1.50217815832958E-005</v>
      </c>
      <c r="L10" s="22" t="n">
        <f aca="false">1-K10</f>
        <v>0.999984978218417</v>
      </c>
      <c r="M10" s="22" t="n">
        <f aca="false">((AL10-AN10)/J10)</f>
        <v>0.999642058165548</v>
      </c>
      <c r="N10" s="22" t="n">
        <f aca="false">(AN10/J10)</f>
        <v>0.000357941834451902</v>
      </c>
      <c r="O10" s="22" t="n">
        <f aca="false">(AQ10/J10)</f>
        <v>0</v>
      </c>
      <c r="P10" s="22" t="n">
        <f aca="false">(BA10/J10)</f>
        <v>0</v>
      </c>
      <c r="Q10" s="22" t="n">
        <f aca="false">SUM(M10:P10)</f>
        <v>1</v>
      </c>
      <c r="R10" s="22" t="n">
        <f aca="false">((AL10-AN10)/J10)*(1-BO10)</f>
        <v>0.999627041760889</v>
      </c>
      <c r="S10" s="22" t="n">
        <f aca="false">(AN10/J10)*(1-BO10)</f>
        <v>0.000357936457527845</v>
      </c>
      <c r="T10" s="22" t="n">
        <f aca="false">(AQ10/J10)*(1-BO10)</f>
        <v>0</v>
      </c>
      <c r="U10" s="22" t="n">
        <f aca="false">(BA10/J10)*(1-BO10)</f>
        <v>0</v>
      </c>
      <c r="V10" s="22" t="n">
        <f aca="false">SUM(R10:U10)+K10</f>
        <v>1</v>
      </c>
      <c r="W10" s="22"/>
      <c r="X10" s="22"/>
      <c r="Y10" s="22"/>
      <c r="Z10" s="22"/>
      <c r="AA10" s="22"/>
      <c r="AB10" s="21"/>
      <c r="AC10" s="21"/>
      <c r="AD10" s="21"/>
      <c r="AE10" s="21"/>
      <c r="AF10" s="21"/>
      <c r="AG10" s="20" t="n">
        <v>16814</v>
      </c>
      <c r="AH10" s="22" t="n">
        <f aca="false">AI10/AG10</f>
        <v>0.00160580468657072</v>
      </c>
      <c r="AI10" s="20" t="n">
        <v>27</v>
      </c>
      <c r="AJ10" s="20" t="n">
        <v>24</v>
      </c>
      <c r="AK10" s="20" t="n">
        <v>3</v>
      </c>
      <c r="AL10" s="20" t="n">
        <v>33525</v>
      </c>
      <c r="AM10" s="22" t="n">
        <f aca="false">AN10/AL10</f>
        <v>0.000357941834451902</v>
      </c>
      <c r="AN10" s="20" t="n">
        <v>12</v>
      </c>
      <c r="AO10" s="20" t="n">
        <v>12</v>
      </c>
      <c r="AP10" s="20" t="n">
        <v>1</v>
      </c>
      <c r="AQ10" s="20" t="n">
        <v>0</v>
      </c>
      <c r="AR10" s="22" t="n">
        <f aca="false">AQ10/(AQ10+AL10+BA10)</f>
        <v>0</v>
      </c>
      <c r="AS10" s="20" t="n">
        <v>0</v>
      </c>
      <c r="AT10" s="20" t="n">
        <v>0</v>
      </c>
      <c r="AU10" s="20" t="n">
        <v>0</v>
      </c>
      <c r="AV10" s="20" t="n">
        <v>0</v>
      </c>
      <c r="AX10" s="20" t="n">
        <v>0</v>
      </c>
      <c r="AY10" s="20" t="n">
        <v>0</v>
      </c>
      <c r="AZ10" s="20" t="n">
        <v>0</v>
      </c>
      <c r="BA10" s="20" t="n">
        <v>0</v>
      </c>
      <c r="BB10" s="23" t="n">
        <f aca="false">BA10/(BA10+AQ10+AL10)</f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H10" s="20" t="n">
        <v>0</v>
      </c>
      <c r="BI10" s="20" t="n">
        <v>0</v>
      </c>
      <c r="BJ10" s="20" t="n">
        <v>0</v>
      </c>
      <c r="BK10" s="20" t="n">
        <v>0</v>
      </c>
      <c r="BL10" s="20" t="n">
        <v>0</v>
      </c>
      <c r="BM10" s="20" t="n">
        <v>0</v>
      </c>
      <c r="BN10" s="20" t="n">
        <v>1</v>
      </c>
      <c r="BO10" s="22" t="n">
        <f aca="false">BN10/F10</f>
        <v>1.50217815832958E-005</v>
      </c>
      <c r="BP10" s="20" t="n">
        <v>0</v>
      </c>
      <c r="BQ10" s="22" t="n">
        <f aca="false">BP10/(F10+BP10+G10)</f>
        <v>0</v>
      </c>
      <c r="BR10" s="20" t="n">
        <v>640</v>
      </c>
    </row>
    <row r="11" s="20" customFormat="true" ht="13.8" hidden="false" customHeight="false" outlineLevel="0" collapsed="false">
      <c r="A11" s="24" t="n">
        <v>5</v>
      </c>
      <c r="B11" s="20" t="s">
        <v>84</v>
      </c>
      <c r="C11" s="20" t="s">
        <v>67</v>
      </c>
      <c r="D11" s="20" t="s">
        <v>85</v>
      </c>
      <c r="E11" s="20" t="s">
        <v>81</v>
      </c>
      <c r="F11" s="20" t="n">
        <v>45177</v>
      </c>
      <c r="G11" s="20" t="n">
        <v>0</v>
      </c>
      <c r="H11" s="21" t="n">
        <f aca="false">G11/(G11+F11)</f>
        <v>0</v>
      </c>
      <c r="I11" s="20" t="n">
        <f aca="false">SUM(AG11,AQ11,AV11,G11,BP11)</f>
        <v>11848</v>
      </c>
      <c r="J11" s="20" t="n">
        <f aca="false">SUM(AL11,AQ11,BA11,G11,BP11)</f>
        <v>22765</v>
      </c>
      <c r="K11" s="22" t="n">
        <f aca="false">Sheet1!$BO$11</f>
        <v>0</v>
      </c>
      <c r="L11" s="22" t="n">
        <f aca="false">1-K11</f>
        <v>1</v>
      </c>
      <c r="M11" s="22" t="n">
        <f aca="false">((AL11-AN11)/J11)</f>
        <v>0.999297166703273</v>
      </c>
      <c r="N11" s="22" t="n">
        <f aca="false">(AN11/J11)</f>
        <v>0.000702833296727432</v>
      </c>
      <c r="O11" s="22" t="n">
        <f aca="false">(AQ11/J11)</f>
        <v>0</v>
      </c>
      <c r="P11" s="22" t="n">
        <f aca="false">(BA11/J11)</f>
        <v>0</v>
      </c>
      <c r="Q11" s="22" t="n">
        <f aca="false">SUM(M11:P11)</f>
        <v>1</v>
      </c>
      <c r="R11" s="22" t="n">
        <f aca="false">((AL11-AN11)/J11)*(1-BO11)</f>
        <v>0.999297166703273</v>
      </c>
      <c r="S11" s="22" t="n">
        <f aca="false">(AN11/J11)*(1-BO11)</f>
        <v>0.000702833296727432</v>
      </c>
      <c r="T11" s="22" t="n">
        <f aca="false">(AQ11/J11)*(1-BO11)</f>
        <v>0</v>
      </c>
      <c r="U11" s="22" t="n">
        <f aca="false">(BA11/J11)*(1-BO11)</f>
        <v>0</v>
      </c>
      <c r="V11" s="22" t="n">
        <f aca="false">SUM(R11:U11)+K11</f>
        <v>1</v>
      </c>
      <c r="W11" s="22"/>
      <c r="X11" s="22"/>
      <c r="Y11" s="22"/>
      <c r="Z11" s="22"/>
      <c r="AA11" s="22"/>
      <c r="AB11" s="21"/>
      <c r="AC11" s="21"/>
      <c r="AD11" s="21"/>
      <c r="AE11" s="21"/>
      <c r="AF11" s="21"/>
      <c r="AG11" s="20" t="n">
        <v>11848</v>
      </c>
      <c r="AH11" s="22" t="n">
        <f aca="false">AI11/AG11</f>
        <v>0.000590817015530047</v>
      </c>
      <c r="AI11" s="20" t="n">
        <v>7</v>
      </c>
      <c r="AJ11" s="20" t="n">
        <v>7</v>
      </c>
      <c r="AK11" s="20" t="n">
        <v>0</v>
      </c>
      <c r="AL11" s="20" t="n">
        <v>22765</v>
      </c>
      <c r="AM11" s="22" t="n">
        <f aca="false">AN11/AL11</f>
        <v>0.000702833296727432</v>
      </c>
      <c r="AN11" s="20" t="n">
        <v>16</v>
      </c>
      <c r="AO11" s="20" t="n">
        <v>15</v>
      </c>
      <c r="AP11" s="20" t="n">
        <v>1</v>
      </c>
      <c r="AQ11" s="20" t="n">
        <v>0</v>
      </c>
      <c r="AR11" s="22" t="n">
        <f aca="false">AQ11/(AQ11+AL11+BA11)</f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3" t="n">
        <f aca="false">BA11/(BA11+AQ11+AL11)</f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2" t="n">
        <f aca="false">BN11/F11</f>
        <v>0</v>
      </c>
      <c r="BP11" s="20" t="n">
        <v>0</v>
      </c>
      <c r="BQ11" s="22" t="n">
        <f aca="false">BP11/(F11+BP11+G11)</f>
        <v>0</v>
      </c>
      <c r="BR11" s="20" t="n">
        <v>641</v>
      </c>
    </row>
    <row r="12" s="20" customFormat="true" ht="13.8" hidden="false" customHeight="false" outlineLevel="0" collapsed="false">
      <c r="A12" s="24" t="n">
        <v>27</v>
      </c>
      <c r="B12" s="20" t="s">
        <v>86</v>
      </c>
      <c r="C12" s="20" t="s">
        <v>75</v>
      </c>
      <c r="D12" s="20" t="s">
        <v>80</v>
      </c>
      <c r="E12" s="20" t="s">
        <v>87</v>
      </c>
      <c r="F12" s="20" t="n">
        <v>310722</v>
      </c>
      <c r="G12" s="25" t="n">
        <v>0</v>
      </c>
      <c r="H12" s="21" t="n">
        <f aca="false">G12/(G12+F12)</f>
        <v>0</v>
      </c>
      <c r="I12" s="20" t="n">
        <f aca="false">SUM(AG12,AQ12,AV12,G12,BP12)</f>
        <v>81752</v>
      </c>
      <c r="J12" s="20" t="n">
        <f aca="false">SUM(AL12,AQ12,BA12,G12,BP12)</f>
        <v>156489</v>
      </c>
      <c r="K12" s="22" t="n">
        <f aca="false">Sheet1!$BO$12</f>
        <v>0.000656535423948095</v>
      </c>
      <c r="L12" s="22" t="n">
        <f aca="false">1-K12</f>
        <v>0.999343464576052</v>
      </c>
      <c r="M12" s="22" t="n">
        <f aca="false">((AL12-AN12)/J12)</f>
        <v>0.999412099252983</v>
      </c>
      <c r="N12" s="22" t="n">
        <f aca="false">(AN12/J12)</f>
        <v>0.000581510521506304</v>
      </c>
      <c r="O12" s="22" t="n">
        <f aca="false">(AQ12/J12)</f>
        <v>6.39022551105829E-006</v>
      </c>
      <c r="P12" s="22" t="n">
        <f aca="false">(BA12/J12)</f>
        <v>0</v>
      </c>
      <c r="Q12" s="22" t="n">
        <f aca="false">SUM(M12:P12)</f>
        <v>1</v>
      </c>
      <c r="R12" s="22" t="n">
        <f aca="false">((AL12-AN12)/J12)*(1-BO12)</f>
        <v>0.998755949806701</v>
      </c>
      <c r="S12" s="22" t="n">
        <f aca="false">(AN12/J12)*(1-BO12)</f>
        <v>0.000581128739249537</v>
      </c>
      <c r="T12" s="22" t="n">
        <f aca="false">(AQ12/J12)*(1-BO12)</f>
        <v>6.38603010164326E-006</v>
      </c>
      <c r="U12" s="22" t="n">
        <f aca="false">(BA12/J12)*(1-BO12)</f>
        <v>0</v>
      </c>
      <c r="V12" s="22" t="n">
        <f aca="false">SUM(R12:U12)+K12</f>
        <v>1</v>
      </c>
      <c r="W12" s="22"/>
      <c r="X12" s="22"/>
      <c r="Y12" s="22"/>
      <c r="Z12" s="22"/>
      <c r="AA12" s="22"/>
      <c r="AB12" s="21"/>
      <c r="AC12" s="21"/>
      <c r="AD12" s="21"/>
      <c r="AE12" s="21"/>
      <c r="AF12" s="21"/>
      <c r="AG12" s="20" t="n">
        <v>81751</v>
      </c>
      <c r="AH12" s="22" t="n">
        <f aca="false">AI12/AG12</f>
        <v>0.000868490905310027</v>
      </c>
      <c r="AI12" s="20" t="n">
        <v>71</v>
      </c>
      <c r="AJ12" s="20" t="n">
        <v>64</v>
      </c>
      <c r="AK12" s="20" t="n">
        <v>10</v>
      </c>
      <c r="AL12" s="20" t="n">
        <v>156488</v>
      </c>
      <c r="AM12" s="22" t="n">
        <f aca="false">AN12/AL12</f>
        <v>0.000581514237513419</v>
      </c>
      <c r="AN12" s="20" t="n">
        <v>91</v>
      </c>
      <c r="AO12" s="20" t="n">
        <v>88</v>
      </c>
      <c r="AP12" s="20" t="n">
        <v>3</v>
      </c>
      <c r="AQ12" s="20" t="n">
        <v>1</v>
      </c>
      <c r="AR12" s="22" t="n">
        <f aca="false">AQ12/(AQ12+AL12+BA12)</f>
        <v>6.39022551105829E-006</v>
      </c>
      <c r="AS12" s="20" t="n">
        <v>1</v>
      </c>
      <c r="AT12" s="20" t="n">
        <v>0</v>
      </c>
      <c r="AU12" s="20" t="n">
        <v>1</v>
      </c>
      <c r="AV12" s="20" t="n">
        <v>0</v>
      </c>
      <c r="AX12" s="20" t="n">
        <v>0</v>
      </c>
      <c r="AY12" s="20" t="n">
        <v>0</v>
      </c>
      <c r="AZ12" s="20" t="n">
        <v>0</v>
      </c>
      <c r="BA12" s="20" t="n">
        <v>0</v>
      </c>
      <c r="BB12" s="23" t="n">
        <f aca="false">BA12/(BA12+AQ12+AL12)</f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H12" s="20" t="n">
        <v>0</v>
      </c>
      <c r="BI12" s="20" t="n">
        <v>0</v>
      </c>
      <c r="BJ12" s="20" t="n">
        <v>0</v>
      </c>
      <c r="BK12" s="20" t="n">
        <v>0</v>
      </c>
      <c r="BL12" s="20" t="n">
        <v>0</v>
      </c>
      <c r="BM12" s="20" t="n">
        <v>0</v>
      </c>
      <c r="BN12" s="20" t="n">
        <v>204</v>
      </c>
      <c r="BO12" s="22" t="n">
        <f aca="false">BN12/F12</f>
        <v>0.000656535423948095</v>
      </c>
      <c r="BP12" s="20" t="n">
        <v>0</v>
      </c>
      <c r="BQ12" s="22" t="n">
        <f aca="false">BP12/(F12+BP12+G12)</f>
        <v>0</v>
      </c>
      <c r="BR12" s="20" t="n">
        <v>639</v>
      </c>
    </row>
    <row r="13" s="20" customFormat="true" ht="13.8" hidden="false" customHeight="false" outlineLevel="0" collapsed="false">
      <c r="A13" s="24" t="n">
        <v>28</v>
      </c>
      <c r="B13" s="20" t="s">
        <v>88</v>
      </c>
      <c r="C13" s="20" t="s">
        <v>75</v>
      </c>
      <c r="D13" s="20" t="s">
        <v>83</v>
      </c>
      <c r="E13" s="20" t="s">
        <v>87</v>
      </c>
      <c r="F13" s="20" t="n">
        <v>291164</v>
      </c>
      <c r="G13" s="25" t="n">
        <v>0</v>
      </c>
      <c r="H13" s="21" t="n">
        <f aca="false">G13/(G13+F13)</f>
        <v>0</v>
      </c>
      <c r="I13" s="20" t="n">
        <f aca="false">SUM(AG13,AQ13,AV13,G13,BP13)</f>
        <v>79668</v>
      </c>
      <c r="J13" s="20" t="n">
        <f aca="false">SUM(AL13,AQ13,BA13,G13,BP13)</f>
        <v>146458</v>
      </c>
      <c r="K13" s="22" t="n">
        <f aca="false">Sheet1!$BO$13</f>
        <v>0</v>
      </c>
      <c r="L13" s="22" t="n">
        <f aca="false">1-K13</f>
        <v>1</v>
      </c>
      <c r="M13" s="22" t="n">
        <f aca="false">((AL13-AN13)/J13)</f>
        <v>0.99961080992503</v>
      </c>
      <c r="N13" s="22" t="n">
        <f aca="false">(AN13/J13)</f>
        <v>0.000382362178918188</v>
      </c>
      <c r="O13" s="22" t="n">
        <f aca="false">(AQ13/J13)</f>
        <v>6.8278960521105E-006</v>
      </c>
      <c r="P13" s="22" t="n">
        <f aca="false">(BA13/J13)</f>
        <v>0</v>
      </c>
      <c r="Q13" s="22" t="n">
        <f aca="false">SUM(M13:P13)</f>
        <v>1</v>
      </c>
      <c r="R13" s="22" t="n">
        <f aca="false">((AL13-AN13)/J13)*(1-BO13)</f>
        <v>0.99961080992503</v>
      </c>
      <c r="S13" s="22" t="n">
        <f aca="false">(AN13/J13)*(1-BO13)</f>
        <v>0.000382362178918188</v>
      </c>
      <c r="T13" s="22" t="n">
        <f aca="false">(AQ13/J13)*(1-BO13)</f>
        <v>6.8278960521105E-006</v>
      </c>
      <c r="U13" s="22" t="n">
        <f aca="false">(BA13/J13)*(1-BO13)</f>
        <v>0</v>
      </c>
      <c r="V13" s="22" t="n">
        <f aca="false">SUM(R13:U13)+K13</f>
        <v>1</v>
      </c>
      <c r="W13" s="22"/>
      <c r="X13" s="22"/>
      <c r="Y13" s="22"/>
      <c r="Z13" s="22"/>
      <c r="AA13" s="22"/>
      <c r="AB13" s="21"/>
      <c r="AC13" s="21"/>
      <c r="AD13" s="21"/>
      <c r="AE13" s="21"/>
      <c r="AF13" s="21"/>
      <c r="AG13" s="20" t="n">
        <v>79667</v>
      </c>
      <c r="AH13" s="22" t="n">
        <f aca="false">AI13/AG13</f>
        <v>0.000778239421592378</v>
      </c>
      <c r="AI13" s="20" t="n">
        <v>62</v>
      </c>
      <c r="AJ13" s="20" t="n">
        <v>53</v>
      </c>
      <c r="AK13" s="20" t="n">
        <v>10</v>
      </c>
      <c r="AL13" s="20" t="n">
        <v>146457</v>
      </c>
      <c r="AM13" s="22" t="n">
        <f aca="false">AN13/AL13</f>
        <v>0.000382364789665226</v>
      </c>
      <c r="AN13" s="20" t="n">
        <v>56</v>
      </c>
      <c r="AO13" s="20" t="n">
        <v>55</v>
      </c>
      <c r="AP13" s="20" t="n">
        <v>3</v>
      </c>
      <c r="AQ13" s="20" t="n">
        <v>1</v>
      </c>
      <c r="AR13" s="22" t="n">
        <f aca="false">AQ13/(AQ13+AL13+BA13)</f>
        <v>6.8278960521105E-006</v>
      </c>
      <c r="AS13" s="20" t="n">
        <v>1</v>
      </c>
      <c r="AT13" s="20" t="n">
        <v>0</v>
      </c>
      <c r="AU13" s="20" t="n">
        <v>1</v>
      </c>
      <c r="AV13" s="20" t="n">
        <v>0</v>
      </c>
      <c r="AX13" s="20" t="n">
        <v>0</v>
      </c>
      <c r="AY13" s="20" t="n">
        <v>0</v>
      </c>
      <c r="AZ13" s="20" t="n">
        <v>0</v>
      </c>
      <c r="BA13" s="20" t="n">
        <v>0</v>
      </c>
      <c r="BB13" s="23" t="n">
        <f aca="false">BA13/(BA13+AQ13+AL13)</f>
        <v>0</v>
      </c>
      <c r="BC13" s="20" t="n">
        <v>0</v>
      </c>
      <c r="BD13" s="20" t="n">
        <v>0</v>
      </c>
      <c r="BE13" s="20" t="n">
        <v>0</v>
      </c>
      <c r="BF13" s="20" t="n">
        <v>1</v>
      </c>
      <c r="BG13" s="20" t="n">
        <v>0</v>
      </c>
      <c r="BH13" s="20" t="n">
        <v>0</v>
      </c>
      <c r="BI13" s="20" t="n">
        <v>0</v>
      </c>
      <c r="BJ13" s="20" t="n">
        <v>0</v>
      </c>
      <c r="BK13" s="20" t="n">
        <v>0</v>
      </c>
      <c r="BL13" s="20" t="n">
        <v>0</v>
      </c>
      <c r="BM13" s="20" t="n">
        <v>0</v>
      </c>
      <c r="BN13" s="20" t="n">
        <v>0</v>
      </c>
      <c r="BO13" s="22" t="n">
        <f aca="false">BN13/F13</f>
        <v>0</v>
      </c>
      <c r="BP13" s="20" t="n">
        <v>0</v>
      </c>
      <c r="BQ13" s="22" t="n">
        <f aca="false">BP13/(F13+BP13+G13)</f>
        <v>0</v>
      </c>
      <c r="BR13" s="20" t="n">
        <v>624</v>
      </c>
    </row>
    <row r="14" s="27" customFormat="true" ht="13.8" hidden="false" customHeight="false" outlineLevel="0" collapsed="false">
      <c r="A14" s="26" t="n">
        <v>29</v>
      </c>
      <c r="B14" s="27" t="s">
        <v>89</v>
      </c>
      <c r="C14" s="27" t="s">
        <v>75</v>
      </c>
      <c r="D14" s="27" t="s">
        <v>85</v>
      </c>
      <c r="E14" s="27" t="s">
        <v>87</v>
      </c>
      <c r="F14" s="27" t="n">
        <v>151148</v>
      </c>
      <c r="G14" s="25" t="n">
        <v>0</v>
      </c>
      <c r="H14" s="21" t="n">
        <f aca="false">G14/(G14+F14)</f>
        <v>0</v>
      </c>
      <c r="I14" s="20" t="n">
        <f aca="false">SUM(AG14,AQ14,AV14,G14,BP14)</f>
        <v>41810</v>
      </c>
      <c r="J14" s="20" t="n">
        <f aca="false">SUM(AL14,AQ14,BA14,G14,BP14)</f>
        <v>77153</v>
      </c>
      <c r="K14" s="22" t="n">
        <f aca="false">Sheet1!$BO$14</f>
        <v>0</v>
      </c>
      <c r="L14" s="22" t="n">
        <f aca="false">1-K14</f>
        <v>1</v>
      </c>
      <c r="M14" s="22" t="n">
        <f aca="false">((AL14-AN14)/J14)</f>
        <v>0.999546355942089</v>
      </c>
      <c r="N14" s="22" t="n">
        <f aca="false">(AN14/J14)</f>
        <v>0.00044068279911345</v>
      </c>
      <c r="O14" s="22" t="n">
        <f aca="false">(AQ14/J14)</f>
        <v>1.29612587974544E-005</v>
      </c>
      <c r="P14" s="22" t="n">
        <f aca="false">(BA14/J14)</f>
        <v>0</v>
      </c>
      <c r="Q14" s="22" t="n">
        <f aca="false">SUM(M14:P14)</f>
        <v>1</v>
      </c>
      <c r="R14" s="22" t="n">
        <f aca="false">((AL14-AN14)/J14)*(1-BO14)</f>
        <v>0.999546355942089</v>
      </c>
      <c r="S14" s="22" t="n">
        <f aca="false">(AN14/J14)*(1-BO14)</f>
        <v>0.00044068279911345</v>
      </c>
      <c r="T14" s="22" t="n">
        <f aca="false">(AQ14/J14)*(1-BO14)</f>
        <v>1.29612587974544E-005</v>
      </c>
      <c r="U14" s="22" t="n">
        <f aca="false">(BA14/J14)*(1-BO14)</f>
        <v>0</v>
      </c>
      <c r="V14" s="22" t="n">
        <f aca="false">SUM(R14:U14)+K14</f>
        <v>1</v>
      </c>
      <c r="W14" s="22"/>
      <c r="X14" s="22"/>
      <c r="Y14" s="22"/>
      <c r="Z14" s="22"/>
      <c r="AA14" s="22"/>
      <c r="AB14" s="21"/>
      <c r="AC14" s="21"/>
      <c r="AD14" s="21"/>
      <c r="AE14" s="21"/>
      <c r="AF14" s="21"/>
      <c r="AG14" s="27" t="n">
        <v>41809</v>
      </c>
      <c r="AH14" s="22" t="n">
        <f aca="false">AI14/AG14</f>
        <v>0.00112415986988447</v>
      </c>
      <c r="AI14" s="27" t="n">
        <v>47</v>
      </c>
      <c r="AJ14" s="27" t="n">
        <v>33</v>
      </c>
      <c r="AK14" s="27" t="n">
        <v>16</v>
      </c>
      <c r="AL14" s="27" t="n">
        <v>77152</v>
      </c>
      <c r="AM14" s="22" t="n">
        <f aca="false">AN14/AL14</f>
        <v>0.00044068851099129</v>
      </c>
      <c r="AN14" s="27" t="n">
        <v>34</v>
      </c>
      <c r="AO14" s="27" t="n">
        <v>33</v>
      </c>
      <c r="AP14" s="27" t="n">
        <v>2</v>
      </c>
      <c r="AQ14" s="27" t="n">
        <v>1</v>
      </c>
      <c r="AR14" s="22" t="n">
        <f aca="false">AQ14/(AQ14+AL14+BA14)</f>
        <v>1.29612587974544E-005</v>
      </c>
      <c r="AS14" s="27" t="n">
        <v>0</v>
      </c>
      <c r="AT14" s="27" t="n">
        <v>0</v>
      </c>
      <c r="AU14" s="27" t="n">
        <v>0</v>
      </c>
      <c r="AV14" s="27" t="n">
        <v>0</v>
      </c>
      <c r="AX14" s="27" t="n">
        <v>0</v>
      </c>
      <c r="AY14" s="27" t="n">
        <v>0</v>
      </c>
      <c r="AZ14" s="27" t="n">
        <v>0</v>
      </c>
      <c r="BA14" s="27" t="n">
        <v>0</v>
      </c>
      <c r="BB14" s="23" t="n">
        <f aca="false">BA14/(BA14+AQ14+AL14)</f>
        <v>0</v>
      </c>
      <c r="BC14" s="27" t="n">
        <v>0</v>
      </c>
      <c r="BD14" s="27" t="n">
        <v>0</v>
      </c>
      <c r="BE14" s="27" t="n">
        <v>0</v>
      </c>
      <c r="BF14" s="27" t="n">
        <v>0</v>
      </c>
      <c r="BG14" s="27" t="n">
        <v>0</v>
      </c>
      <c r="BH14" s="27" t="n">
        <v>0</v>
      </c>
      <c r="BI14" s="27" t="n">
        <v>0</v>
      </c>
      <c r="BJ14" s="27" t="n">
        <v>0</v>
      </c>
      <c r="BK14" s="27" t="n">
        <v>0</v>
      </c>
      <c r="BL14" s="27" t="n">
        <v>0</v>
      </c>
      <c r="BM14" s="27" t="n">
        <v>0</v>
      </c>
      <c r="BN14" s="27" t="n">
        <v>0</v>
      </c>
      <c r="BO14" s="22" t="n">
        <f aca="false">BN14/F14</f>
        <v>0</v>
      </c>
      <c r="BP14" s="20" t="n">
        <v>0</v>
      </c>
      <c r="BQ14" s="22" t="n">
        <f aca="false">BP14/(F14+BP14+G14)</f>
        <v>0</v>
      </c>
      <c r="BR14" s="27" t="n">
        <v>610</v>
      </c>
    </row>
    <row r="15" s="29" customFormat="true" ht="13.8" hidden="false" customHeight="false" outlineLevel="0" collapsed="false">
      <c r="A15" s="28" t="n">
        <v>6</v>
      </c>
      <c r="B15" s="29" t="s">
        <v>90</v>
      </c>
      <c r="C15" s="29" t="s">
        <v>67</v>
      </c>
      <c r="D15" s="29" t="s">
        <v>91</v>
      </c>
      <c r="E15" s="29" t="s">
        <v>92</v>
      </c>
      <c r="F15" s="29" t="n">
        <v>25368</v>
      </c>
      <c r="G15" s="0" t="n">
        <v>221</v>
      </c>
      <c r="H15" s="30" t="n">
        <f aca="false">G15/(G15+F15)</f>
        <v>0.00863652350619407</v>
      </c>
      <c r="I15" s="31" t="n">
        <f aca="false">SUM(AG15,AQ15,AV15,G15,BP15)</f>
        <v>8276</v>
      </c>
      <c r="J15" s="31" t="n">
        <f aca="false">SUM(AL15,AQ15,BA15,G15,BP15)</f>
        <v>11581</v>
      </c>
      <c r="K15" s="32" t="n">
        <f aca="false">Sheet1!$BO$15</f>
        <v>0.135288552507096</v>
      </c>
      <c r="L15" s="32" t="n">
        <f aca="false">1-K15</f>
        <v>0.864711447492904</v>
      </c>
      <c r="M15" s="32" t="n">
        <f aca="false">((AL15-AN15)/J15)</f>
        <v>0.266902685433037</v>
      </c>
      <c r="N15" s="32" t="n">
        <f aca="false">(AN15/J15)</f>
        <v>0.177791209740092</v>
      </c>
      <c r="O15" s="32" t="n">
        <f aca="false">(AQ15/J15)</f>
        <v>0.473361540454192</v>
      </c>
      <c r="P15" s="32" t="n">
        <f aca="false">(BA15/J15)</f>
        <v>0.0628615836283568</v>
      </c>
      <c r="Q15" s="32" t="n">
        <f aca="false">SUM(M15:P15)</f>
        <v>0.980917019255677</v>
      </c>
      <c r="R15" s="32" t="n">
        <f aca="false">((AL15-AN15)/J15)*(1-BO15)</f>
        <v>0.230793807460544</v>
      </c>
      <c r="S15" s="32" t="n">
        <f aca="false">(AN15/J15)*(1-BO15)</f>
        <v>0.153738094325869</v>
      </c>
      <c r="T15" s="32" t="n">
        <f aca="false">(AQ15/J15)*(1-BO15)</f>
        <v>0.409321142833615</v>
      </c>
      <c r="U15" s="32" t="n">
        <f aca="false">(BA15/J15)*(1-BO15)</f>
        <v>0.0543571309709726</v>
      </c>
      <c r="V15" s="32" t="n">
        <f aca="false">SUM(R15:U15)+K15</f>
        <v>0.983498728098097</v>
      </c>
      <c r="W15" s="32"/>
      <c r="X15" s="32"/>
      <c r="Y15" s="32"/>
      <c r="Z15" s="32"/>
      <c r="AA15" s="32"/>
      <c r="AB15" s="30"/>
      <c r="AC15" s="30"/>
      <c r="AD15" s="30"/>
      <c r="AE15" s="30"/>
      <c r="AF15" s="30"/>
      <c r="AG15" s="29" t="n">
        <v>2252</v>
      </c>
      <c r="AH15" s="32" t="n">
        <f aca="false">AI15/AG15</f>
        <v>0.19404973357016</v>
      </c>
      <c r="AI15" s="29" t="n">
        <v>437</v>
      </c>
      <c r="AJ15" s="29" t="n">
        <v>399</v>
      </c>
      <c r="AK15" s="29" t="n">
        <v>73</v>
      </c>
      <c r="AL15" s="29" t="n">
        <v>5150</v>
      </c>
      <c r="AM15" s="32" t="n">
        <f aca="false">AN15/AL15</f>
        <v>0.399805825242718</v>
      </c>
      <c r="AN15" s="29" t="n">
        <v>2059</v>
      </c>
      <c r="AO15" s="29" t="n">
        <v>2043</v>
      </c>
      <c r="AP15" s="29" t="n">
        <v>16</v>
      </c>
      <c r="AQ15" s="29" t="n">
        <v>5482</v>
      </c>
      <c r="AR15" s="32" t="n">
        <f aca="false">AQ15/(AQ15+AL15+BA15)</f>
        <v>0.482570422535211</v>
      </c>
      <c r="AS15" s="29" t="n">
        <v>2418</v>
      </c>
      <c r="AT15" s="29" t="n">
        <v>729</v>
      </c>
      <c r="AU15" s="29" t="n">
        <v>1696</v>
      </c>
      <c r="AV15" s="29" t="n">
        <v>321</v>
      </c>
      <c r="AX15" s="29" t="n">
        <v>193</v>
      </c>
      <c r="AY15" s="29" t="n">
        <v>74</v>
      </c>
      <c r="AZ15" s="29" t="n">
        <v>119</v>
      </c>
      <c r="BA15" s="29" t="n">
        <v>728</v>
      </c>
      <c r="BB15" s="33" t="n">
        <f aca="false">BA15/(BA15+AQ15+AL15)</f>
        <v>0.0640845070422535</v>
      </c>
      <c r="BC15" s="29" t="n">
        <v>305</v>
      </c>
      <c r="BD15" s="29" t="n">
        <v>264</v>
      </c>
      <c r="BE15" s="29" t="n">
        <v>41</v>
      </c>
      <c r="BF15" s="29" t="n">
        <v>0</v>
      </c>
      <c r="BG15" s="29" t="n">
        <v>0</v>
      </c>
      <c r="BH15" s="29" t="n">
        <v>0</v>
      </c>
      <c r="BI15" s="29" t="n">
        <v>0</v>
      </c>
      <c r="BJ15" s="29" t="n">
        <v>0</v>
      </c>
      <c r="BK15" s="29" t="n">
        <v>0</v>
      </c>
      <c r="BL15" s="29" t="n">
        <v>0</v>
      </c>
      <c r="BM15" s="29" t="n">
        <v>0</v>
      </c>
      <c r="BN15" s="29" t="n">
        <v>3432</v>
      </c>
      <c r="BO15" s="32" t="n">
        <f aca="false">BN15/F15</f>
        <v>0.135288552507096</v>
      </c>
      <c r="BP15" s="34" t="n">
        <v>0</v>
      </c>
      <c r="BQ15" s="32" t="n">
        <f aca="false">BP15/(F15+BP15+G15)</f>
        <v>0</v>
      </c>
      <c r="BR15" s="29" t="n">
        <v>630</v>
      </c>
    </row>
    <row r="16" s="31" customFormat="true" ht="13.8" hidden="false" customHeight="false" outlineLevel="0" collapsed="false">
      <c r="A16" s="35" t="n">
        <v>7</v>
      </c>
      <c r="B16" s="31" t="s">
        <v>93</v>
      </c>
      <c r="C16" s="31" t="s">
        <v>67</v>
      </c>
      <c r="D16" s="31" t="s">
        <v>94</v>
      </c>
      <c r="E16" s="31" t="s">
        <v>92</v>
      </c>
      <c r="F16" s="31" t="n">
        <v>30333</v>
      </c>
      <c r="G16" s="0" t="n">
        <v>25</v>
      </c>
      <c r="H16" s="30" t="n">
        <f aca="false">G16/(G16+F16)</f>
        <v>0.000823506159826076</v>
      </c>
      <c r="I16" s="31" t="n">
        <f aca="false">SUM(AG16,AQ16,AV16,G16,BP16)</f>
        <v>9674</v>
      </c>
      <c r="J16" s="31" t="n">
        <f aca="false">SUM(AL16,AQ16,BA16,G16,BP16)</f>
        <v>13233</v>
      </c>
      <c r="K16" s="32" t="n">
        <f aca="false">Sheet1!$BO$16</f>
        <v>0.149474170045825</v>
      </c>
      <c r="L16" s="32" t="n">
        <f aca="false">1-K16</f>
        <v>0.850525829954175</v>
      </c>
      <c r="M16" s="32" t="n">
        <f aca="false">((AL16-AN16)/J16)</f>
        <v>0.281190961988967</v>
      </c>
      <c r="N16" s="32" t="n">
        <f aca="false">(AN16/J16)</f>
        <v>0.17176755081992</v>
      </c>
      <c r="O16" s="32" t="n">
        <f aca="false">(AQ16/J16)</f>
        <v>0.455905690319655</v>
      </c>
      <c r="P16" s="32" t="n">
        <f aca="false">(BA16/J16)</f>
        <v>0.089246580518401</v>
      </c>
      <c r="Q16" s="32" t="n">
        <f aca="false">SUM(M16:P16)</f>
        <v>0.998110783646943</v>
      </c>
      <c r="R16" s="32" t="n">
        <f aca="false">((AL16-AN16)/J16)*(1-BO16)</f>
        <v>0.239160176321279</v>
      </c>
      <c r="S16" s="32" t="n">
        <f aca="false">(AN16/J16)*(1-BO16)</f>
        <v>0.146092738720308</v>
      </c>
      <c r="T16" s="32" t="n">
        <f aca="false">(AQ16/J16)*(1-BO16)</f>
        <v>0.387759565639956</v>
      </c>
      <c r="U16" s="32" t="n">
        <f aca="false">(BA16/J16)*(1-BO16)</f>
        <v>0.0759065219659851</v>
      </c>
      <c r="V16" s="32" t="n">
        <f aca="false">SUM(R16:U16)+K16</f>
        <v>0.998393172693353</v>
      </c>
      <c r="W16" s="32"/>
      <c r="X16" s="32"/>
      <c r="Y16" s="32"/>
      <c r="Z16" s="32"/>
      <c r="AA16" s="32"/>
      <c r="AB16" s="30"/>
      <c r="AC16" s="30"/>
      <c r="AD16" s="30"/>
      <c r="AE16" s="30"/>
      <c r="AF16" s="30"/>
      <c r="AG16" s="31" t="n">
        <v>2921</v>
      </c>
      <c r="AH16" s="32" t="n">
        <f aca="false">AI16/AG16</f>
        <v>0.146525162615543</v>
      </c>
      <c r="AI16" s="31" t="n">
        <v>428</v>
      </c>
      <c r="AJ16" s="31" t="n">
        <v>293</v>
      </c>
      <c r="AK16" s="31" t="n">
        <v>135</v>
      </c>
      <c r="AL16" s="31" t="n">
        <v>5994</v>
      </c>
      <c r="AM16" s="32" t="n">
        <f aca="false">AN16/AL16</f>
        <v>0.379212545879213</v>
      </c>
      <c r="AN16" s="31" t="n">
        <v>2273</v>
      </c>
      <c r="AO16" s="31" t="n">
        <v>1945</v>
      </c>
      <c r="AP16" s="31" t="n">
        <v>328</v>
      </c>
      <c r="AQ16" s="31" t="n">
        <v>6033</v>
      </c>
      <c r="AR16" s="32" t="n">
        <f aca="false">AQ16/(AQ16+AL16+BA16)</f>
        <v>0.456768625075712</v>
      </c>
      <c r="AS16" s="31" t="n">
        <v>2724</v>
      </c>
      <c r="AT16" s="31" t="n">
        <v>615</v>
      </c>
      <c r="AU16" s="31" t="n">
        <v>2109</v>
      </c>
      <c r="AV16" s="31" t="n">
        <v>695</v>
      </c>
      <c r="AX16" s="31" t="n">
        <v>153</v>
      </c>
      <c r="AY16" s="31" t="n">
        <v>0</v>
      </c>
      <c r="AZ16" s="31" t="n">
        <v>153</v>
      </c>
      <c r="BA16" s="31" t="n">
        <v>1181</v>
      </c>
      <c r="BB16" s="33" t="n">
        <f aca="false">BA16/(BA16+AQ16+AL16)</f>
        <v>0.0894155057540884</v>
      </c>
      <c r="BC16" s="31" t="n">
        <v>743</v>
      </c>
      <c r="BD16" s="31" t="n">
        <v>207</v>
      </c>
      <c r="BE16" s="31" t="n">
        <v>537</v>
      </c>
      <c r="BF16" s="31" t="n">
        <v>0</v>
      </c>
      <c r="BG16" s="31" t="n">
        <v>0</v>
      </c>
      <c r="BH16" s="31" t="n">
        <v>0</v>
      </c>
      <c r="BI16" s="31" t="n">
        <v>0</v>
      </c>
      <c r="BJ16" s="31" t="n">
        <v>0</v>
      </c>
      <c r="BK16" s="31" t="n">
        <v>0</v>
      </c>
      <c r="BL16" s="31" t="n">
        <v>0</v>
      </c>
      <c r="BM16" s="31" t="n">
        <v>0</v>
      </c>
      <c r="BN16" s="31" t="n">
        <v>4534</v>
      </c>
      <c r="BO16" s="32" t="n">
        <f aca="false">BN16/F16</f>
        <v>0.149474170045825</v>
      </c>
      <c r="BP16" s="34" t="n">
        <v>0</v>
      </c>
      <c r="BQ16" s="32" t="n">
        <f aca="false">BP16/(F16+BP16+G16)</f>
        <v>0</v>
      </c>
      <c r="BR16" s="31" t="n">
        <v>606</v>
      </c>
    </row>
    <row r="17" s="31" customFormat="true" ht="13.8" hidden="false" customHeight="false" outlineLevel="0" collapsed="false">
      <c r="A17" s="35" t="n">
        <v>8</v>
      </c>
      <c r="B17" s="31" t="s">
        <v>95</v>
      </c>
      <c r="C17" s="31" t="s">
        <v>96</v>
      </c>
      <c r="D17" s="31" t="s">
        <v>68</v>
      </c>
      <c r="E17" s="31" t="s">
        <v>92</v>
      </c>
      <c r="F17" s="31" t="n">
        <v>23966</v>
      </c>
      <c r="G17" s="0" t="n">
        <v>2</v>
      </c>
      <c r="H17" s="30" t="n">
        <f aca="false">G17/(G17+F17)</f>
        <v>8.34445927903872E-005</v>
      </c>
      <c r="I17" s="31" t="n">
        <f aca="false">SUM(AG17,AQ17,AV17,G17,BP17)</f>
        <v>8437</v>
      </c>
      <c r="J17" s="31" t="n">
        <f aca="false">SUM(AL17,AQ17,BA17,G17,BP17)</f>
        <v>11310</v>
      </c>
      <c r="K17" s="32" t="n">
        <f aca="false">Sheet1!$BO$17</f>
        <v>0.0784861887674205</v>
      </c>
      <c r="L17" s="32" t="n">
        <f aca="false">1-K17</f>
        <v>0.921513811232579</v>
      </c>
      <c r="M17" s="32" t="n">
        <f aca="false">((AL17-AN17)/J17)</f>
        <v>0.288328912466843</v>
      </c>
      <c r="N17" s="32" t="n">
        <f aca="false">(AN17/J17)</f>
        <v>0.158090185676393</v>
      </c>
      <c r="O17" s="32" t="n">
        <f aca="false">(AQ17/J17)</f>
        <v>0.5236958443855</v>
      </c>
      <c r="P17" s="32" t="n">
        <f aca="false">(BA17/J17)</f>
        <v>0.0297082228116711</v>
      </c>
      <c r="Q17" s="32" t="n">
        <f aca="false">SUM(M17:P17)</f>
        <v>0.999823165340407</v>
      </c>
      <c r="R17" s="32" t="n">
        <f aca="false">((AL17-AN17)/J17)*(1-BO17)</f>
        <v>0.265699075015866</v>
      </c>
      <c r="S17" s="32" t="n">
        <f aca="false">(AN17/J17)*(1-BO17)</f>
        <v>0.145682289521119</v>
      </c>
      <c r="T17" s="32" t="n">
        <f aca="false">(AQ17/J17)*(1-BO17)</f>
        <v>0.482592953486346</v>
      </c>
      <c r="U17" s="32" t="n">
        <f aca="false">(BA17/J17)*(1-BO17)</f>
        <v>0.0273765376281297</v>
      </c>
      <c r="V17" s="32" t="n">
        <f aca="false">SUM(R17:U17)+K17</f>
        <v>0.999837044418881</v>
      </c>
      <c r="W17" s="32"/>
      <c r="X17" s="32"/>
      <c r="Y17" s="32"/>
      <c r="Z17" s="32"/>
      <c r="AA17" s="32"/>
      <c r="AB17" s="30"/>
      <c r="AC17" s="30"/>
      <c r="AD17" s="30"/>
      <c r="AE17" s="30"/>
      <c r="AF17" s="30"/>
      <c r="AG17" s="31" t="n">
        <v>2416</v>
      </c>
      <c r="AH17" s="32" t="n">
        <f aca="false">AI17/AG17</f>
        <v>0.351407284768212</v>
      </c>
      <c r="AI17" s="31" t="n">
        <v>849</v>
      </c>
      <c r="AJ17" s="31" t="n">
        <v>607</v>
      </c>
      <c r="AK17" s="31" t="n">
        <v>273</v>
      </c>
      <c r="AL17" s="31" t="n">
        <v>5049</v>
      </c>
      <c r="AM17" s="32" t="n">
        <f aca="false">AN17/AL17</f>
        <v>0.354129530600119</v>
      </c>
      <c r="AN17" s="31" t="n">
        <v>1788</v>
      </c>
      <c r="AO17" s="31" t="n">
        <v>1580</v>
      </c>
      <c r="AP17" s="31" t="n">
        <v>210</v>
      </c>
      <c r="AQ17" s="31" t="n">
        <v>5923</v>
      </c>
      <c r="AR17" s="32" t="n">
        <f aca="false">AQ17/(AQ17+AL17+BA17)</f>
        <v>0.523788468340998</v>
      </c>
      <c r="AS17" s="31" t="n">
        <v>1910</v>
      </c>
      <c r="AT17" s="31" t="n">
        <v>803</v>
      </c>
      <c r="AU17" s="31" t="n">
        <v>1107</v>
      </c>
      <c r="AV17" s="31" t="n">
        <v>96</v>
      </c>
      <c r="AX17" s="31" t="n">
        <v>3</v>
      </c>
      <c r="AY17" s="31" t="n">
        <v>0</v>
      </c>
      <c r="AZ17" s="31" t="n">
        <v>3</v>
      </c>
      <c r="BA17" s="31" t="n">
        <v>336</v>
      </c>
      <c r="BB17" s="33" t="n">
        <f aca="false">BA17/(BA17+AQ17+AL17)</f>
        <v>0.0297134771842943</v>
      </c>
      <c r="BC17" s="31" t="n">
        <v>329</v>
      </c>
      <c r="BD17" s="31" t="n">
        <v>56</v>
      </c>
      <c r="BE17" s="31" t="n">
        <v>273</v>
      </c>
      <c r="BF17" s="31" t="n">
        <v>0</v>
      </c>
      <c r="BG17" s="31" t="n">
        <v>0</v>
      </c>
      <c r="BH17" s="31" t="n">
        <v>0</v>
      </c>
      <c r="BI17" s="31" t="n">
        <v>0</v>
      </c>
      <c r="BJ17" s="31" t="n">
        <v>0</v>
      </c>
      <c r="BK17" s="31" t="n">
        <v>0</v>
      </c>
      <c r="BL17" s="31" t="n">
        <v>0</v>
      </c>
      <c r="BM17" s="31" t="n">
        <v>0</v>
      </c>
      <c r="BN17" s="31" t="n">
        <v>1881</v>
      </c>
      <c r="BO17" s="32" t="n">
        <f aca="false">BN17/F17</f>
        <v>0.0784861887674205</v>
      </c>
      <c r="BP17" s="34" t="n">
        <v>0</v>
      </c>
      <c r="BQ17" s="32" t="n">
        <f aca="false">BP17/(F17+BP17+G17)</f>
        <v>0</v>
      </c>
      <c r="BR17" s="31" t="n">
        <v>612</v>
      </c>
    </row>
    <row r="18" s="31" customFormat="true" ht="13.8" hidden="false" customHeight="false" outlineLevel="0" collapsed="false">
      <c r="A18" s="35" t="n">
        <v>30</v>
      </c>
      <c r="B18" s="31" t="s">
        <v>97</v>
      </c>
      <c r="C18" s="31" t="s">
        <v>75</v>
      </c>
      <c r="D18" s="31" t="s">
        <v>91</v>
      </c>
      <c r="E18" s="31" t="s">
        <v>98</v>
      </c>
      <c r="F18" s="31" t="n">
        <v>207602</v>
      </c>
      <c r="G18" s="0" t="n">
        <v>352</v>
      </c>
      <c r="H18" s="30" t="n">
        <f aca="false">G18/(G18+F18)</f>
        <v>0.00169268203545015</v>
      </c>
      <c r="I18" s="31" t="n">
        <f aca="false">SUM(AG18,AQ18,AV18,G18,BP18)</f>
        <v>67276</v>
      </c>
      <c r="J18" s="31" t="n">
        <f aca="false">SUM(AL18,AQ18,BA18,G18,BP18)</f>
        <v>97020</v>
      </c>
      <c r="K18" s="32" t="n">
        <f aca="false">Sheet1!$BO$18</f>
        <v>0.0811312029749232</v>
      </c>
      <c r="L18" s="32" t="n">
        <f aca="false">1-K18</f>
        <v>0.918868797025077</v>
      </c>
      <c r="M18" s="32" t="n">
        <f aca="false">((AL18-AN18)/J18)</f>
        <v>0.292094413522985</v>
      </c>
      <c r="N18" s="32" t="n">
        <f aca="false">(AN18/J18)</f>
        <v>0.146959389816533</v>
      </c>
      <c r="O18" s="32" t="n">
        <f aca="false">(AQ18/J18)</f>
        <v>0.487198515769944</v>
      </c>
      <c r="P18" s="32" t="n">
        <f aca="false">(BA18/J18)</f>
        <v>0.0701195629767058</v>
      </c>
      <c r="Q18" s="32" t="n">
        <f aca="false">SUM(M18:P18)</f>
        <v>0.996371882086168</v>
      </c>
      <c r="R18" s="32" t="n">
        <f aca="false">((AL18-AN18)/J18)*(1-BO18)</f>
        <v>0.26839644237161</v>
      </c>
      <c r="S18" s="32" t="n">
        <f aca="false">(AN18/J18)*(1-BO18)</f>
        <v>0.135036397732257</v>
      </c>
      <c r="T18" s="32" t="n">
        <f aca="false">(AQ18/J18)*(1-BO18)</f>
        <v>0.447671514097932</v>
      </c>
      <c r="U18" s="32" t="n">
        <f aca="false">(BA18/J18)*(1-BO18)</f>
        <v>0.0644306784803298</v>
      </c>
      <c r="V18" s="32" t="n">
        <f aca="false">SUM(R18:U18)+K18</f>
        <v>0.996666235657052</v>
      </c>
      <c r="W18" s="32"/>
      <c r="X18" s="32"/>
      <c r="Y18" s="32"/>
      <c r="Z18" s="32"/>
      <c r="AA18" s="32"/>
      <c r="AB18" s="30"/>
      <c r="AC18" s="30"/>
      <c r="AD18" s="30"/>
      <c r="AE18" s="30"/>
      <c r="AF18" s="30"/>
      <c r="AG18" s="31" t="n">
        <v>17231</v>
      </c>
      <c r="AH18" s="32" t="n">
        <f aca="false">AI18/AG18</f>
        <v>0.234287040798561</v>
      </c>
      <c r="AI18" s="31" t="n">
        <v>4037</v>
      </c>
      <c r="AJ18" s="31" t="n">
        <v>3766</v>
      </c>
      <c r="AK18" s="31" t="n">
        <v>406</v>
      </c>
      <c r="AL18" s="31" t="n">
        <v>42597</v>
      </c>
      <c r="AM18" s="32" t="n">
        <f aca="false">AN18/AL18</f>
        <v>0.334718407399582</v>
      </c>
      <c r="AN18" s="31" t="n">
        <v>14258</v>
      </c>
      <c r="AO18" s="31" t="n">
        <v>12941</v>
      </c>
      <c r="AP18" s="31" t="n">
        <v>1319</v>
      </c>
      <c r="AQ18" s="31" t="n">
        <v>47268</v>
      </c>
      <c r="AR18" s="32" t="n">
        <f aca="false">AQ18/(AQ18+AL18+BA18)</f>
        <v>0.488972565895643</v>
      </c>
      <c r="AS18" s="31" t="n">
        <v>20521</v>
      </c>
      <c r="AT18" s="31" t="n">
        <v>6105</v>
      </c>
      <c r="AU18" s="31" t="n">
        <v>14424</v>
      </c>
      <c r="AV18" s="31" t="n">
        <v>2425</v>
      </c>
      <c r="AX18" s="31" t="n">
        <v>491</v>
      </c>
      <c r="AY18" s="31" t="n">
        <v>159</v>
      </c>
      <c r="AZ18" s="31" t="n">
        <v>332</v>
      </c>
      <c r="BA18" s="31" t="n">
        <v>6803</v>
      </c>
      <c r="BB18" s="33" t="n">
        <f aca="false">BA18/(BA18+AQ18+AL18)</f>
        <v>0.0703748913808085</v>
      </c>
      <c r="BC18" s="31" t="n">
        <v>2725</v>
      </c>
      <c r="BD18" s="31" t="n">
        <v>947</v>
      </c>
      <c r="BE18" s="31" t="n">
        <v>1778</v>
      </c>
      <c r="BF18" s="31" t="n">
        <v>0</v>
      </c>
      <c r="BG18" s="31" t="n">
        <v>0</v>
      </c>
      <c r="BH18" s="31" t="n">
        <v>0</v>
      </c>
      <c r="BI18" s="31" t="n">
        <v>0</v>
      </c>
      <c r="BJ18" s="31" t="n">
        <v>0</v>
      </c>
      <c r="BK18" s="31" t="n">
        <v>0</v>
      </c>
      <c r="BL18" s="31" t="n">
        <v>0</v>
      </c>
      <c r="BM18" s="31" t="n">
        <v>0</v>
      </c>
      <c r="BN18" s="31" t="n">
        <v>16843</v>
      </c>
      <c r="BO18" s="32" t="n">
        <f aca="false">BN18/F18</f>
        <v>0.0811312029749232</v>
      </c>
      <c r="BP18" s="34" t="n">
        <v>0</v>
      </c>
      <c r="BQ18" s="32" t="n">
        <f aca="false">BP18/(F18+BP18+G18)</f>
        <v>0</v>
      </c>
      <c r="BR18" s="31" t="n">
        <v>638</v>
      </c>
    </row>
    <row r="19" s="31" customFormat="true" ht="13.8" hidden="false" customHeight="false" outlineLevel="0" collapsed="false">
      <c r="A19" s="35" t="n">
        <v>31</v>
      </c>
      <c r="B19" s="31" t="s">
        <v>99</v>
      </c>
      <c r="C19" s="31" t="s">
        <v>75</v>
      </c>
      <c r="D19" s="31" t="s">
        <v>94</v>
      </c>
      <c r="E19" s="31" t="s">
        <v>98</v>
      </c>
      <c r="F19" s="31" t="n">
        <v>64233</v>
      </c>
      <c r="G19" s="0" t="n">
        <v>220</v>
      </c>
      <c r="H19" s="30" t="n">
        <f aca="false">G19/(G19+F19)</f>
        <v>0.00341333995314415</v>
      </c>
      <c r="I19" s="31" t="n">
        <f aca="false">SUM(AG19,AQ19,AV19,G19,BP19)</f>
        <v>24254</v>
      </c>
      <c r="J19" s="31" t="n">
        <f aca="false">SUM(AL19,AQ19,BA19,G19,BP19)</f>
        <v>30691</v>
      </c>
      <c r="K19" s="32" t="n">
        <f aca="false">Sheet1!$BO$19</f>
        <v>0.0719879189824545</v>
      </c>
      <c r="L19" s="32" t="n">
        <f aca="false">1-K19</f>
        <v>0.928012081017545</v>
      </c>
      <c r="M19" s="32" t="n">
        <f aca="false">((AL19-AN19)/J19)</f>
        <v>0.272294809553289</v>
      </c>
      <c r="N19" s="32" t="n">
        <f aca="false">(AN19/J19)</f>
        <v>0.148219347691506</v>
      </c>
      <c r="O19" s="32" t="n">
        <f aca="false">(AQ19/J19)</f>
        <v>0.530090254471995</v>
      </c>
      <c r="P19" s="32" t="n">
        <f aca="false">(BA19/J19)</f>
        <v>0.042227363070607</v>
      </c>
      <c r="Q19" s="32" t="n">
        <f aca="false">SUM(M19:P19)</f>
        <v>0.992831774787397</v>
      </c>
      <c r="R19" s="32" t="n">
        <f aca="false">((AL19-AN19)/J19)*(1-BO19)</f>
        <v>0.252692872863824</v>
      </c>
      <c r="S19" s="32" t="n">
        <f aca="false">(AN19/J19)*(1-BO19)</f>
        <v>0.137549345298257</v>
      </c>
      <c r="T19" s="32" t="n">
        <f aca="false">(AQ19/J19)*(1-BO19)</f>
        <v>0.491930160179676</v>
      </c>
      <c r="U19" s="32" t="n">
        <f aca="false">(BA19/J19)*(1-BO19)</f>
        <v>0.0391875030790375</v>
      </c>
      <c r="V19" s="32" t="n">
        <f aca="false">SUM(R19:U19)+K19</f>
        <v>0.993347800403249</v>
      </c>
      <c r="W19" s="32"/>
      <c r="X19" s="32"/>
      <c r="Y19" s="32"/>
      <c r="Z19" s="32"/>
      <c r="AA19" s="32"/>
      <c r="AB19" s="30"/>
      <c r="AC19" s="30"/>
      <c r="AD19" s="30"/>
      <c r="AE19" s="30"/>
      <c r="AF19" s="30"/>
      <c r="AG19" s="31" t="n">
        <v>7073</v>
      </c>
      <c r="AH19" s="32" t="n">
        <f aca="false">AI19/AG19</f>
        <v>0.217588010745087</v>
      </c>
      <c r="AI19" s="31" t="n">
        <v>1539</v>
      </c>
      <c r="AJ19" s="31" t="n">
        <v>1309</v>
      </c>
      <c r="AK19" s="31" t="n">
        <v>232</v>
      </c>
      <c r="AL19" s="31" t="n">
        <v>12906</v>
      </c>
      <c r="AM19" s="32" t="n">
        <f aca="false">AN19/AL19</f>
        <v>0.352471718580505</v>
      </c>
      <c r="AN19" s="31" t="n">
        <v>4549</v>
      </c>
      <c r="AO19" s="31" t="n">
        <v>3390</v>
      </c>
      <c r="AP19" s="31" t="n">
        <v>1160</v>
      </c>
      <c r="AQ19" s="31" t="n">
        <v>16269</v>
      </c>
      <c r="AR19" s="32" t="n">
        <f aca="false">AQ19/(AQ19+AL19+BA19)</f>
        <v>0.533917495323422</v>
      </c>
      <c r="AS19" s="31" t="n">
        <v>8108</v>
      </c>
      <c r="AT19" s="31" t="n">
        <v>1003</v>
      </c>
      <c r="AU19" s="31" t="n">
        <v>7108</v>
      </c>
      <c r="AV19" s="31" t="n">
        <v>692</v>
      </c>
      <c r="AX19" s="31" t="n">
        <v>347</v>
      </c>
      <c r="AY19" s="31" t="n">
        <v>62</v>
      </c>
      <c r="AZ19" s="31" t="n">
        <v>285</v>
      </c>
      <c r="BA19" s="31" t="n">
        <v>1296</v>
      </c>
      <c r="BB19" s="33" t="n">
        <f aca="false">BA19/(BA19+AQ19+AL19)</f>
        <v>0.0425322437727676</v>
      </c>
      <c r="BC19" s="31" t="n">
        <v>682</v>
      </c>
      <c r="BD19" s="31" t="n">
        <v>418</v>
      </c>
      <c r="BE19" s="31" t="n">
        <v>264</v>
      </c>
      <c r="BF19" s="31" t="n">
        <v>0</v>
      </c>
      <c r="BG19" s="31" t="n">
        <v>0</v>
      </c>
      <c r="BH19" s="31" t="n">
        <v>0</v>
      </c>
      <c r="BI19" s="31" t="n">
        <v>0</v>
      </c>
      <c r="BJ19" s="31" t="n">
        <v>0</v>
      </c>
      <c r="BK19" s="31" t="n">
        <v>0</v>
      </c>
      <c r="BL19" s="31" t="n">
        <v>0</v>
      </c>
      <c r="BM19" s="31" t="n">
        <v>0</v>
      </c>
      <c r="BN19" s="31" t="n">
        <v>4624</v>
      </c>
      <c r="BO19" s="32" t="n">
        <f aca="false">BN19/F19</f>
        <v>0.0719879189824545</v>
      </c>
      <c r="BP19" s="34" t="n">
        <v>0</v>
      </c>
      <c r="BQ19" s="32" t="n">
        <f aca="false">BP19/(F19+BP19+G19)</f>
        <v>0</v>
      </c>
      <c r="BR19" s="31" t="n">
        <v>577</v>
      </c>
    </row>
    <row r="20" s="37" customFormat="true" ht="13.8" hidden="false" customHeight="false" outlineLevel="0" collapsed="false">
      <c r="A20" s="36" t="n">
        <v>32</v>
      </c>
      <c r="B20" s="37" t="s">
        <v>100</v>
      </c>
      <c r="C20" s="37" t="s">
        <v>101</v>
      </c>
      <c r="D20" s="37" t="s">
        <v>68</v>
      </c>
      <c r="E20" s="37" t="s">
        <v>98</v>
      </c>
      <c r="F20" s="37" t="n">
        <v>249920</v>
      </c>
      <c r="G20" s="0" t="n">
        <v>600</v>
      </c>
      <c r="H20" s="30" t="n">
        <f aca="false">G20/(G20+F20)</f>
        <v>0.00239501836180744</v>
      </c>
      <c r="I20" s="31" t="n">
        <f aca="false">SUM(AG20,AQ20,AV20,G20,BP20)</f>
        <v>84844</v>
      </c>
      <c r="J20" s="31" t="n">
        <f aca="false">SUM(AL20,AQ20,BA20,G20,BP20)</f>
        <v>116424</v>
      </c>
      <c r="K20" s="32" t="n">
        <f aca="false">Sheet1!$BO$20</f>
        <v>0.0858074583866837</v>
      </c>
      <c r="L20" s="32" t="n">
        <f aca="false">1-K20</f>
        <v>0.914192541613316</v>
      </c>
      <c r="M20" s="32" t="n">
        <f aca="false">((AL20-AN20)/J20)</f>
        <v>0.27610286538858</v>
      </c>
      <c r="N20" s="32" t="n">
        <f aca="false">(AN20/J20)</f>
        <v>0.131115577544149</v>
      </c>
      <c r="O20" s="32" t="n">
        <f aca="false">(AQ20/J20)</f>
        <v>0.532175496461211</v>
      </c>
      <c r="P20" s="32" t="n">
        <f aca="false">(BA20/J20)</f>
        <v>0.0554524840239126</v>
      </c>
      <c r="Q20" s="32" t="n">
        <f aca="false">SUM(M20:P20)</f>
        <v>0.994846423417852</v>
      </c>
      <c r="R20" s="32" t="n">
        <f aca="false">((AL20-AN20)/J20)*(1-BO20)</f>
        <v>0.252411180256305</v>
      </c>
      <c r="S20" s="32" t="n">
        <f aca="false">(AN20/J20)*(1-BO20)</f>
        <v>0.119864883080183</v>
      </c>
      <c r="T20" s="32" t="n">
        <f aca="false">(AQ20/J20)*(1-BO20)</f>
        <v>0.486510869694203</v>
      </c>
      <c r="U20" s="32" t="n">
        <f aca="false">(BA20/J20)*(1-BO20)</f>
        <v>0.0506942473085925</v>
      </c>
      <c r="V20" s="32" t="n">
        <f aca="false">SUM(R20:U20)+K20</f>
        <v>0.995288638725967</v>
      </c>
      <c r="W20" s="32"/>
      <c r="X20" s="32"/>
      <c r="Y20" s="32"/>
      <c r="Z20" s="32"/>
      <c r="AA20" s="32"/>
      <c r="AB20" s="30"/>
      <c r="AC20" s="30"/>
      <c r="AD20" s="30"/>
      <c r="AE20" s="30"/>
      <c r="AF20" s="30"/>
      <c r="AG20" s="37" t="n">
        <v>19891</v>
      </c>
      <c r="AH20" s="32" t="n">
        <f aca="false">AI20/AG20</f>
        <v>0.178724046050978</v>
      </c>
      <c r="AI20" s="37" t="n">
        <v>3555</v>
      </c>
      <c r="AJ20" s="37" t="n">
        <v>2766</v>
      </c>
      <c r="AK20" s="37" t="n">
        <v>1141</v>
      </c>
      <c r="AL20" s="37" t="n">
        <v>47410</v>
      </c>
      <c r="AM20" s="32" t="n">
        <f aca="false">AN20/AL20</f>
        <v>0.321978485551571</v>
      </c>
      <c r="AN20" s="37" t="n">
        <v>15265</v>
      </c>
      <c r="AO20" s="37" t="n">
        <v>13036</v>
      </c>
      <c r="AP20" s="37" t="n">
        <v>2231</v>
      </c>
      <c r="AQ20" s="37" t="n">
        <v>61958</v>
      </c>
      <c r="AR20" s="32" t="n">
        <f aca="false">AQ20/(AQ20+AL20+BA20)</f>
        <v>0.534932311092692</v>
      </c>
      <c r="AS20" s="37" t="n">
        <v>27414</v>
      </c>
      <c r="AT20" s="37" t="n">
        <v>6887</v>
      </c>
      <c r="AU20" s="37" t="n">
        <v>20532</v>
      </c>
      <c r="AV20" s="37" t="n">
        <v>2395</v>
      </c>
      <c r="AX20" s="37" t="n">
        <v>390</v>
      </c>
      <c r="AY20" s="37" t="n">
        <v>268</v>
      </c>
      <c r="AZ20" s="37" t="n">
        <v>122</v>
      </c>
      <c r="BA20" s="37" t="n">
        <v>6456</v>
      </c>
      <c r="BB20" s="33" t="n">
        <f aca="false">BA20/(BA20+AQ20+AL20)</f>
        <v>0.0557397430584335</v>
      </c>
      <c r="BC20" s="37" t="n">
        <v>2970</v>
      </c>
      <c r="BD20" s="37" t="n">
        <v>766</v>
      </c>
      <c r="BE20" s="37" t="n">
        <v>2206</v>
      </c>
      <c r="BF20" s="37" t="n">
        <v>0</v>
      </c>
      <c r="BG20" s="37" t="n">
        <v>0</v>
      </c>
      <c r="BH20" s="37" t="n">
        <v>0</v>
      </c>
      <c r="BI20" s="37" t="n">
        <v>0</v>
      </c>
      <c r="BJ20" s="37" t="n">
        <v>0</v>
      </c>
      <c r="BK20" s="37" t="n">
        <v>0</v>
      </c>
      <c r="BL20" s="37" t="n">
        <v>0</v>
      </c>
      <c r="BM20" s="37" t="n">
        <v>0</v>
      </c>
      <c r="BN20" s="37" t="n">
        <v>21445</v>
      </c>
      <c r="BO20" s="32" t="n">
        <f aca="false">BN20/F20</f>
        <v>0.0858074583866837</v>
      </c>
      <c r="BP20" s="34" t="n">
        <v>0</v>
      </c>
      <c r="BQ20" s="32" t="n">
        <f aca="false">BP20/(F20+BP20+G20)</f>
        <v>0</v>
      </c>
      <c r="BR20" s="37" t="n">
        <v>637</v>
      </c>
    </row>
    <row r="21" s="39" customFormat="true" ht="13.8" hidden="false" customHeight="false" outlineLevel="0" collapsed="false">
      <c r="A21" s="38" t="n">
        <v>9</v>
      </c>
      <c r="B21" s="39" t="s">
        <v>102</v>
      </c>
      <c r="C21" s="39" t="s">
        <v>96</v>
      </c>
      <c r="D21" s="39" t="s">
        <v>71</v>
      </c>
      <c r="E21" s="39" t="s">
        <v>103</v>
      </c>
      <c r="F21" s="39" t="n">
        <v>65307</v>
      </c>
      <c r="G21" s="40" t="n">
        <v>140</v>
      </c>
      <c r="H21" s="41" t="n">
        <f aca="false">G21/(G21+F21)</f>
        <v>0.00213913548367381</v>
      </c>
      <c r="I21" s="42" t="n">
        <f aca="false">SUM(AG21,AQ21,AV21,G21,BP21)</f>
        <v>18965</v>
      </c>
      <c r="J21" s="42" t="n">
        <f aca="false">SUM(AL21,AQ21,BA21,G21,BP21)</f>
        <v>29738</v>
      </c>
      <c r="K21" s="43" t="n">
        <f aca="false">Sheet1!$BO$21</f>
        <v>0.0817370266587043</v>
      </c>
      <c r="L21" s="43" t="n">
        <f aca="false">1-K21</f>
        <v>0.918262973341296</v>
      </c>
      <c r="M21" s="43" t="n">
        <f aca="false">((AL21-AN21)/J21)</f>
        <v>0.782769520478849</v>
      </c>
      <c r="N21" s="43" t="n">
        <f aca="false">(AN21/J21)</f>
        <v>0.0542067388526464</v>
      </c>
      <c r="O21" s="43" t="n">
        <f aca="false">(AQ21/J21)</f>
        <v>0.158282332369359</v>
      </c>
      <c r="P21" s="43" t="n">
        <f aca="false">(BA21/J21)</f>
        <v>3.36270092138005E-005</v>
      </c>
      <c r="Q21" s="43" t="n">
        <f aca="false">SUM(M21:P21)</f>
        <v>0.995292218710068</v>
      </c>
      <c r="R21" s="43" t="n">
        <f aca="false">((AL21-AN21)/J21)*(1-BO21)</f>
        <v>0.718788267315848</v>
      </c>
      <c r="S21" s="43" t="n">
        <f aca="false">(AN21/J21)*(1-BO21)</f>
        <v>0.0497760411939663</v>
      </c>
      <c r="T21" s="43" t="n">
        <f aca="false">(AQ21/J21)*(1-BO21)</f>
        <v>0.145344805148883</v>
      </c>
      <c r="U21" s="43" t="n">
        <f aca="false">(BA21/J21)*(1-BO21)</f>
        <v>3.08784374652396E-005</v>
      </c>
      <c r="V21" s="43" t="n">
        <f aca="false">SUM(R21:U21)+K21</f>
        <v>0.995677018754867</v>
      </c>
      <c r="W21" s="43"/>
      <c r="X21" s="43"/>
      <c r="Y21" s="43"/>
      <c r="Z21" s="43"/>
      <c r="AA21" s="43"/>
      <c r="AB21" s="41"/>
      <c r="AC21" s="41"/>
      <c r="AD21" s="41"/>
      <c r="AE21" s="41"/>
      <c r="AF21" s="41"/>
      <c r="AG21" s="39" t="n">
        <v>14118</v>
      </c>
      <c r="AH21" s="43" t="n">
        <f aca="false">AI21/AG21</f>
        <v>0.0387448647117155</v>
      </c>
      <c r="AI21" s="39" t="n">
        <v>547</v>
      </c>
      <c r="AJ21" s="39" t="n">
        <v>287</v>
      </c>
      <c r="AK21" s="39" t="n">
        <v>261</v>
      </c>
      <c r="AL21" s="39" t="n">
        <v>24890</v>
      </c>
      <c r="AM21" s="43" t="n">
        <f aca="false">AN21/AL21</f>
        <v>0.0647649658497389</v>
      </c>
      <c r="AN21" s="39" t="n">
        <v>1612</v>
      </c>
      <c r="AO21" s="39" t="n">
        <v>1475</v>
      </c>
      <c r="AP21" s="39" t="n">
        <v>137</v>
      </c>
      <c r="AQ21" s="39" t="n">
        <v>4707</v>
      </c>
      <c r="AR21" s="43" t="n">
        <f aca="false">AQ21/(AQ21+AL21+BA21)</f>
        <v>0.159031015609163</v>
      </c>
      <c r="AS21" s="39" t="n">
        <v>4678</v>
      </c>
      <c r="AT21" s="39" t="n">
        <v>1917</v>
      </c>
      <c r="AU21" s="39" t="n">
        <v>3007</v>
      </c>
      <c r="AV21" s="39" t="n">
        <v>0</v>
      </c>
      <c r="AX21" s="39" t="n">
        <v>0</v>
      </c>
      <c r="AY21" s="39" t="n">
        <v>0</v>
      </c>
      <c r="AZ21" s="39" t="n">
        <v>0</v>
      </c>
      <c r="BA21" s="39" t="n">
        <v>1</v>
      </c>
      <c r="BB21" s="44" t="n">
        <f aca="false">BA21/(BA21+AQ21+AL21)</f>
        <v>3.37860666261234E-005</v>
      </c>
      <c r="BC21" s="39" t="n">
        <v>1</v>
      </c>
      <c r="BD21" s="39" t="n">
        <v>1</v>
      </c>
      <c r="BE21" s="39" t="n">
        <v>0</v>
      </c>
      <c r="BF21" s="39" t="n">
        <v>4</v>
      </c>
      <c r="BG21" s="39" t="n">
        <v>3</v>
      </c>
      <c r="BH21" s="39" t="n">
        <v>1</v>
      </c>
      <c r="BI21" s="39" t="n">
        <v>2</v>
      </c>
      <c r="BJ21" s="39" t="n">
        <v>0</v>
      </c>
      <c r="BK21" s="39" t="n">
        <v>0</v>
      </c>
      <c r="BL21" s="39" t="n">
        <v>0</v>
      </c>
      <c r="BM21" s="39" t="n">
        <v>0</v>
      </c>
      <c r="BN21" s="39" t="n">
        <v>5338</v>
      </c>
      <c r="BO21" s="43" t="n">
        <f aca="false">BN21/F21</f>
        <v>0.0817370266587043</v>
      </c>
      <c r="BP21" s="45" t="n">
        <v>0</v>
      </c>
      <c r="BQ21" s="43" t="n">
        <f aca="false">BP21/(F21+BP21+G21)</f>
        <v>0</v>
      </c>
      <c r="BR21" s="39" t="n">
        <v>596</v>
      </c>
    </row>
    <row r="22" s="42" customFormat="true" ht="13.8" hidden="false" customHeight="false" outlineLevel="0" collapsed="false">
      <c r="A22" s="46" t="n">
        <v>10</v>
      </c>
      <c r="B22" s="42" t="s">
        <v>104</v>
      </c>
      <c r="C22" s="42" t="s">
        <v>96</v>
      </c>
      <c r="D22" s="42" t="s">
        <v>73</v>
      </c>
      <c r="E22" s="42" t="s">
        <v>103</v>
      </c>
      <c r="F22" s="42" t="n">
        <v>29959</v>
      </c>
      <c r="G22" s="40" t="n">
        <v>180</v>
      </c>
      <c r="H22" s="41" t="n">
        <f aca="false">G22/(G22+F22)</f>
        <v>0.00597232821261489</v>
      </c>
      <c r="I22" s="42" t="n">
        <f aca="false">SUM(AG22,AQ22,AV22,G22,BP22)</f>
        <v>9089</v>
      </c>
      <c r="J22" s="42" t="n">
        <f aca="false">SUM(AL22,AQ22,BA22,G22,BP22)</f>
        <v>13402</v>
      </c>
      <c r="K22" s="43" t="n">
        <f aca="false">Sheet1!$BO$22</f>
        <v>0.0968657164791882</v>
      </c>
      <c r="L22" s="43" t="n">
        <f aca="false">1-K22</f>
        <v>0.903134283520812</v>
      </c>
      <c r="M22" s="43" t="n">
        <f aca="false">((AL22-AN22)/J22)</f>
        <v>0.806148336069243</v>
      </c>
      <c r="N22" s="43" t="n">
        <f aca="false">(AN22/J22)</f>
        <v>0.0664079988061483</v>
      </c>
      <c r="O22" s="43" t="n">
        <f aca="false">(AQ22/J22)</f>
        <v>0.113938218176392</v>
      </c>
      <c r="P22" s="43" t="n">
        <f aca="false">(BA22/J22)</f>
        <v>7.46157289956723E-005</v>
      </c>
      <c r="Q22" s="43" t="n">
        <f aca="false">SUM(M22:P22)</f>
        <v>0.986569168780779</v>
      </c>
      <c r="R22" s="43" t="n">
        <f aca="false">((AL22-AN22)/J22)*(1-BO22)</f>
        <v>0.728060199907391</v>
      </c>
      <c r="S22" s="43" t="n">
        <f aca="false">(AN22/J22)*(1-BO22)</f>
        <v>0.0599753404218417</v>
      </c>
      <c r="T22" s="43" t="n">
        <f aca="false">(AQ22/J22)*(1-BO22)</f>
        <v>0.102901511038373</v>
      </c>
      <c r="U22" s="43" t="n">
        <f aca="false">(BA22/J22)*(1-BO22)</f>
        <v>6.73880229458896E-005</v>
      </c>
      <c r="V22" s="43" t="n">
        <f aca="false">SUM(R22:U22)+K22</f>
        <v>0.98787015586974</v>
      </c>
      <c r="W22" s="43"/>
      <c r="X22" s="43"/>
      <c r="Y22" s="43"/>
      <c r="Z22" s="43"/>
      <c r="AA22" s="43"/>
      <c r="AB22" s="41"/>
      <c r="AC22" s="41"/>
      <c r="AD22" s="41"/>
      <c r="AE22" s="41"/>
      <c r="AF22" s="41"/>
      <c r="AG22" s="42" t="n">
        <v>7382</v>
      </c>
      <c r="AH22" s="43" t="n">
        <f aca="false">AI22/AG22</f>
        <v>0.0201842319154701</v>
      </c>
      <c r="AI22" s="42" t="n">
        <v>149</v>
      </c>
      <c r="AJ22" s="42" t="n">
        <v>67</v>
      </c>
      <c r="AK22" s="42" t="n">
        <v>97</v>
      </c>
      <c r="AL22" s="42" t="n">
        <v>11694</v>
      </c>
      <c r="AM22" s="43" t="n">
        <f aca="false">AN22/AL22</f>
        <v>0.0761074055070977</v>
      </c>
      <c r="AN22" s="42" t="n">
        <v>890</v>
      </c>
      <c r="AO22" s="42" t="n">
        <v>798</v>
      </c>
      <c r="AP22" s="42" t="n">
        <v>93</v>
      </c>
      <c r="AQ22" s="42" t="n">
        <v>1527</v>
      </c>
      <c r="AR22" s="43" t="n">
        <f aca="false">AQ22/(AQ22+AL22+BA22)</f>
        <v>0.115489335955226</v>
      </c>
      <c r="AS22" s="42" t="n">
        <v>1468</v>
      </c>
      <c r="AT22" s="42" t="n">
        <v>458</v>
      </c>
      <c r="AU22" s="42" t="n">
        <v>1114</v>
      </c>
      <c r="AV22" s="42" t="n">
        <v>0</v>
      </c>
      <c r="AX22" s="42" t="n">
        <v>0</v>
      </c>
      <c r="AY22" s="42" t="n">
        <v>0</v>
      </c>
      <c r="AZ22" s="42" t="n">
        <v>0</v>
      </c>
      <c r="BA22" s="42" t="n">
        <v>1</v>
      </c>
      <c r="BB22" s="44" t="n">
        <f aca="false">BA22/(BA22+AQ22+AL22)</f>
        <v>7.56315232188776E-005</v>
      </c>
      <c r="BC22" s="42" t="n">
        <v>1</v>
      </c>
      <c r="BD22" s="42" t="n">
        <v>0</v>
      </c>
      <c r="BE22" s="42" t="n">
        <v>1</v>
      </c>
      <c r="BF22" s="42" t="n">
        <v>2</v>
      </c>
      <c r="BG22" s="42" t="n">
        <v>1</v>
      </c>
      <c r="BH22" s="42" t="n">
        <v>0</v>
      </c>
      <c r="BI22" s="42" t="n">
        <v>1</v>
      </c>
      <c r="BJ22" s="42" t="n">
        <v>0</v>
      </c>
      <c r="BK22" s="42" t="n">
        <v>0</v>
      </c>
      <c r="BL22" s="42" t="n">
        <v>0</v>
      </c>
      <c r="BM22" s="42" t="n">
        <v>0</v>
      </c>
      <c r="BN22" s="42" t="n">
        <v>2902</v>
      </c>
      <c r="BO22" s="43" t="n">
        <f aca="false">BN22/F22</f>
        <v>0.0968657164791882</v>
      </c>
      <c r="BP22" s="45" t="n">
        <v>0</v>
      </c>
      <c r="BQ22" s="43" t="n">
        <f aca="false">BP22/(F22+BP22+G22)</f>
        <v>0</v>
      </c>
      <c r="BR22" s="42" t="n">
        <v>551</v>
      </c>
    </row>
    <row r="23" s="42" customFormat="true" ht="13.8" hidden="false" customHeight="false" outlineLevel="0" collapsed="false">
      <c r="A23" s="46" t="n">
        <v>11</v>
      </c>
      <c r="B23" s="42" t="s">
        <v>105</v>
      </c>
      <c r="C23" s="42" t="s">
        <v>96</v>
      </c>
      <c r="D23" s="42" t="s">
        <v>80</v>
      </c>
      <c r="E23" s="42" t="s">
        <v>103</v>
      </c>
      <c r="F23" s="42" t="n">
        <v>79191</v>
      </c>
      <c r="G23" s="40" t="n">
        <v>139</v>
      </c>
      <c r="H23" s="41" t="n">
        <f aca="false">G23/(G23+F23)</f>
        <v>0.00175217446111181</v>
      </c>
      <c r="I23" s="42" t="n">
        <f aca="false">SUM(AG23,AQ23,AV23,G23,BP23)</f>
        <v>22318</v>
      </c>
      <c r="J23" s="42" t="n">
        <f aca="false">SUM(AL23,AQ23,BA23,G23,BP23)</f>
        <v>36040</v>
      </c>
      <c r="K23" s="43" t="n">
        <f aca="false">Sheet1!$BO$23</f>
        <v>0.0760818779911859</v>
      </c>
      <c r="L23" s="43" t="n">
        <f aca="false">1-K23</f>
        <v>0.923918122008814</v>
      </c>
      <c r="M23" s="43" t="n">
        <f aca="false">((AL23-AN23)/J23)</f>
        <v>0.815260821309656</v>
      </c>
      <c r="N23" s="43" t="n">
        <f aca="false">(AN23/J23)</f>
        <v>0.0653995560488346</v>
      </c>
      <c r="O23" s="43" t="n">
        <f aca="false">(AQ23/J23)</f>
        <v>0.115482796892342</v>
      </c>
      <c r="P23" s="43" t="n">
        <f aca="false">(BA23/J23)</f>
        <v>0</v>
      </c>
      <c r="Q23" s="43" t="n">
        <f aca="false">SUM(M23:P23)</f>
        <v>0.996143174250832</v>
      </c>
      <c r="R23" s="43" t="n">
        <f aca="false">((AL23-AN23)/J23)*(1-BO23)</f>
        <v>0.753234246971781</v>
      </c>
      <c r="S23" s="43" t="n">
        <f aca="false">(AN23/J23)*(1-BO23)</f>
        <v>0.0604238350048495</v>
      </c>
      <c r="T23" s="43" t="n">
        <f aca="false">(AQ23/J23)*(1-BO23)</f>
        <v>0.106696648829098</v>
      </c>
      <c r="U23" s="43" t="n">
        <f aca="false">(BA23/J23)*(1-BO23)</f>
        <v>0</v>
      </c>
      <c r="V23" s="43" t="n">
        <f aca="false">SUM(R23:U23)+K23</f>
        <v>0.996436608796915</v>
      </c>
      <c r="W23" s="43"/>
      <c r="X23" s="43"/>
      <c r="Y23" s="43"/>
      <c r="Z23" s="43"/>
      <c r="AA23" s="43"/>
      <c r="AB23" s="41"/>
      <c r="AC23" s="41"/>
      <c r="AD23" s="41"/>
      <c r="AE23" s="41"/>
      <c r="AF23" s="41"/>
      <c r="AG23" s="42" t="n">
        <v>18016</v>
      </c>
      <c r="AH23" s="43" t="n">
        <f aca="false">AI23/AG23</f>
        <v>0.0308614564831261</v>
      </c>
      <c r="AI23" s="42" t="n">
        <v>556</v>
      </c>
      <c r="AJ23" s="42" t="n">
        <v>405</v>
      </c>
      <c r="AK23" s="42" t="n">
        <v>164</v>
      </c>
      <c r="AL23" s="42" t="n">
        <v>31739</v>
      </c>
      <c r="AM23" s="43" t="n">
        <f aca="false">AN23/AL23</f>
        <v>0.0742619490217083</v>
      </c>
      <c r="AN23" s="42" t="n">
        <v>2357</v>
      </c>
      <c r="AO23" s="42" t="n">
        <v>2322</v>
      </c>
      <c r="AP23" s="42" t="n">
        <v>40</v>
      </c>
      <c r="AQ23" s="42" t="n">
        <v>4162</v>
      </c>
      <c r="AR23" s="43" t="n">
        <f aca="false">AQ23/(AQ23+AL23+BA23)</f>
        <v>0.115929918386674</v>
      </c>
      <c r="AS23" s="42" t="n">
        <v>4162</v>
      </c>
      <c r="AT23" s="42" t="n">
        <v>1326</v>
      </c>
      <c r="AU23" s="42" t="n">
        <v>3208</v>
      </c>
      <c r="AV23" s="42" t="n">
        <v>1</v>
      </c>
      <c r="AX23" s="42" t="n">
        <v>1</v>
      </c>
      <c r="AY23" s="42" t="n">
        <v>1</v>
      </c>
      <c r="AZ23" s="42" t="n">
        <v>1</v>
      </c>
      <c r="BA23" s="42" t="n">
        <v>0</v>
      </c>
      <c r="BB23" s="44" t="n">
        <f aca="false">BA23/(BA23+AQ23+AL23)</f>
        <v>0</v>
      </c>
      <c r="BC23" s="42" t="n">
        <v>0</v>
      </c>
      <c r="BD23" s="42" t="n">
        <v>0</v>
      </c>
      <c r="BE23" s="42" t="n">
        <v>0</v>
      </c>
      <c r="BF23" s="42" t="n">
        <v>5</v>
      </c>
      <c r="BG23" s="42" t="n">
        <v>4</v>
      </c>
      <c r="BH23" s="42" t="n">
        <v>2</v>
      </c>
      <c r="BI23" s="42" t="n">
        <v>3</v>
      </c>
      <c r="BJ23" s="42" t="n">
        <v>0</v>
      </c>
      <c r="BK23" s="42" t="n">
        <v>0</v>
      </c>
      <c r="BL23" s="42" t="n">
        <v>0</v>
      </c>
      <c r="BM23" s="42" t="n">
        <v>0</v>
      </c>
      <c r="BN23" s="42" t="n">
        <v>6025</v>
      </c>
      <c r="BO23" s="43" t="n">
        <f aca="false">BN23/F23</f>
        <v>0.0760818779911859</v>
      </c>
      <c r="BP23" s="45" t="n">
        <v>0</v>
      </c>
      <c r="BQ23" s="43" t="n">
        <f aca="false">BP23/(F23+BP23+G23)</f>
        <v>0</v>
      </c>
      <c r="BR23" s="42" t="n">
        <v>600</v>
      </c>
    </row>
    <row r="24" s="42" customFormat="true" ht="13.8" hidden="false" customHeight="false" outlineLevel="0" collapsed="false">
      <c r="A24" s="46" t="n">
        <v>33</v>
      </c>
      <c r="B24" s="42" t="s">
        <v>106</v>
      </c>
      <c r="C24" s="42" t="s">
        <v>101</v>
      </c>
      <c r="D24" s="42" t="s">
        <v>71</v>
      </c>
      <c r="E24" s="42" t="s">
        <v>107</v>
      </c>
      <c r="F24" s="42" t="n">
        <v>480494</v>
      </c>
      <c r="G24" s="40" t="n">
        <v>1457</v>
      </c>
      <c r="H24" s="41" t="n">
        <f aca="false">G24/(G24+F24)</f>
        <v>0.00302312890729555</v>
      </c>
      <c r="I24" s="42" t="n">
        <f aca="false">SUM(AG24,AQ24,AV24,G24,BP24)</f>
        <v>134947</v>
      </c>
      <c r="J24" s="42" t="n">
        <f aca="false">SUM(AL24,AQ24,BA24,G24,BP24)</f>
        <v>217086</v>
      </c>
      <c r="K24" s="43" t="n">
        <f aca="false">Sheet1!$BO$24</f>
        <v>0.0865296965206642</v>
      </c>
      <c r="L24" s="43" t="n">
        <f aca="false">1-K24</f>
        <v>0.913470303479336</v>
      </c>
      <c r="M24" s="43" t="n">
        <f aca="false">((AL24-AN24)/J24)</f>
        <v>0.809282956984789</v>
      </c>
      <c r="N24" s="43" t="n">
        <f aca="false">(AN24/J24)</f>
        <v>0.0494458417401398</v>
      </c>
      <c r="O24" s="43" t="n">
        <f aca="false">(AQ24/J24)</f>
        <v>0.134554968998461</v>
      </c>
      <c r="P24" s="43" t="n">
        <f aca="false">(BA24/J24)</f>
        <v>4.60646932552076E-006</v>
      </c>
      <c r="Q24" s="43" t="n">
        <f aca="false">SUM(M24:P24)</f>
        <v>0.993288374192716</v>
      </c>
      <c r="R24" s="43" t="n">
        <f aca="false">((AL24-AN24)/J24)*(1-BO24)</f>
        <v>0.73925594831755</v>
      </c>
      <c r="S24" s="43" t="n">
        <f aca="false">(AN24/J24)*(1-BO24)</f>
        <v>0.0451673080601568</v>
      </c>
      <c r="T24" s="43" t="n">
        <f aca="false">(AQ24/J24)*(1-BO24)</f>
        <v>0.122911968365677</v>
      </c>
      <c r="U24" s="43" t="n">
        <f aca="false">(BA24/J24)*(1-BO24)</f>
        <v>4.2078729327517E-006</v>
      </c>
      <c r="V24" s="43" t="n">
        <f aca="false">SUM(R24:U24)+K24</f>
        <v>0.993869129136981</v>
      </c>
      <c r="W24" s="43"/>
      <c r="X24" s="43"/>
      <c r="Y24" s="43"/>
      <c r="Z24" s="43"/>
      <c r="AA24" s="43"/>
      <c r="AB24" s="41"/>
      <c r="AC24" s="41"/>
      <c r="AD24" s="41"/>
      <c r="AE24" s="41"/>
      <c r="AF24" s="41"/>
      <c r="AG24" s="42" t="n">
        <v>104247</v>
      </c>
      <c r="AH24" s="43" t="n">
        <f aca="false">AI24/AG24</f>
        <v>0.0416223008815601</v>
      </c>
      <c r="AI24" s="42" t="n">
        <v>4339</v>
      </c>
      <c r="AJ24" s="42" t="n">
        <v>2908</v>
      </c>
      <c r="AK24" s="42" t="n">
        <v>1519</v>
      </c>
      <c r="AL24" s="42" t="n">
        <v>186418</v>
      </c>
      <c r="AM24" s="43" t="n">
        <f aca="false">AN24/AL24</f>
        <v>0.0575802765827334</v>
      </c>
      <c r="AN24" s="42" t="n">
        <v>10734</v>
      </c>
      <c r="AO24" s="42" t="n">
        <v>10457</v>
      </c>
      <c r="AP24" s="42" t="n">
        <v>409</v>
      </c>
      <c r="AQ24" s="42" t="n">
        <v>29210</v>
      </c>
      <c r="AR24" s="43" t="n">
        <f aca="false">AQ24/(AQ24+AL24+BA24)</f>
        <v>0.135464153708453</v>
      </c>
      <c r="AS24" s="42" t="n">
        <v>29206</v>
      </c>
      <c r="AT24" s="42" t="n">
        <v>9877</v>
      </c>
      <c r="AU24" s="42" t="n">
        <v>21379</v>
      </c>
      <c r="AV24" s="42" t="n">
        <v>33</v>
      </c>
      <c r="AX24" s="42" t="n">
        <v>33</v>
      </c>
      <c r="AY24" s="42" t="n">
        <v>27</v>
      </c>
      <c r="AZ24" s="42" t="n">
        <v>33</v>
      </c>
      <c r="BA24" s="42" t="n">
        <v>1</v>
      </c>
      <c r="BB24" s="44" t="n">
        <f aca="false">BA24/(BA24+AQ24+AL24)</f>
        <v>4.63759512867008E-006</v>
      </c>
      <c r="BC24" s="42" t="n">
        <v>1</v>
      </c>
      <c r="BD24" s="42" t="n">
        <v>1</v>
      </c>
      <c r="BE24" s="42" t="n">
        <v>1</v>
      </c>
      <c r="BF24" s="42" t="n">
        <v>14</v>
      </c>
      <c r="BG24" s="42" t="n">
        <v>11</v>
      </c>
      <c r="BH24" s="42" t="n">
        <v>9</v>
      </c>
      <c r="BI24" s="42" t="n">
        <v>2</v>
      </c>
      <c r="BJ24" s="42" t="n">
        <v>0</v>
      </c>
      <c r="BK24" s="42" t="n">
        <v>0</v>
      </c>
      <c r="BL24" s="42" t="n">
        <v>0</v>
      </c>
      <c r="BM24" s="42" t="n">
        <v>0</v>
      </c>
      <c r="BN24" s="42" t="n">
        <v>41577</v>
      </c>
      <c r="BO24" s="43" t="n">
        <f aca="false">BN24/F24</f>
        <v>0.0865296965206642</v>
      </c>
      <c r="BP24" s="45" t="n">
        <v>0</v>
      </c>
      <c r="BQ24" s="43" t="n">
        <f aca="false">BP24/(F24+BP24+G24)</f>
        <v>0</v>
      </c>
      <c r="BR24" s="42" t="n">
        <v>623</v>
      </c>
    </row>
    <row r="25" s="42" customFormat="true" ht="13.8" hidden="false" customHeight="false" outlineLevel="0" collapsed="false">
      <c r="A25" s="46" t="n">
        <v>34</v>
      </c>
      <c r="B25" s="42" t="s">
        <v>108</v>
      </c>
      <c r="C25" s="42" t="s">
        <v>101</v>
      </c>
      <c r="D25" s="42" t="s">
        <v>73</v>
      </c>
      <c r="E25" s="42" t="s">
        <v>107</v>
      </c>
      <c r="F25" s="42" t="n">
        <v>349497</v>
      </c>
      <c r="G25" s="40" t="n">
        <v>985</v>
      </c>
      <c r="H25" s="41" t="n">
        <f aca="false">G25/(G25+F25)</f>
        <v>0.00281041537083217</v>
      </c>
      <c r="I25" s="42" t="n">
        <f aca="false">SUM(AG25,AQ25,AV25,G25,BP25)</f>
        <v>86875</v>
      </c>
      <c r="J25" s="42" t="n">
        <f aca="false">SUM(AL25,AQ25,BA25,G25,BP25)</f>
        <v>158614</v>
      </c>
      <c r="K25" s="43" t="n">
        <f aca="false">Sheet1!$BO$25</f>
        <v>0.081362644028418</v>
      </c>
      <c r="L25" s="43" t="n">
        <f aca="false">1-K25</f>
        <v>0.918637355971582</v>
      </c>
      <c r="M25" s="43" t="n">
        <f aca="false">((AL25-AN25)/J25)</f>
        <v>0.8100609025685</v>
      </c>
      <c r="N25" s="43" t="n">
        <f aca="false">(AN25/J25)</f>
        <v>0.0593264150705486</v>
      </c>
      <c r="O25" s="43" t="n">
        <f aca="false">(AQ25/J25)</f>
        <v>0.124396333236663</v>
      </c>
      <c r="P25" s="43" t="n">
        <f aca="false">(BA25/J25)</f>
        <v>6.3046137163176E-006</v>
      </c>
      <c r="Q25" s="43" t="n">
        <f aca="false">SUM(M25:P25)</f>
        <v>0.993789955489427</v>
      </c>
      <c r="R25" s="43" t="n">
        <f aca="false">((AL25-AN25)/J25)*(1-BO25)</f>
        <v>0.74415220571148</v>
      </c>
      <c r="S25" s="43" t="n">
        <f aca="false">(AN25/J25)*(1-BO25)</f>
        <v>0.0544994610796814</v>
      </c>
      <c r="T25" s="43" t="n">
        <f aca="false">(AQ25/J25)*(1-BO25)</f>
        <v>0.114275118657088</v>
      </c>
      <c r="U25" s="43" t="n">
        <f aca="false">(BA25/J25)*(1-BO25)</f>
        <v>5.79165367478017E-006</v>
      </c>
      <c r="V25" s="43" t="n">
        <f aca="false">SUM(R25:U25)+K25</f>
        <v>0.994295221130342</v>
      </c>
      <c r="W25" s="43"/>
      <c r="X25" s="43"/>
      <c r="Y25" s="43"/>
      <c r="Z25" s="43"/>
      <c r="AA25" s="43"/>
      <c r="AB25" s="41"/>
      <c r="AC25" s="41"/>
      <c r="AD25" s="41"/>
      <c r="AE25" s="41"/>
      <c r="AF25" s="41"/>
      <c r="AG25" s="42" t="n">
        <v>66122</v>
      </c>
      <c r="AH25" s="43" t="n">
        <f aca="false">AI25/AG25</f>
        <v>0.0297480414990472</v>
      </c>
      <c r="AI25" s="42" t="n">
        <v>1967</v>
      </c>
      <c r="AJ25" s="42" t="n">
        <v>1065</v>
      </c>
      <c r="AK25" s="42" t="n">
        <v>1028</v>
      </c>
      <c r="AL25" s="42" t="n">
        <v>137897</v>
      </c>
      <c r="AM25" s="43" t="n">
        <f aca="false">AN25/AL25</f>
        <v>0.0682393380566655</v>
      </c>
      <c r="AN25" s="42" t="n">
        <v>9410</v>
      </c>
      <c r="AO25" s="42" t="n">
        <v>8564</v>
      </c>
      <c r="AP25" s="42" t="n">
        <v>853</v>
      </c>
      <c r="AQ25" s="42" t="n">
        <v>19731</v>
      </c>
      <c r="AR25" s="43" t="n">
        <f aca="false">AQ25/(AQ25+AL25+BA25)</f>
        <v>0.125173667282036</v>
      </c>
      <c r="AS25" s="42" t="n">
        <v>19728</v>
      </c>
      <c r="AT25" s="42" t="n">
        <v>6598</v>
      </c>
      <c r="AU25" s="42" t="n">
        <v>14115</v>
      </c>
      <c r="AV25" s="42" t="n">
        <v>37</v>
      </c>
      <c r="AX25" s="42" t="n">
        <v>37</v>
      </c>
      <c r="AY25" s="42" t="n">
        <v>0</v>
      </c>
      <c r="AZ25" s="42" t="n">
        <v>37</v>
      </c>
      <c r="BA25" s="42" t="n">
        <v>1</v>
      </c>
      <c r="BB25" s="44" t="n">
        <f aca="false">BA25/(BA25+AQ25+AL25)</f>
        <v>6.34401030267273E-006</v>
      </c>
      <c r="BC25" s="42" t="n">
        <v>1</v>
      </c>
      <c r="BD25" s="42" t="n">
        <v>0</v>
      </c>
      <c r="BE25" s="42" t="n">
        <v>1</v>
      </c>
      <c r="BF25" s="42" t="n">
        <v>68</v>
      </c>
      <c r="BG25" s="42" t="n">
        <v>32</v>
      </c>
      <c r="BH25" s="42" t="n">
        <v>27</v>
      </c>
      <c r="BI25" s="42" t="n">
        <v>6</v>
      </c>
      <c r="BJ25" s="42" t="n">
        <v>0</v>
      </c>
      <c r="BK25" s="42" t="n">
        <v>0</v>
      </c>
      <c r="BL25" s="42" t="n">
        <v>0</v>
      </c>
      <c r="BM25" s="42" t="n">
        <v>0</v>
      </c>
      <c r="BN25" s="42" t="n">
        <v>28436</v>
      </c>
      <c r="BO25" s="43" t="n">
        <f aca="false">BN25/F25</f>
        <v>0.081362644028418</v>
      </c>
      <c r="BP25" s="45" t="n">
        <v>0</v>
      </c>
      <c r="BQ25" s="43" t="n">
        <f aca="false">BP25/(F25+BP25+G25)</f>
        <v>0</v>
      </c>
      <c r="BR25" s="42" t="n">
        <v>654</v>
      </c>
    </row>
    <row r="26" s="48" customFormat="true" ht="13.8" hidden="false" customHeight="false" outlineLevel="0" collapsed="false">
      <c r="A26" s="47" t="n">
        <v>35</v>
      </c>
      <c r="B26" s="48" t="s">
        <v>109</v>
      </c>
      <c r="C26" s="48" t="s">
        <v>101</v>
      </c>
      <c r="D26" s="48" t="s">
        <v>80</v>
      </c>
      <c r="E26" s="48" t="s">
        <v>107</v>
      </c>
      <c r="F26" s="48" t="n">
        <v>190485</v>
      </c>
      <c r="G26" s="40" t="n">
        <v>361</v>
      </c>
      <c r="H26" s="41" t="n">
        <f aca="false">G26/(G26+F26)</f>
        <v>0.00189157750227932</v>
      </c>
      <c r="I26" s="42" t="n">
        <f aca="false">SUM(AG26,AQ26,AV26,G26,BP26)</f>
        <v>53352</v>
      </c>
      <c r="J26" s="42" t="n">
        <f aca="false">SUM(AL26,AQ26,BA26,G26,BP26)</f>
        <v>85800</v>
      </c>
      <c r="K26" s="43" t="n">
        <f aca="false">Sheet1!$BO$26</f>
        <v>0.0817229703126231</v>
      </c>
      <c r="L26" s="43" t="n">
        <f aca="false">1-K26</f>
        <v>0.918277029687377</v>
      </c>
      <c r="M26" s="43" t="n">
        <f aca="false">((AL26-AN26)/J26)</f>
        <v>0.817925407925408</v>
      </c>
      <c r="N26" s="43" t="n">
        <f aca="false">(AN26/J26)</f>
        <v>0.0556643356643357</v>
      </c>
      <c r="O26" s="43" t="n">
        <f aca="false">(AQ26/J26)</f>
        <v>0.122074592074592</v>
      </c>
      <c r="P26" s="43" t="n">
        <f aca="false">(BA26/J26)</f>
        <v>0.000128205128205128</v>
      </c>
      <c r="Q26" s="43" t="n">
        <f aca="false">SUM(M26:P26)</f>
        <v>0.995792540792541</v>
      </c>
      <c r="R26" s="43" t="n">
        <f aca="false">((AL26-AN26)/J26)*(1-BO26)</f>
        <v>0.75108211409558</v>
      </c>
      <c r="S26" s="43" t="n">
        <f aca="false">(AN26/J26)*(1-BO26)</f>
        <v>0.0511152808133673</v>
      </c>
      <c r="T26" s="43" t="n">
        <f aca="false">(AQ26/J26)*(1-BO26)</f>
        <v>0.112098293810555</v>
      </c>
      <c r="U26" s="43" t="n">
        <f aca="false">(BA26/J26)*(1-BO26)</f>
        <v>0.000117727824318894</v>
      </c>
      <c r="V26" s="43" t="n">
        <f aca="false">SUM(R26:U26)+K26</f>
        <v>0.996136386856444</v>
      </c>
      <c r="W26" s="43"/>
      <c r="X26" s="43"/>
      <c r="Y26" s="43"/>
      <c r="Z26" s="43"/>
      <c r="AA26" s="43"/>
      <c r="AB26" s="41"/>
      <c r="AC26" s="41"/>
      <c r="AD26" s="41"/>
      <c r="AE26" s="41"/>
      <c r="AF26" s="41"/>
      <c r="AG26" s="48" t="n">
        <v>42515</v>
      </c>
      <c r="AH26" s="43" t="n">
        <f aca="false">AI26/AG26</f>
        <v>0.0327884276137834</v>
      </c>
      <c r="AI26" s="48" t="n">
        <v>1394</v>
      </c>
      <c r="AJ26" s="48" t="n">
        <v>950</v>
      </c>
      <c r="AK26" s="48" t="n">
        <v>724</v>
      </c>
      <c r="AL26" s="48" t="n">
        <v>74954</v>
      </c>
      <c r="AM26" s="43" t="n">
        <f aca="false">AN26/AL26</f>
        <v>0.063719081036369</v>
      </c>
      <c r="AN26" s="48" t="n">
        <v>4776</v>
      </c>
      <c r="AO26" s="48" t="n">
        <v>4532</v>
      </c>
      <c r="AP26" s="48" t="n">
        <v>250</v>
      </c>
      <c r="AQ26" s="48" t="n">
        <v>10474</v>
      </c>
      <c r="AR26" s="43" t="n">
        <f aca="false">AQ26/(AQ26+AL26+BA26)</f>
        <v>0.122590386123433</v>
      </c>
      <c r="AS26" s="48" t="n">
        <v>10472</v>
      </c>
      <c r="AT26" s="48" t="n">
        <v>3281</v>
      </c>
      <c r="AU26" s="48" t="n">
        <v>8395</v>
      </c>
      <c r="AV26" s="48" t="n">
        <v>2</v>
      </c>
      <c r="AX26" s="48" t="n">
        <v>2</v>
      </c>
      <c r="AY26" s="48" t="n">
        <v>1</v>
      </c>
      <c r="AZ26" s="48" t="n">
        <v>2</v>
      </c>
      <c r="BA26" s="48" t="n">
        <v>11</v>
      </c>
      <c r="BB26" s="44" t="n">
        <f aca="false">BA26/(BA26+AQ26+AL26)</f>
        <v>0.000128746825220333</v>
      </c>
      <c r="BC26" s="48" t="n">
        <v>11</v>
      </c>
      <c r="BD26" s="48" t="n">
        <v>11</v>
      </c>
      <c r="BE26" s="48" t="n">
        <v>0</v>
      </c>
      <c r="BF26" s="48" t="n">
        <v>0</v>
      </c>
      <c r="BG26" s="48" t="n">
        <v>0</v>
      </c>
      <c r="BH26" s="48" t="n">
        <v>0</v>
      </c>
      <c r="BI26" s="48" t="n">
        <v>0</v>
      </c>
      <c r="BJ26" s="48" t="n">
        <v>0</v>
      </c>
      <c r="BK26" s="48" t="n">
        <v>0</v>
      </c>
      <c r="BL26" s="48" t="n">
        <v>0</v>
      </c>
      <c r="BM26" s="48" t="n">
        <v>0</v>
      </c>
      <c r="BN26" s="48" t="n">
        <v>15567</v>
      </c>
      <c r="BO26" s="43" t="n">
        <f aca="false">BN26/F26</f>
        <v>0.0817229703126231</v>
      </c>
      <c r="BP26" s="45" t="n">
        <v>0</v>
      </c>
      <c r="BQ26" s="43" t="n">
        <f aca="false">BP26/(F26+BP26+G26)</f>
        <v>0</v>
      </c>
      <c r="BR26" s="48" t="n">
        <v>582</v>
      </c>
    </row>
    <row r="27" s="42" customFormat="true" ht="13.8" hidden="false" customHeight="false" outlineLevel="0" collapsed="false">
      <c r="A27" s="46" t="n">
        <v>48</v>
      </c>
      <c r="B27" s="42" t="s">
        <v>110</v>
      </c>
      <c r="C27" s="42" t="s">
        <v>111</v>
      </c>
      <c r="D27" s="42" t="s">
        <v>68</v>
      </c>
      <c r="E27" s="42" t="s">
        <v>112</v>
      </c>
      <c r="F27" s="42" t="n">
        <v>11160</v>
      </c>
      <c r="G27" s="40" t="n">
        <v>113</v>
      </c>
      <c r="H27" s="41" t="n">
        <f aca="false">G27/(G27+F27)</f>
        <v>0.0100239510334427</v>
      </c>
      <c r="I27" s="42" t="n">
        <f aca="false">SUM(AG27,AQ27,AV27,G27,BP27)</f>
        <v>2810</v>
      </c>
      <c r="J27" s="42" t="n">
        <f aca="false">SUM(AL27,AQ27,BA27,G27,BP27)</f>
        <v>5303</v>
      </c>
      <c r="K27" s="43" t="n">
        <f aca="false">Sheet1!$BO$27</f>
        <v>0.0613799283154122</v>
      </c>
      <c r="L27" s="43" t="n">
        <f aca="false">1-K27</f>
        <v>0.938620071684588</v>
      </c>
      <c r="M27" s="43" t="n">
        <f aca="false">((AL27-AN27)/J27)</f>
        <v>0.798604563454648</v>
      </c>
      <c r="N27" s="43" t="n">
        <f aca="false">(AN27/J27)</f>
        <v>0.0465774090137658</v>
      </c>
      <c r="O27" s="43" t="n">
        <f aca="false">(AQ27/J27)</f>
        <v>0.133509334339053</v>
      </c>
      <c r="P27" s="43" t="n">
        <f aca="false">(BA27/J27)</f>
        <v>0</v>
      </c>
      <c r="Q27" s="43" t="n">
        <f aca="false">SUM(M27:P27)</f>
        <v>0.978691306807468</v>
      </c>
      <c r="R27" s="43" t="n">
        <f aca="false">((AL27-AN27)/J27)*(1-BO27)</f>
        <v>0.749586272597441</v>
      </c>
      <c r="S27" s="43" t="n">
        <f aca="false">(AN27/J27)*(1-BO27)</f>
        <v>0.0437184909873832</v>
      </c>
      <c r="T27" s="43" t="n">
        <f aca="false">(AQ27/J27)*(1-BO27)</f>
        <v>0.125314540967884</v>
      </c>
      <c r="U27" s="43" t="n">
        <f aca="false">(BA27/J27)*(1-BO27)</f>
        <v>0</v>
      </c>
      <c r="V27" s="43" t="n">
        <f aca="false">SUM(R27:U27)+K27</f>
        <v>0.97999923286812</v>
      </c>
      <c r="W27" s="43"/>
      <c r="X27" s="43"/>
      <c r="Y27" s="43"/>
      <c r="Z27" s="43"/>
      <c r="AA27" s="43"/>
      <c r="AB27" s="41"/>
      <c r="AC27" s="41"/>
      <c r="AD27" s="41"/>
      <c r="AE27" s="41"/>
      <c r="AF27" s="41"/>
      <c r="AG27" s="42" t="n">
        <v>1989</v>
      </c>
      <c r="AH27" s="43" t="n">
        <f aca="false">AI27/AG27</f>
        <v>0.028657616892911</v>
      </c>
      <c r="AI27" s="42" t="n">
        <v>57</v>
      </c>
      <c r="AJ27" s="42" t="n">
        <v>54</v>
      </c>
      <c r="AK27" s="42" t="n">
        <v>3</v>
      </c>
      <c r="AL27" s="42" t="n">
        <v>4482</v>
      </c>
      <c r="AM27" s="43" t="n">
        <f aca="false">AN27/AL27</f>
        <v>0.0551093261936635</v>
      </c>
      <c r="AN27" s="42" t="n">
        <v>247</v>
      </c>
      <c r="AO27" s="42" t="n">
        <v>245</v>
      </c>
      <c r="AP27" s="42" t="n">
        <v>3</v>
      </c>
      <c r="AQ27" s="42" t="n">
        <v>708</v>
      </c>
      <c r="AR27" s="43" t="n">
        <f aca="false">AQ27/(AQ27+AL27+BA27)</f>
        <v>0.136416184971098</v>
      </c>
      <c r="AS27" s="42" t="n">
        <v>708</v>
      </c>
      <c r="AT27" s="42" t="n">
        <v>509</v>
      </c>
      <c r="AU27" s="42" t="n">
        <v>199</v>
      </c>
      <c r="AV27" s="42" t="n">
        <v>0</v>
      </c>
      <c r="AX27" s="42" t="n">
        <v>0</v>
      </c>
      <c r="AY27" s="42" t="n">
        <v>0</v>
      </c>
      <c r="AZ27" s="42" t="n">
        <v>0</v>
      </c>
      <c r="BA27" s="42" t="n">
        <v>0</v>
      </c>
      <c r="BB27" s="44" t="n">
        <f aca="false">BA27/(BA27+AQ27+AL27)</f>
        <v>0</v>
      </c>
      <c r="BC27" s="42" t="n">
        <v>0</v>
      </c>
      <c r="BD27" s="42" t="n">
        <v>0</v>
      </c>
      <c r="BE27" s="42" t="n">
        <v>0</v>
      </c>
      <c r="BF27" s="42" t="n">
        <v>1</v>
      </c>
      <c r="BG27" s="42" t="n">
        <v>1</v>
      </c>
      <c r="BH27" s="42" t="n">
        <v>0</v>
      </c>
      <c r="BI27" s="42" t="n">
        <v>1</v>
      </c>
      <c r="BJ27" s="42" t="n">
        <v>0</v>
      </c>
      <c r="BK27" s="42" t="n">
        <v>0</v>
      </c>
      <c r="BL27" s="42" t="n">
        <v>0</v>
      </c>
      <c r="BM27" s="42" t="n">
        <v>0</v>
      </c>
      <c r="BN27" s="42" t="n">
        <v>685</v>
      </c>
      <c r="BO27" s="43" t="n">
        <f aca="false">BN27/F27</f>
        <v>0.0613799283154122</v>
      </c>
      <c r="BP27" s="45" t="n">
        <v>0</v>
      </c>
      <c r="BQ27" s="43" t="n">
        <f aca="false">BP27/(F27+BP27+G27)</f>
        <v>0</v>
      </c>
      <c r="BR27" s="42" t="n">
        <v>630</v>
      </c>
    </row>
    <row r="28" s="42" customFormat="true" ht="13.8" hidden="false" customHeight="false" outlineLevel="0" collapsed="false">
      <c r="A28" s="46" t="n">
        <v>49</v>
      </c>
      <c r="B28" s="42" t="s">
        <v>113</v>
      </c>
      <c r="C28" s="42" t="s">
        <v>111</v>
      </c>
      <c r="D28" s="42" t="s">
        <v>71</v>
      </c>
      <c r="E28" s="42" t="s">
        <v>114</v>
      </c>
      <c r="F28" s="42" t="n">
        <v>67350</v>
      </c>
      <c r="G28" s="40" t="n">
        <v>2</v>
      </c>
      <c r="H28" s="41" t="n">
        <f aca="false">G28/(G28+F28)</f>
        <v>2.969473809241E-005</v>
      </c>
      <c r="I28" s="42" t="n">
        <f aca="false">SUM(AG28,AQ28,AV28,G28,BP28)</f>
        <v>17605</v>
      </c>
      <c r="J28" s="42" t="n">
        <f aca="false">SUM(AL28,AQ28,BA28,G28,BP28)</f>
        <v>31046</v>
      </c>
      <c r="K28" s="43" t="n">
        <f aca="false">Sheet1!$BO$28</f>
        <v>0.0704974016332591</v>
      </c>
      <c r="L28" s="43" t="n">
        <f aca="false">1-K28</f>
        <v>0.929502598366741</v>
      </c>
      <c r="M28" s="43" t="n">
        <f aca="false">((AL28-AN28)/J28)</f>
        <v>0.784062359080075</v>
      </c>
      <c r="N28" s="43" t="n">
        <f aca="false">(AN28/J28)</f>
        <v>0.0753720286027185</v>
      </c>
      <c r="O28" s="43" t="n">
        <f aca="false">(AQ28/J28)</f>
        <v>0.140501191779939</v>
      </c>
      <c r="P28" s="43" t="n">
        <f aca="false">(BA28/J28)</f>
        <v>0</v>
      </c>
      <c r="Q28" s="43" t="n">
        <f aca="false">SUM(M28:P28)</f>
        <v>0.999935579462733</v>
      </c>
      <c r="R28" s="43" t="n">
        <f aca="false">((AL28-AN28)/J28)*(1-BO28)</f>
        <v>0.728788000046486</v>
      </c>
      <c r="S28" s="43" t="n">
        <f aca="false">(AN28/J28)*(1-BO28)</f>
        <v>0.0700584964303992</v>
      </c>
      <c r="T28" s="43" t="n">
        <f aca="false">(AQ28/J28)*(1-BO28)</f>
        <v>0.130596222833077</v>
      </c>
      <c r="U28" s="43" t="n">
        <f aca="false">(BA28/J28)*(1-BO28)</f>
        <v>0</v>
      </c>
      <c r="V28" s="43" t="n">
        <f aca="false">SUM(R28:U28)+K28</f>
        <v>0.999940120943221</v>
      </c>
      <c r="W28" s="43"/>
      <c r="X28" s="43"/>
      <c r="Y28" s="43"/>
      <c r="Z28" s="43"/>
      <c r="AA28" s="43"/>
      <c r="AB28" s="41"/>
      <c r="AC28" s="41"/>
      <c r="AD28" s="41"/>
      <c r="AE28" s="41"/>
      <c r="AF28" s="41"/>
      <c r="AG28" s="42" t="n">
        <v>13241</v>
      </c>
      <c r="AH28" s="43" t="n">
        <f aca="false">AI28/AG28</f>
        <v>0.0391209123178008</v>
      </c>
      <c r="AI28" s="42" t="n">
        <v>518</v>
      </c>
      <c r="AJ28" s="42" t="n">
        <v>274</v>
      </c>
      <c r="AK28" s="42" t="n">
        <v>245</v>
      </c>
      <c r="AL28" s="42" t="n">
        <v>26682</v>
      </c>
      <c r="AM28" s="43" t="n">
        <f aca="false">AN28/AL28</f>
        <v>0.0876995727456712</v>
      </c>
      <c r="AN28" s="42" t="n">
        <v>2340</v>
      </c>
      <c r="AO28" s="42" t="n">
        <v>2100</v>
      </c>
      <c r="AP28" s="42" t="n">
        <v>279</v>
      </c>
      <c r="AQ28" s="42" t="n">
        <v>4362</v>
      </c>
      <c r="AR28" s="43" t="n">
        <f aca="false">AQ28/(AQ28+AL28+BA28)</f>
        <v>0.140510243525319</v>
      </c>
      <c r="AS28" s="42" t="n">
        <v>4362</v>
      </c>
      <c r="AT28" s="42" t="n">
        <v>1588</v>
      </c>
      <c r="AU28" s="42" t="n">
        <v>3325</v>
      </c>
      <c r="AV28" s="42" t="n">
        <v>0</v>
      </c>
      <c r="AX28" s="42" t="n">
        <v>0</v>
      </c>
      <c r="AY28" s="42" t="n">
        <v>0</v>
      </c>
      <c r="AZ28" s="42" t="n">
        <v>0</v>
      </c>
      <c r="BA28" s="42" t="n">
        <v>0</v>
      </c>
      <c r="BB28" s="44" t="n">
        <f aca="false">BA28/(BA28+AQ28+AL28)</f>
        <v>0</v>
      </c>
      <c r="BC28" s="42" t="n">
        <v>0</v>
      </c>
      <c r="BD28" s="42" t="n">
        <v>0</v>
      </c>
      <c r="BE28" s="42" t="n">
        <v>0</v>
      </c>
      <c r="BF28" s="42" t="n">
        <v>1</v>
      </c>
      <c r="BG28" s="42" t="n">
        <v>1</v>
      </c>
      <c r="BH28" s="42" t="n">
        <v>0</v>
      </c>
      <c r="BI28" s="42" t="n">
        <v>1</v>
      </c>
      <c r="BJ28" s="42" t="n">
        <v>0</v>
      </c>
      <c r="BK28" s="42" t="n">
        <v>0</v>
      </c>
      <c r="BL28" s="42" t="n">
        <v>0</v>
      </c>
      <c r="BM28" s="42" t="n">
        <v>0</v>
      </c>
      <c r="BN28" s="42" t="n">
        <v>4748</v>
      </c>
      <c r="BO28" s="43" t="n">
        <f aca="false">BN28/F28</f>
        <v>0.0704974016332591</v>
      </c>
      <c r="BP28" s="45" t="n">
        <v>0</v>
      </c>
      <c r="BQ28" s="43" t="n">
        <f aca="false">BP28/(F28+BP28+G28)</f>
        <v>0</v>
      </c>
      <c r="BR28" s="42" t="n">
        <v>601</v>
      </c>
    </row>
    <row r="29" s="13" customFormat="true" ht="13.8" hidden="false" customHeight="false" outlineLevel="0" collapsed="false">
      <c r="A29" s="12" t="n">
        <v>12</v>
      </c>
      <c r="B29" s="13" t="s">
        <v>115</v>
      </c>
      <c r="C29" s="13" t="s">
        <v>96</v>
      </c>
      <c r="D29" s="13" t="s">
        <v>83</v>
      </c>
      <c r="E29" s="13" t="s">
        <v>116</v>
      </c>
      <c r="F29" s="13" t="n">
        <v>97212</v>
      </c>
      <c r="G29" s="17" t="n">
        <v>0</v>
      </c>
      <c r="H29" s="14" t="n">
        <f aca="false">G29/(G29+F29)</f>
        <v>0</v>
      </c>
      <c r="I29" s="13" t="n">
        <f aca="false">SUM(AG29,AQ29,AV29,G29,BP29)</f>
        <v>49169</v>
      </c>
      <c r="J29" s="13" t="n">
        <f aca="false">SUM(AL29,AQ29,BA29,G29,BP29)</f>
        <v>27269</v>
      </c>
      <c r="K29" s="15" t="n">
        <f aca="false">Sheet1!$BO$29</f>
        <v>2.05735917376456E-005</v>
      </c>
      <c r="L29" s="15" t="n">
        <f aca="false">1-K29</f>
        <v>0.999979426408262</v>
      </c>
      <c r="M29" s="15"/>
      <c r="N29" s="15"/>
      <c r="O29" s="15"/>
      <c r="P29" s="15"/>
      <c r="Q29" s="15"/>
      <c r="W29" s="15" t="n">
        <f aca="false">((AG29-AI29)/I29)</f>
        <v>0.999044113160731</v>
      </c>
      <c r="X29" s="15" t="n">
        <f aca="false">(AI29/I29)</f>
        <v>0.000793182696414408</v>
      </c>
      <c r="Y29" s="15" t="n">
        <f aca="false">(AQ29/I29)</f>
        <v>0.000142366124997458</v>
      </c>
      <c r="Z29" s="15" t="n">
        <f aca="false">(AV29/I29)</f>
        <v>2.03380178567797E-005</v>
      </c>
      <c r="AA29" s="15" t="n">
        <f aca="false">SUM(W29:Z29)</f>
        <v>1</v>
      </c>
      <c r="AB29" s="15" t="n">
        <f aca="false">((AG29-AI29)/I29)*(1-BO29)</f>
        <v>0.999023559235019</v>
      </c>
      <c r="AC29" s="15" t="n">
        <f aca="false">(AI29/I29)*(1-BO29)</f>
        <v>0.000793166377797438</v>
      </c>
      <c r="AD29" s="15" t="n">
        <f aca="false">(AQ29/I29)*(1-BO29)</f>
        <v>0.000142363196014925</v>
      </c>
      <c r="AE29" s="15" t="n">
        <f aca="false">(AV29/I29)*(1-BO29)</f>
        <v>2.03375994307035E-005</v>
      </c>
      <c r="AF29" s="15" t="n">
        <f aca="false">SUM(AB29:AE29)+K29</f>
        <v>1</v>
      </c>
      <c r="AG29" s="13" t="n">
        <v>49161</v>
      </c>
      <c r="AH29" s="15" t="n">
        <f aca="false">AI29/AG29</f>
        <v>0.00079331177152621</v>
      </c>
      <c r="AI29" s="13" t="n">
        <v>39</v>
      </c>
      <c r="AJ29" s="13" t="n">
        <v>39</v>
      </c>
      <c r="AK29" s="13" t="n">
        <v>0</v>
      </c>
      <c r="AL29" s="13" t="n">
        <v>27261</v>
      </c>
      <c r="AM29" s="15" t="n">
        <f aca="false">AN29/AL29</f>
        <v>0.00102710832324566</v>
      </c>
      <c r="AN29" s="13" t="n">
        <v>28</v>
      </c>
      <c r="AO29" s="13" t="n">
        <v>20</v>
      </c>
      <c r="AP29" s="13" t="n">
        <v>8</v>
      </c>
      <c r="AQ29" s="13" t="n">
        <v>7</v>
      </c>
      <c r="AR29" s="15" t="n">
        <f aca="false">AQ29/(AQ29+AG29+AV29)</f>
        <v>0.000142366124997458</v>
      </c>
      <c r="AS29" s="13" t="n">
        <v>3</v>
      </c>
      <c r="AT29" s="13" t="n">
        <v>0</v>
      </c>
      <c r="AU29" s="13" t="n">
        <v>3</v>
      </c>
      <c r="AV29" s="13" t="n">
        <v>1</v>
      </c>
      <c r="AW29" s="15" t="n">
        <f aca="false">AV29/(AV29+AQ29+AG29)</f>
        <v>2.03380178567797E-005</v>
      </c>
      <c r="AX29" s="13" t="n">
        <v>0</v>
      </c>
      <c r="AY29" s="13" t="n">
        <v>0</v>
      </c>
      <c r="AZ29" s="13" t="n">
        <v>0</v>
      </c>
      <c r="BA29" s="13" t="n">
        <v>1</v>
      </c>
      <c r="BC29" s="13" t="n">
        <v>0</v>
      </c>
      <c r="BD29" s="13" t="n">
        <v>0</v>
      </c>
      <c r="BE29" s="13" t="n">
        <v>0</v>
      </c>
      <c r="BF29" s="13" t="n">
        <v>0</v>
      </c>
      <c r="BG29" s="13" t="n">
        <v>0</v>
      </c>
      <c r="BH29" s="13" t="n">
        <v>0</v>
      </c>
      <c r="BI29" s="13" t="n">
        <v>0</v>
      </c>
      <c r="BJ29" s="13" t="n">
        <v>0</v>
      </c>
      <c r="BK29" s="13" t="n">
        <v>0</v>
      </c>
      <c r="BL29" s="13" t="n">
        <v>0</v>
      </c>
      <c r="BM29" s="13" t="n">
        <v>0</v>
      </c>
      <c r="BN29" s="13" t="n">
        <v>2</v>
      </c>
      <c r="BO29" s="15" t="n">
        <f aca="false">BN29/F29</f>
        <v>2.05735917376456E-005</v>
      </c>
      <c r="BP29" s="13" t="n">
        <v>0</v>
      </c>
      <c r="BQ29" s="15" t="n">
        <f aca="false">BP29/(F29+BP29+G29)</f>
        <v>0</v>
      </c>
      <c r="BR29" s="13" t="n">
        <v>559</v>
      </c>
    </row>
    <row r="30" s="13" customFormat="true" ht="13.8" hidden="false" customHeight="false" outlineLevel="0" collapsed="false">
      <c r="A30" s="12" t="n">
        <v>13</v>
      </c>
      <c r="B30" s="13" t="s">
        <v>117</v>
      </c>
      <c r="C30" s="13" t="s">
        <v>96</v>
      </c>
      <c r="D30" s="13" t="s">
        <v>85</v>
      </c>
      <c r="E30" s="13" t="s">
        <v>116</v>
      </c>
      <c r="F30" s="13" t="n">
        <v>255140</v>
      </c>
      <c r="G30" s="17" t="n">
        <v>0</v>
      </c>
      <c r="H30" s="14" t="n">
        <f aca="false">G30/(G30+F30)</f>
        <v>0</v>
      </c>
      <c r="I30" s="13" t="n">
        <f aca="false">SUM(AG30,AQ30,AV30,G30,BP30)</f>
        <v>129350</v>
      </c>
      <c r="J30" s="13" t="n">
        <f aca="false">SUM(AL30,AQ30,BA30,G30,BP30)</f>
        <v>66487</v>
      </c>
      <c r="K30" s="15" t="n">
        <f aca="false">Sheet1!$BO$30</f>
        <v>0</v>
      </c>
      <c r="L30" s="15" t="n">
        <f aca="false">1-K30</f>
        <v>1</v>
      </c>
      <c r="M30" s="15"/>
      <c r="N30" s="15"/>
      <c r="O30" s="15"/>
      <c r="P30" s="15"/>
      <c r="Q30" s="15"/>
      <c r="W30" s="15" t="n">
        <f aca="false">((AG30-AI30)/I30)</f>
        <v>0.999195979899497</v>
      </c>
      <c r="X30" s="15" t="n">
        <f aca="false">(AI30/I30)</f>
        <v>0.000796289137997681</v>
      </c>
      <c r="Y30" s="15" t="n">
        <f aca="false">(AQ30/I30)</f>
        <v>7.73096250483185E-006</v>
      </c>
      <c r="Z30" s="15" t="n">
        <f aca="false">(AV30/I30)</f>
        <v>0</v>
      </c>
      <c r="AA30" s="15" t="n">
        <f aca="false">SUM(W30:Z30)</f>
        <v>1</v>
      </c>
      <c r="AB30" s="15" t="n">
        <f aca="false">((AG30-AI30)/I30)*(1-BO30)</f>
        <v>0.999195979899497</v>
      </c>
      <c r="AC30" s="15" t="n">
        <f aca="false">(AI30/I30)*(1-BO30)</f>
        <v>0.000796289137997681</v>
      </c>
      <c r="AD30" s="15" t="n">
        <f aca="false">(AQ30/I30)*(1-BO30)</f>
        <v>7.73096250483185E-006</v>
      </c>
      <c r="AE30" s="15" t="n">
        <f aca="false">(AV30/I30)*(1-BO30)</f>
        <v>0</v>
      </c>
      <c r="AF30" s="15" t="n">
        <f aca="false">SUM(AB30:AE30)+K30</f>
        <v>1</v>
      </c>
      <c r="AG30" s="13" t="n">
        <v>129349</v>
      </c>
      <c r="AH30" s="15" t="n">
        <f aca="false">AI30/AG30</f>
        <v>0.000796295294126742</v>
      </c>
      <c r="AI30" s="13" t="n">
        <v>103</v>
      </c>
      <c r="AJ30" s="13" t="n">
        <v>98</v>
      </c>
      <c r="AK30" s="13" t="n">
        <v>8</v>
      </c>
      <c r="AL30" s="13" t="n">
        <v>66486</v>
      </c>
      <c r="AM30" s="15" t="n">
        <f aca="false">AN30/AL30</f>
        <v>0.000947567909033481</v>
      </c>
      <c r="AN30" s="13" t="n">
        <v>63</v>
      </c>
      <c r="AO30" s="13" t="n">
        <v>44</v>
      </c>
      <c r="AP30" s="13" t="n">
        <v>23</v>
      </c>
      <c r="AQ30" s="13" t="n">
        <v>1</v>
      </c>
      <c r="AR30" s="15" t="n">
        <f aca="false">AQ30/(AQ30+AG30+AV30)</f>
        <v>7.73096250483185E-006</v>
      </c>
      <c r="AS30" s="13" t="n">
        <v>1</v>
      </c>
      <c r="AT30" s="13" t="n">
        <v>0</v>
      </c>
      <c r="AU30" s="13" t="n">
        <v>1</v>
      </c>
      <c r="AV30" s="13" t="n">
        <v>0</v>
      </c>
      <c r="AW30" s="15" t="n">
        <f aca="false">AV30/(AV30+AQ30+AG30)</f>
        <v>0</v>
      </c>
      <c r="AX30" s="13" t="n">
        <v>0</v>
      </c>
      <c r="AY30" s="13" t="n">
        <v>0</v>
      </c>
      <c r="AZ30" s="13" t="n">
        <v>0</v>
      </c>
      <c r="BA30" s="13" t="n">
        <v>0</v>
      </c>
      <c r="BC30" s="13" t="n">
        <v>0</v>
      </c>
      <c r="BD30" s="13" t="n">
        <v>0</v>
      </c>
      <c r="BE30" s="13" t="n">
        <v>0</v>
      </c>
      <c r="BF30" s="13" t="n">
        <v>0</v>
      </c>
      <c r="BG30" s="13" t="n">
        <v>0</v>
      </c>
      <c r="BH30" s="13" t="n">
        <v>0</v>
      </c>
      <c r="BI30" s="13" t="n">
        <v>0</v>
      </c>
      <c r="BJ30" s="13" t="n">
        <v>0</v>
      </c>
      <c r="BK30" s="13" t="n">
        <v>0</v>
      </c>
      <c r="BL30" s="13" t="n">
        <v>0</v>
      </c>
      <c r="BM30" s="13" t="n">
        <v>0</v>
      </c>
      <c r="BN30" s="13" t="n">
        <v>0</v>
      </c>
      <c r="BO30" s="15" t="n">
        <f aca="false">BN30/F30</f>
        <v>0</v>
      </c>
      <c r="BP30" s="13" t="n">
        <v>0</v>
      </c>
      <c r="BQ30" s="15" t="n">
        <f aca="false">BP30/(F30+BP30+G30)</f>
        <v>0</v>
      </c>
      <c r="BR30" s="13" t="n">
        <v>596</v>
      </c>
    </row>
    <row r="31" s="13" customFormat="true" ht="13.8" hidden="false" customHeight="false" outlineLevel="0" collapsed="false">
      <c r="A31" s="12" t="n">
        <v>14</v>
      </c>
      <c r="B31" s="13" t="s">
        <v>118</v>
      </c>
      <c r="C31" s="13" t="s">
        <v>96</v>
      </c>
      <c r="D31" s="13" t="s">
        <v>91</v>
      </c>
      <c r="E31" s="13" t="s">
        <v>116</v>
      </c>
      <c r="F31" s="13" t="n">
        <v>231676</v>
      </c>
      <c r="G31" s="17" t="n">
        <v>0</v>
      </c>
      <c r="H31" s="14" t="n">
        <f aca="false">G31/(G31+F31)</f>
        <v>0</v>
      </c>
      <c r="I31" s="13" t="n">
        <f aca="false">SUM(AG31,AQ31,AV31,G31,BP31)</f>
        <v>117184</v>
      </c>
      <c r="J31" s="13" t="n">
        <f aca="false">SUM(AL31,AQ31,BA31,G31,BP31)</f>
        <v>59166</v>
      </c>
      <c r="K31" s="15" t="n">
        <f aca="false">Sheet1!$BO$31</f>
        <v>4.31637286555362E-006</v>
      </c>
      <c r="L31" s="15" t="n">
        <f aca="false">1-K31</f>
        <v>0.999995683627134</v>
      </c>
      <c r="M31" s="15"/>
      <c r="N31" s="15"/>
      <c r="O31" s="15"/>
      <c r="P31" s="15"/>
      <c r="Q31" s="15"/>
      <c r="W31" s="15" t="n">
        <f aca="false">((AG31-AI31)/I31)</f>
        <v>0.999155174767886</v>
      </c>
      <c r="X31" s="15" t="n">
        <f aca="false">(AI31/I31)</f>
        <v>0.000836291643910431</v>
      </c>
      <c r="Y31" s="15" t="n">
        <f aca="false">(AQ31/I31)</f>
        <v>8.53358820316767E-006</v>
      </c>
      <c r="Z31" s="15" t="n">
        <f aca="false">(AV31/I31)</f>
        <v>0</v>
      </c>
      <c r="AA31" s="15" t="n">
        <f aca="false">SUM(W31:Z31)</f>
        <v>1</v>
      </c>
      <c r="AB31" s="15" t="n">
        <f aca="false">((AG31-AI31)/I31)*(1-BO31)</f>
        <v>0.999150862041602</v>
      </c>
      <c r="AC31" s="15" t="n">
        <f aca="false">(AI31/I31)*(1-BO31)</f>
        <v>0.000836288034163872</v>
      </c>
      <c r="AD31" s="15" t="n">
        <f aca="false">(AQ31/I31)*(1-BO31)</f>
        <v>8.5335513690191E-006</v>
      </c>
      <c r="AE31" s="15" t="n">
        <f aca="false">(AV31/I31)*(1-BO31)</f>
        <v>0</v>
      </c>
      <c r="AF31" s="15" t="n">
        <f aca="false">SUM(AB31:AE31)+K31</f>
        <v>1</v>
      </c>
      <c r="AG31" s="13" t="n">
        <v>117183</v>
      </c>
      <c r="AH31" s="15" t="n">
        <f aca="false">AI31/AG31</f>
        <v>0.000836298780539839</v>
      </c>
      <c r="AI31" s="13" t="n">
        <v>98</v>
      </c>
      <c r="AJ31" s="13" t="n">
        <v>95</v>
      </c>
      <c r="AK31" s="13" t="n">
        <v>6</v>
      </c>
      <c r="AL31" s="13" t="n">
        <v>59165</v>
      </c>
      <c r="AM31" s="15" t="n">
        <f aca="false">AN31/AL31</f>
        <v>0.000946505535367193</v>
      </c>
      <c r="AN31" s="13" t="n">
        <v>56</v>
      </c>
      <c r="AO31" s="13" t="n">
        <v>42</v>
      </c>
      <c r="AP31" s="13" t="n">
        <v>17</v>
      </c>
      <c r="AQ31" s="13" t="n">
        <v>1</v>
      </c>
      <c r="AR31" s="15" t="n">
        <f aca="false">AQ31/(AQ31+AG31+AV31)</f>
        <v>8.53358820316767E-006</v>
      </c>
      <c r="AS31" s="13" t="n">
        <v>1</v>
      </c>
      <c r="AT31" s="13" t="n">
        <v>1</v>
      </c>
      <c r="AU31" s="13" t="n">
        <v>1</v>
      </c>
      <c r="AV31" s="13" t="n">
        <v>0</v>
      </c>
      <c r="AW31" s="15" t="n">
        <f aca="false">AV31/(AV31+AQ31+AG31)</f>
        <v>0</v>
      </c>
      <c r="AX31" s="13" t="n">
        <v>0</v>
      </c>
      <c r="AY31" s="13" t="n">
        <v>0</v>
      </c>
      <c r="AZ31" s="13" t="n">
        <v>0</v>
      </c>
      <c r="BA31" s="13" t="n">
        <v>0</v>
      </c>
      <c r="BC31" s="13" t="n">
        <v>0</v>
      </c>
      <c r="BD31" s="13" t="n">
        <v>0</v>
      </c>
      <c r="BE31" s="13" t="n">
        <v>0</v>
      </c>
      <c r="BF31" s="13" t="n">
        <v>0</v>
      </c>
      <c r="BG31" s="13" t="n">
        <v>0</v>
      </c>
      <c r="BH31" s="13" t="n">
        <v>0</v>
      </c>
      <c r="BI31" s="13" t="n">
        <v>0</v>
      </c>
      <c r="BJ31" s="13" t="n">
        <v>0</v>
      </c>
      <c r="BK31" s="13" t="n">
        <v>0</v>
      </c>
      <c r="BL31" s="13" t="n">
        <v>0</v>
      </c>
      <c r="BM31" s="13" t="n">
        <v>0</v>
      </c>
      <c r="BN31" s="13" t="n">
        <v>1</v>
      </c>
      <c r="BO31" s="15" t="n">
        <f aca="false">BN31/F31</f>
        <v>4.31637286555362E-006</v>
      </c>
      <c r="BP31" s="13" t="n">
        <v>0</v>
      </c>
      <c r="BQ31" s="15" t="n">
        <f aca="false">BP31/(F31+BP31+G31)</f>
        <v>0</v>
      </c>
      <c r="BR31" s="13" t="n">
        <v>596</v>
      </c>
    </row>
    <row r="32" s="13" customFormat="true" ht="13.8" hidden="false" customHeight="false" outlineLevel="0" collapsed="false">
      <c r="A32" s="12" t="n">
        <v>36</v>
      </c>
      <c r="B32" s="13" t="s">
        <v>119</v>
      </c>
      <c r="C32" s="13" t="s">
        <v>101</v>
      </c>
      <c r="D32" s="13" t="s">
        <v>83</v>
      </c>
      <c r="E32" s="13" t="s">
        <v>120</v>
      </c>
      <c r="F32" s="13" t="n">
        <v>205282</v>
      </c>
      <c r="G32" s="17" t="n">
        <v>2</v>
      </c>
      <c r="H32" s="14" t="n">
        <f aca="false">G32/(G32+F32)</f>
        <v>9.74260049492411E-006</v>
      </c>
      <c r="I32" s="13" t="n">
        <f aca="false">SUM(AG32,AQ32,AV32,G32,BP32)</f>
        <v>103468</v>
      </c>
      <c r="J32" s="13" t="n">
        <f aca="false">SUM(AL32,AQ32,BA32,G32,BP32)</f>
        <v>58395</v>
      </c>
      <c r="K32" s="15" t="n">
        <f aca="false">Sheet1!$BO$32</f>
        <v>2.92280862423398E-005</v>
      </c>
      <c r="L32" s="15" t="n">
        <f aca="false">1-K32</f>
        <v>0.999970771913758</v>
      </c>
      <c r="M32" s="15"/>
      <c r="N32" s="15"/>
      <c r="O32" s="15"/>
      <c r="P32" s="15"/>
      <c r="Q32" s="15"/>
      <c r="W32" s="15" t="n">
        <f aca="false">((AG32-AI32)/I32)</f>
        <v>0.998782232187729</v>
      </c>
      <c r="X32" s="15" t="n">
        <f aca="false">(AI32/I32)</f>
        <v>0.000869834151621757</v>
      </c>
      <c r="Y32" s="15" t="n">
        <f aca="false">(AQ32/I32)</f>
        <v>0.000318939188927978</v>
      </c>
      <c r="Z32" s="15" t="n">
        <f aca="false">(AV32/I32)</f>
        <v>9.66482390690842E-006</v>
      </c>
      <c r="AA32" s="15" t="n">
        <f aca="false">SUM(W32:Z32)</f>
        <v>0.999980670352186</v>
      </c>
      <c r="AB32" s="15" t="n">
        <f aca="false">((AG32-AI32)/I32)*(1-BO32)</f>
        <v>0.99875303969451</v>
      </c>
      <c r="AC32" s="15" t="n">
        <f aca="false">(AI32/I32)*(1-BO32)</f>
        <v>0.000869808728034157</v>
      </c>
      <c r="AD32" s="15" t="n">
        <f aca="false">(AQ32/I32)*(1-BO32)</f>
        <v>0.000318929866945858</v>
      </c>
      <c r="AE32" s="15" t="n">
        <f aca="false">(AV32/I32)*(1-BO32)</f>
        <v>9.66454142260175E-006</v>
      </c>
      <c r="AF32" s="15" t="n">
        <f aca="false">SUM(AB32:AE32)+K32</f>
        <v>0.999980670917155</v>
      </c>
      <c r="AG32" s="13" t="n">
        <v>103432</v>
      </c>
      <c r="AH32" s="15" t="n">
        <f aca="false">AI32/AG32</f>
        <v>0.000870136901539176</v>
      </c>
      <c r="AI32" s="13" t="n">
        <v>90</v>
      </c>
      <c r="AJ32" s="13" t="n">
        <v>88</v>
      </c>
      <c r="AK32" s="13" t="n">
        <v>2</v>
      </c>
      <c r="AL32" s="13" t="n">
        <v>58360</v>
      </c>
      <c r="AM32" s="15" t="n">
        <f aca="false">AN32/AL32</f>
        <v>0.000891021247429746</v>
      </c>
      <c r="AN32" s="13" t="n">
        <v>52</v>
      </c>
      <c r="AO32" s="13" t="n">
        <v>44</v>
      </c>
      <c r="AP32" s="13" t="n">
        <v>9</v>
      </c>
      <c r="AQ32" s="13" t="n">
        <v>33</v>
      </c>
      <c r="AR32" s="15" t="n">
        <f aca="false">AQ32/(AQ32+AG32+AV32)</f>
        <v>0.000318945354029343</v>
      </c>
      <c r="AS32" s="13" t="n">
        <v>12</v>
      </c>
      <c r="AT32" s="13" t="n">
        <v>3</v>
      </c>
      <c r="AU32" s="13" t="n">
        <v>9</v>
      </c>
      <c r="AV32" s="13" t="n">
        <v>1</v>
      </c>
      <c r="AW32" s="15" t="n">
        <f aca="false">AV32/(AV32+AQ32+AG32)</f>
        <v>9.66501072816191E-006</v>
      </c>
      <c r="AX32" s="13" t="n">
        <v>1</v>
      </c>
      <c r="AY32" s="13" t="n">
        <v>0</v>
      </c>
      <c r="AZ32" s="13" t="n">
        <v>1</v>
      </c>
      <c r="BA32" s="13" t="n">
        <v>0</v>
      </c>
      <c r="BC32" s="13" t="n">
        <v>0</v>
      </c>
      <c r="BD32" s="13" t="n">
        <v>0</v>
      </c>
      <c r="BE32" s="13" t="n">
        <v>0</v>
      </c>
      <c r="BF32" s="13" t="n">
        <v>0</v>
      </c>
      <c r="BG32" s="13" t="n">
        <v>0</v>
      </c>
      <c r="BH32" s="13" t="n">
        <v>0</v>
      </c>
      <c r="BI32" s="13" t="n">
        <v>0</v>
      </c>
      <c r="BJ32" s="13" t="n">
        <v>0</v>
      </c>
      <c r="BK32" s="13" t="n">
        <v>0</v>
      </c>
      <c r="BL32" s="13" t="n">
        <v>0</v>
      </c>
      <c r="BM32" s="13" t="n">
        <v>0</v>
      </c>
      <c r="BN32" s="13" t="n">
        <v>6</v>
      </c>
      <c r="BO32" s="15" t="n">
        <f aca="false">BN32/F32</f>
        <v>2.92280862423398E-005</v>
      </c>
      <c r="BP32" s="13" t="n">
        <v>0</v>
      </c>
      <c r="BQ32" s="15" t="n">
        <f aca="false">BP32/(F32+BP32+G32)</f>
        <v>0</v>
      </c>
      <c r="BR32" s="13" t="n">
        <v>563</v>
      </c>
    </row>
    <row r="33" s="13" customFormat="true" ht="13.8" hidden="false" customHeight="false" outlineLevel="0" collapsed="false">
      <c r="A33" s="12" t="n">
        <v>37</v>
      </c>
      <c r="B33" s="13" t="s">
        <v>121</v>
      </c>
      <c r="C33" s="13" t="s">
        <v>101</v>
      </c>
      <c r="D33" s="13" t="s">
        <v>85</v>
      </c>
      <c r="E33" s="13" t="s">
        <v>120</v>
      </c>
      <c r="F33" s="13" t="n">
        <v>844619</v>
      </c>
      <c r="G33" s="17" t="n">
        <v>1</v>
      </c>
      <c r="H33" s="14" t="n">
        <f aca="false">G33/(G33+F33)</f>
        <v>1.18396438635126E-006</v>
      </c>
      <c r="I33" s="13" t="n">
        <f aca="false">SUM(AG33,AQ33,AV33,G33,BP33)</f>
        <v>426806</v>
      </c>
      <c r="J33" s="13" t="n">
        <f aca="false">SUM(AL33,AQ33,BA33,G33,BP33)</f>
        <v>210467</v>
      </c>
      <c r="K33" s="15" t="n">
        <f aca="false">Sheet1!$BO$33</f>
        <v>1.65755210337442E-005</v>
      </c>
      <c r="L33" s="15" t="n">
        <f aca="false">1-K33</f>
        <v>0.999983424478966</v>
      </c>
      <c r="M33" s="15"/>
      <c r="N33" s="15"/>
      <c r="O33" s="15"/>
      <c r="P33" s="15"/>
      <c r="Q33" s="15"/>
      <c r="W33" s="15" t="n">
        <f aca="false">((AG33-AI33)/I33)</f>
        <v>0.999278360660347</v>
      </c>
      <c r="X33" s="15" t="n">
        <f aca="false">(AI33/I33)</f>
        <v>0.000679465612011078</v>
      </c>
      <c r="Y33" s="15" t="n">
        <f aca="false">(AQ33/I33)</f>
        <v>3.98307427730632E-005</v>
      </c>
      <c r="Z33" s="15" t="n">
        <f aca="false">(AV33/I33)</f>
        <v>0</v>
      </c>
      <c r="AA33" s="15" t="n">
        <f aca="false">SUM(W33:Z33)</f>
        <v>0.999997657015131</v>
      </c>
      <c r="AB33" s="15" t="n">
        <f aca="false">((AG33-AI33)/I33)*(1-BO33)</f>
        <v>0.999261797100861</v>
      </c>
      <c r="AC33" s="15" t="n">
        <f aca="false">(AI33/I33)*(1-BO33)</f>
        <v>0.000679454349514534</v>
      </c>
      <c r="AD33" s="15" t="n">
        <f aca="false">(AQ33/I33)*(1-BO33)</f>
        <v>3.98300825577485E-005</v>
      </c>
      <c r="AE33" s="15" t="n">
        <f aca="false">(AV33/I33)*(1-BO33)</f>
        <v>0</v>
      </c>
      <c r="AF33" s="15" t="n">
        <f aca="false">SUM(AB33:AE33)+K33</f>
        <v>0.999997657053967</v>
      </c>
      <c r="AG33" s="13" t="n">
        <v>426788</v>
      </c>
      <c r="AH33" s="15" t="n">
        <f aca="false">AI33/AG33</f>
        <v>0.000679494268817305</v>
      </c>
      <c r="AI33" s="13" t="n">
        <v>290</v>
      </c>
      <c r="AJ33" s="13" t="n">
        <v>283</v>
      </c>
      <c r="AK33" s="13" t="n">
        <v>13</v>
      </c>
      <c r="AL33" s="13" t="n">
        <v>210449</v>
      </c>
      <c r="AM33" s="15" t="n">
        <f aca="false">AN33/AL33</f>
        <v>0.000874321094421926</v>
      </c>
      <c r="AN33" s="13" t="n">
        <v>184</v>
      </c>
      <c r="AO33" s="13" t="n">
        <v>142</v>
      </c>
      <c r="AP33" s="13" t="n">
        <v>47</v>
      </c>
      <c r="AQ33" s="13" t="n">
        <v>17</v>
      </c>
      <c r="AR33" s="15" t="n">
        <f aca="false">AQ33/(AQ33+AG33+AV33)</f>
        <v>3.98308360961095E-005</v>
      </c>
      <c r="AS33" s="13" t="n">
        <v>16</v>
      </c>
      <c r="AT33" s="13" t="n">
        <v>6</v>
      </c>
      <c r="AU33" s="13" t="n">
        <v>12</v>
      </c>
      <c r="AV33" s="13" t="n">
        <v>0</v>
      </c>
      <c r="AW33" s="15" t="n">
        <f aca="false">AV33/(AV33+AQ33+AG33)</f>
        <v>0</v>
      </c>
      <c r="AX33" s="13" t="n">
        <v>0</v>
      </c>
      <c r="AY33" s="13" t="n">
        <v>0</v>
      </c>
      <c r="AZ33" s="13" t="n">
        <v>0</v>
      </c>
      <c r="BA33" s="13" t="n">
        <v>0</v>
      </c>
      <c r="BC33" s="13" t="n">
        <v>0</v>
      </c>
      <c r="BD33" s="13" t="n">
        <v>0</v>
      </c>
      <c r="BE33" s="13" t="n">
        <v>0</v>
      </c>
      <c r="BF33" s="13" t="n">
        <v>0</v>
      </c>
      <c r="BG33" s="13" t="n">
        <v>0</v>
      </c>
      <c r="BH33" s="13" t="n">
        <v>0</v>
      </c>
      <c r="BI33" s="13" t="n">
        <v>0</v>
      </c>
      <c r="BJ33" s="13" t="n">
        <v>0</v>
      </c>
      <c r="BK33" s="13" t="n">
        <v>0</v>
      </c>
      <c r="BL33" s="13" t="n">
        <v>0</v>
      </c>
      <c r="BM33" s="13" t="n">
        <v>0</v>
      </c>
      <c r="BN33" s="13" t="n">
        <v>14</v>
      </c>
      <c r="BO33" s="15" t="n">
        <f aca="false">BN33/F33</f>
        <v>1.65755210337442E-005</v>
      </c>
      <c r="BP33" s="13" t="n">
        <v>0</v>
      </c>
      <c r="BQ33" s="15" t="n">
        <f aca="false">BP33/(F33+BP33+G33)</f>
        <v>0</v>
      </c>
      <c r="BR33" s="13" t="n">
        <v>608</v>
      </c>
    </row>
    <row r="34" s="13" customFormat="true" ht="13.8" hidden="false" customHeight="false" outlineLevel="0" collapsed="false">
      <c r="A34" s="12" t="n">
        <v>38</v>
      </c>
      <c r="B34" s="13" t="s">
        <v>122</v>
      </c>
      <c r="C34" s="13" t="s">
        <v>101</v>
      </c>
      <c r="D34" s="13" t="s">
        <v>91</v>
      </c>
      <c r="E34" s="13" t="s">
        <v>120</v>
      </c>
      <c r="F34" s="13" t="n">
        <v>202542</v>
      </c>
      <c r="G34" s="17" t="n">
        <v>3</v>
      </c>
      <c r="H34" s="14" t="n">
        <f aca="false">G34/(G34+F34)</f>
        <v>1.48115233651781E-005</v>
      </c>
      <c r="I34" s="13" t="n">
        <f aca="false">SUM(AG34,AQ34,AV34,G34,BP34)</f>
        <v>101849</v>
      </c>
      <c r="J34" s="13" t="n">
        <f aca="false">SUM(AL34,AQ34,BA34,G34,BP34)</f>
        <v>54725</v>
      </c>
      <c r="K34" s="15" t="n">
        <f aca="false">Sheet1!$BO$34</f>
        <v>6.4184218581825E-005</v>
      </c>
      <c r="L34" s="15" t="n">
        <f aca="false">1-K34</f>
        <v>0.999935815781418</v>
      </c>
      <c r="M34" s="15"/>
      <c r="N34" s="15"/>
      <c r="O34" s="15"/>
      <c r="P34" s="15"/>
      <c r="Q34" s="15"/>
      <c r="W34" s="15" t="n">
        <f aca="false">((AG34-AI34)/I34)</f>
        <v>0.999077065066913</v>
      </c>
      <c r="X34" s="15" t="n">
        <f aca="false">(AI34/I34)</f>
        <v>0.000726565798387809</v>
      </c>
      <c r="Y34" s="15" t="n">
        <f aca="false">(AQ34/I34)</f>
        <v>0.000166913764494497</v>
      </c>
      <c r="Z34" s="15" t="n">
        <f aca="false">(AV34/I34)</f>
        <v>0</v>
      </c>
      <c r="AA34" s="15" t="n">
        <f aca="false">SUM(W34:Z34)</f>
        <v>0.999970544629795</v>
      </c>
      <c r="AB34" s="15" t="n">
        <f aca="false">((AG34-AI34)/I34)*(1-BO34)</f>
        <v>0.999012940086188</v>
      </c>
      <c r="AC34" s="15" t="n">
        <f aca="false">(AI34/I34)*(1-BO34)</f>
        <v>0.000726519164329792</v>
      </c>
      <c r="AD34" s="15" t="n">
        <f aca="false">(AQ34/I34)*(1-BO34)</f>
        <v>0.000166903051264952</v>
      </c>
      <c r="AE34" s="15" t="n">
        <f aca="false">(AV34/I34)*(1-BO34)</f>
        <v>0</v>
      </c>
      <c r="AF34" s="15" t="n">
        <f aca="false">SUM(AB34:AE34)+K34</f>
        <v>0.999970546520365</v>
      </c>
      <c r="AG34" s="13" t="n">
        <v>101829</v>
      </c>
      <c r="AH34" s="15" t="n">
        <f aca="false">AI34/AG34</f>
        <v>0.000726708501507429</v>
      </c>
      <c r="AI34" s="13" t="n">
        <v>74</v>
      </c>
      <c r="AJ34" s="13" t="n">
        <v>70</v>
      </c>
      <c r="AK34" s="13" t="n">
        <v>4</v>
      </c>
      <c r="AL34" s="13" t="n">
        <v>54705</v>
      </c>
      <c r="AM34" s="15" t="n">
        <f aca="false">AN34/AL34</f>
        <v>0.000804314048076044</v>
      </c>
      <c r="AN34" s="13" t="n">
        <v>44</v>
      </c>
      <c r="AO34" s="13" t="n">
        <v>36</v>
      </c>
      <c r="AP34" s="13" t="n">
        <v>9</v>
      </c>
      <c r="AQ34" s="13" t="n">
        <v>17</v>
      </c>
      <c r="AR34" s="15" t="n">
        <f aca="false">AQ34/(AQ34+AG34+AV34)</f>
        <v>0.000166918681146044</v>
      </c>
      <c r="AS34" s="13" t="n">
        <v>17</v>
      </c>
      <c r="AT34" s="13" t="n">
        <v>7</v>
      </c>
      <c r="AU34" s="13" t="n">
        <v>11</v>
      </c>
      <c r="AV34" s="13" t="n">
        <v>0</v>
      </c>
      <c r="AW34" s="15" t="n">
        <f aca="false">AV34/(AV34+AQ34+AG34)</f>
        <v>0</v>
      </c>
      <c r="AX34" s="13" t="n">
        <v>0</v>
      </c>
      <c r="AY34" s="13" t="n">
        <v>0</v>
      </c>
      <c r="AZ34" s="13" t="n">
        <v>0</v>
      </c>
      <c r="BA34" s="13" t="n">
        <v>0</v>
      </c>
      <c r="BC34" s="13" t="n">
        <v>0</v>
      </c>
      <c r="BD34" s="13" t="n">
        <v>0</v>
      </c>
      <c r="BE34" s="13" t="n">
        <v>0</v>
      </c>
      <c r="BF34" s="13" t="n">
        <v>0</v>
      </c>
      <c r="BG34" s="13" t="n">
        <v>0</v>
      </c>
      <c r="BH34" s="13" t="n">
        <v>0</v>
      </c>
      <c r="BI34" s="13" t="n">
        <v>0</v>
      </c>
      <c r="BJ34" s="13" t="n">
        <v>0</v>
      </c>
      <c r="BK34" s="13" t="n">
        <v>0</v>
      </c>
      <c r="BL34" s="13" t="n">
        <v>0</v>
      </c>
      <c r="BM34" s="13" t="n">
        <v>0</v>
      </c>
      <c r="BN34" s="13" t="n">
        <v>13</v>
      </c>
      <c r="BO34" s="15" t="n">
        <f aca="false">BN34/F34</f>
        <v>6.4184218581825E-005</v>
      </c>
      <c r="BP34" s="13" t="n">
        <v>0</v>
      </c>
      <c r="BQ34" s="15" t="n">
        <f aca="false">BP34/(F34+BP34+G34)</f>
        <v>0</v>
      </c>
      <c r="BR34" s="13" t="n">
        <v>544</v>
      </c>
    </row>
    <row r="35" s="20" customFormat="true" ht="13.8" hidden="false" customHeight="false" outlineLevel="0" collapsed="false">
      <c r="A35" s="24" t="n">
        <v>15</v>
      </c>
      <c r="B35" s="20" t="s">
        <v>123</v>
      </c>
      <c r="C35" s="20" t="s">
        <v>96</v>
      </c>
      <c r="D35" s="20" t="s">
        <v>94</v>
      </c>
      <c r="E35" s="20" t="s">
        <v>124</v>
      </c>
      <c r="F35" s="20" t="n">
        <v>192380</v>
      </c>
      <c r="G35" s="25" t="n">
        <v>0</v>
      </c>
      <c r="H35" s="21" t="n">
        <f aca="false">G35/(G35+F35)</f>
        <v>0</v>
      </c>
      <c r="I35" s="20" t="n">
        <f aca="false">SUM(AG35,AQ35,AV35,G35,BP35)</f>
        <v>97216</v>
      </c>
      <c r="J35" s="20" t="n">
        <f aca="false">SUM(AL35,AQ35,BA35,G35,BP35)</f>
        <v>52615</v>
      </c>
      <c r="K35" s="22" t="n">
        <f aca="false">Sheet1!$BO$35</f>
        <v>2.59902276743944E-005</v>
      </c>
      <c r="L35" s="22" t="n">
        <f aca="false">1-K35</f>
        <v>0.999974009772326</v>
      </c>
      <c r="M35" s="22"/>
      <c r="N35" s="22"/>
      <c r="O35" s="22"/>
      <c r="P35" s="22"/>
      <c r="Q35" s="22"/>
      <c r="W35" s="22" t="n">
        <f aca="false">((AG35-AI35)/I35)</f>
        <v>0.999372531270573</v>
      </c>
      <c r="X35" s="22" t="n">
        <f aca="false">(AI35/I35)</f>
        <v>0.000627468729427255</v>
      </c>
      <c r="Y35" s="22" t="n">
        <f aca="false">(AQ35/I35)</f>
        <v>0</v>
      </c>
      <c r="Z35" s="22" t="n">
        <f aca="false">(AV35/I35)</f>
        <v>0</v>
      </c>
      <c r="AA35" s="22" t="n">
        <f aca="false">SUM(W35:Z35)</f>
        <v>1</v>
      </c>
      <c r="AB35" s="22" t="n">
        <f aca="false">((AG35-AI35)/I35)*(1-BO35)</f>
        <v>0.999346557350954</v>
      </c>
      <c r="AC35" s="22" t="n">
        <f aca="false">(AI35/I35)*(1-BO35)</f>
        <v>0.000627452421372118</v>
      </c>
      <c r="AD35" s="22" t="n">
        <f aca="false">(AQ35/I35)*(1-BO35)</f>
        <v>0</v>
      </c>
      <c r="AE35" s="22" t="n">
        <f aca="false">(AV35/I35)*(1-BO35)</f>
        <v>0</v>
      </c>
      <c r="AF35" s="22" t="n">
        <f aca="false">SUM(AB35:AE35)+K35</f>
        <v>1</v>
      </c>
      <c r="AG35" s="20" t="n">
        <v>97216</v>
      </c>
      <c r="AH35" s="22" t="n">
        <f aca="false">AI35/AG35</f>
        <v>0.000627468729427255</v>
      </c>
      <c r="AI35" s="20" t="n">
        <v>61</v>
      </c>
      <c r="AJ35" s="20" t="n">
        <v>61</v>
      </c>
      <c r="AK35" s="20" t="n">
        <v>1</v>
      </c>
      <c r="AL35" s="20" t="n">
        <v>52615</v>
      </c>
      <c r="AM35" s="22" t="n">
        <f aca="false">AN35/AL35</f>
        <v>0.000836263422978238</v>
      </c>
      <c r="AN35" s="20" t="n">
        <v>44</v>
      </c>
      <c r="AO35" s="20" t="n">
        <v>30</v>
      </c>
      <c r="AP35" s="20" t="n">
        <v>17</v>
      </c>
      <c r="AQ35" s="20" t="n">
        <v>0</v>
      </c>
      <c r="AR35" s="22" t="n">
        <f aca="false">AQ35/(AQ35+AG35+AV35)</f>
        <v>0</v>
      </c>
      <c r="AS35" s="20" t="n">
        <v>0</v>
      </c>
      <c r="AT35" s="20" t="n">
        <v>0</v>
      </c>
      <c r="AU35" s="20" t="n">
        <v>0</v>
      </c>
      <c r="AV35" s="20" t="n">
        <v>0</v>
      </c>
      <c r="AW35" s="22" t="n">
        <f aca="false">AV35/(AV35+AQ35+AG35)</f>
        <v>0</v>
      </c>
      <c r="AX35" s="20" t="n">
        <v>0</v>
      </c>
      <c r="AY35" s="20" t="n">
        <v>0</v>
      </c>
      <c r="AZ35" s="20" t="n">
        <v>0</v>
      </c>
      <c r="BA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  <c r="BH35" s="20" t="n">
        <v>0</v>
      </c>
      <c r="BI35" s="20" t="n">
        <v>0</v>
      </c>
      <c r="BJ35" s="20" t="n">
        <v>0</v>
      </c>
      <c r="BK35" s="20" t="n">
        <v>0</v>
      </c>
      <c r="BL35" s="20" t="n">
        <v>0</v>
      </c>
      <c r="BM35" s="20" t="n">
        <v>0</v>
      </c>
      <c r="BN35" s="20" t="n">
        <v>5</v>
      </c>
      <c r="BO35" s="22" t="n">
        <f aca="false">BN35/F35</f>
        <v>2.59902276743944E-005</v>
      </c>
      <c r="BP35" s="20" t="n">
        <v>0</v>
      </c>
      <c r="BQ35" s="22" t="n">
        <f aca="false">BP35/(F35+BP35+G35)</f>
        <v>0</v>
      </c>
      <c r="BR35" s="20" t="n">
        <v>564</v>
      </c>
    </row>
    <row r="36" s="20" customFormat="true" ht="13.8" hidden="false" customHeight="false" outlineLevel="0" collapsed="false">
      <c r="A36" s="24" t="n">
        <v>16</v>
      </c>
      <c r="B36" s="20" t="s">
        <v>125</v>
      </c>
      <c r="C36" s="20" t="s">
        <v>126</v>
      </c>
      <c r="D36" s="20" t="s">
        <v>68</v>
      </c>
      <c r="E36" s="20" t="s">
        <v>124</v>
      </c>
      <c r="F36" s="20" t="n">
        <v>161875</v>
      </c>
      <c r="G36" s="25" t="n">
        <v>0</v>
      </c>
      <c r="H36" s="21" t="n">
        <f aca="false">G36/(G36+F36)</f>
        <v>0</v>
      </c>
      <c r="I36" s="20" t="n">
        <f aca="false">SUM(AG36,AQ36,AV36,G36,BP36)</f>
        <v>82082</v>
      </c>
      <c r="J36" s="20" t="n">
        <f aca="false">SUM(AL36,AQ36,BA36,G36,BP36)</f>
        <v>43838</v>
      </c>
      <c r="K36" s="22" t="n">
        <f aca="false">Sheet1!$BO$36</f>
        <v>6.17760617760618E-006</v>
      </c>
      <c r="L36" s="22" t="n">
        <f aca="false">1-K36</f>
        <v>0.999993822393822</v>
      </c>
      <c r="M36" s="22"/>
      <c r="N36" s="22"/>
      <c r="O36" s="22"/>
      <c r="P36" s="22"/>
      <c r="Q36" s="22"/>
      <c r="W36" s="22" t="n">
        <f aca="false">((AG36-AI36)/I36)</f>
        <v>0.999098462513097</v>
      </c>
      <c r="X36" s="22" t="n">
        <f aca="false">(AI36/I36)</f>
        <v>0.000901537486903341</v>
      </c>
      <c r="Y36" s="22" t="n">
        <f aca="false">(AQ36/I36)</f>
        <v>0</v>
      </c>
      <c r="Z36" s="22" t="n">
        <f aca="false">(AV36/I36)</f>
        <v>0</v>
      </c>
      <c r="AA36" s="22" t="n">
        <f aca="false">SUM(W36:Z36)</f>
        <v>1</v>
      </c>
      <c r="AB36" s="22" t="n">
        <f aca="false">((AG36-AI36)/I36)*(1-BO36)</f>
        <v>0.999092290476263</v>
      </c>
      <c r="AC36" s="22" t="n">
        <f aca="false">(AI36/I36)*(1-BO36)</f>
        <v>0.000901531917559792</v>
      </c>
      <c r="AD36" s="22" t="n">
        <f aca="false">(AQ36/I36)*(1-BO36)</f>
        <v>0</v>
      </c>
      <c r="AE36" s="22" t="n">
        <f aca="false">(AV36/I36)*(1-BO36)</f>
        <v>0</v>
      </c>
      <c r="AF36" s="22" t="n">
        <f aca="false">SUM(AB36:AE36)+K36</f>
        <v>1</v>
      </c>
      <c r="AG36" s="20" t="n">
        <v>82082</v>
      </c>
      <c r="AH36" s="22" t="n">
        <f aca="false">AI36/AG36</f>
        <v>0.000901537486903341</v>
      </c>
      <c r="AI36" s="20" t="n">
        <v>74</v>
      </c>
      <c r="AJ36" s="20" t="n">
        <v>72</v>
      </c>
      <c r="AK36" s="20" t="n">
        <v>4</v>
      </c>
      <c r="AL36" s="20" t="n">
        <v>43838</v>
      </c>
      <c r="AM36" s="22" t="n">
        <f aca="false">AN36/AL36</f>
        <v>0.000866827866234774</v>
      </c>
      <c r="AN36" s="20" t="n">
        <v>38</v>
      </c>
      <c r="AO36" s="20" t="n">
        <v>27</v>
      </c>
      <c r="AP36" s="20" t="n">
        <v>12</v>
      </c>
      <c r="AQ36" s="20" t="n">
        <v>0</v>
      </c>
      <c r="AR36" s="22" t="n">
        <f aca="false">AQ36/(AQ36+AG36+AV36)</f>
        <v>0</v>
      </c>
      <c r="AS36" s="20" t="n">
        <v>0</v>
      </c>
      <c r="AT36" s="20" t="n">
        <v>0</v>
      </c>
      <c r="AU36" s="20" t="n">
        <v>0</v>
      </c>
      <c r="AV36" s="20" t="n">
        <v>0</v>
      </c>
      <c r="AW36" s="22" t="n">
        <f aca="false">AV36/(AV36+AQ36+AG36)</f>
        <v>0</v>
      </c>
      <c r="AX36" s="20" t="n">
        <v>0</v>
      </c>
      <c r="AY36" s="20" t="n">
        <v>0</v>
      </c>
      <c r="AZ36" s="20" t="n">
        <v>0</v>
      </c>
      <c r="BA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H36" s="20" t="n">
        <v>0</v>
      </c>
      <c r="BI36" s="20" t="n">
        <v>0</v>
      </c>
      <c r="BJ36" s="20" t="n">
        <v>0</v>
      </c>
      <c r="BK36" s="20" t="n">
        <v>0</v>
      </c>
      <c r="BL36" s="20" t="n">
        <v>0</v>
      </c>
      <c r="BM36" s="20" t="n">
        <v>0</v>
      </c>
      <c r="BN36" s="20" t="n">
        <v>1</v>
      </c>
      <c r="BO36" s="22" t="n">
        <f aca="false">BN36/F36</f>
        <v>6.17760617760618E-006</v>
      </c>
      <c r="BP36" s="20" t="n">
        <v>0</v>
      </c>
      <c r="BQ36" s="22" t="n">
        <f aca="false">BP36/(F36+BP36+G36)</f>
        <v>0</v>
      </c>
      <c r="BR36" s="20" t="n">
        <v>562</v>
      </c>
    </row>
    <row r="37" s="20" customFormat="true" ht="13.8" hidden="false" customHeight="false" outlineLevel="0" collapsed="false">
      <c r="A37" s="24" t="n">
        <v>17</v>
      </c>
      <c r="B37" s="20" t="s">
        <v>127</v>
      </c>
      <c r="C37" s="20" t="s">
        <v>126</v>
      </c>
      <c r="D37" s="20" t="s">
        <v>71</v>
      </c>
      <c r="E37" s="20" t="s">
        <v>124</v>
      </c>
      <c r="F37" s="20" t="n">
        <v>166991</v>
      </c>
      <c r="G37" s="25" t="n">
        <v>0</v>
      </c>
      <c r="H37" s="21" t="n">
        <f aca="false">G37/(G37+F37)</f>
        <v>0</v>
      </c>
      <c r="I37" s="20" t="n">
        <f aca="false">SUM(AG37,AQ37,AV37,G37,BP37)</f>
        <v>85231</v>
      </c>
      <c r="J37" s="20" t="n">
        <f aca="false">SUM(AL37,AQ37,BA37,G37,BP37)</f>
        <v>45291</v>
      </c>
      <c r="K37" s="22" t="n">
        <f aca="false">Sheet1!$BO$37</f>
        <v>0</v>
      </c>
      <c r="L37" s="22" t="n">
        <f aca="false">1-K37</f>
        <v>1</v>
      </c>
      <c r="M37" s="22"/>
      <c r="N37" s="22"/>
      <c r="O37" s="22"/>
      <c r="P37" s="22"/>
      <c r="Q37" s="22"/>
      <c r="W37" s="22" t="n">
        <f aca="false">((AG37-AI37)/I37)</f>
        <v>0.999284297966702</v>
      </c>
      <c r="X37" s="22" t="n">
        <f aca="false">(AI37/I37)</f>
        <v>0.000692236392861752</v>
      </c>
      <c r="Y37" s="22" t="n">
        <f aca="false">(AQ37/I37)</f>
        <v>2.34656404359916E-005</v>
      </c>
      <c r="Z37" s="22" t="n">
        <f aca="false">(AV37/I37)</f>
        <v>0</v>
      </c>
      <c r="AA37" s="22" t="n">
        <f aca="false">SUM(W37:Z37)</f>
        <v>1</v>
      </c>
      <c r="AB37" s="22" t="n">
        <f aca="false">((AG37-AI37)/I37)*(1-BO37)</f>
        <v>0.999284297966702</v>
      </c>
      <c r="AC37" s="22" t="n">
        <f aca="false">(AI37/I37)*(1-BO37)</f>
        <v>0.000692236392861752</v>
      </c>
      <c r="AD37" s="22" t="n">
        <f aca="false">(AQ37/I37)*(1-BO37)</f>
        <v>2.34656404359916E-005</v>
      </c>
      <c r="AE37" s="22" t="n">
        <f aca="false">(AV37/I37)*(1-BO37)</f>
        <v>0</v>
      </c>
      <c r="AF37" s="22" t="n">
        <f aca="false">SUM(AB37:AE37)+K37</f>
        <v>1</v>
      </c>
      <c r="AG37" s="20" t="n">
        <v>85229</v>
      </c>
      <c r="AH37" s="22" t="n">
        <f aca="false">AI37/AG37</f>
        <v>0.000692252637013223</v>
      </c>
      <c r="AI37" s="20" t="n">
        <v>59</v>
      </c>
      <c r="AJ37" s="20" t="n">
        <v>58</v>
      </c>
      <c r="AK37" s="20" t="n">
        <v>2</v>
      </c>
      <c r="AL37" s="20" t="n">
        <v>45289</v>
      </c>
      <c r="AM37" s="22" t="n">
        <f aca="false">AN37/AL37</f>
        <v>0.0011261012607918</v>
      </c>
      <c r="AN37" s="20" t="n">
        <v>51</v>
      </c>
      <c r="AO37" s="20" t="n">
        <v>28</v>
      </c>
      <c r="AP37" s="20" t="n">
        <v>26</v>
      </c>
      <c r="AQ37" s="20" t="n">
        <v>2</v>
      </c>
      <c r="AR37" s="22" t="n">
        <f aca="false">AQ37/(AQ37+AG37+AV37)</f>
        <v>2.34656404359916E-005</v>
      </c>
      <c r="AS37" s="20" t="n">
        <v>1</v>
      </c>
      <c r="AT37" s="20" t="n">
        <v>1</v>
      </c>
      <c r="AU37" s="20" t="n">
        <v>0</v>
      </c>
      <c r="AV37" s="20" t="n">
        <v>0</v>
      </c>
      <c r="AW37" s="22" t="n">
        <f aca="false">AV37/(AV37+AQ37+AG37)</f>
        <v>0</v>
      </c>
      <c r="AX37" s="20" t="n">
        <v>0</v>
      </c>
      <c r="AY37" s="20" t="n">
        <v>0</v>
      </c>
      <c r="AZ37" s="20" t="n">
        <v>0</v>
      </c>
      <c r="BA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  <c r="BH37" s="20" t="n">
        <v>0</v>
      </c>
      <c r="BI37" s="20" t="n">
        <v>0</v>
      </c>
      <c r="BJ37" s="20" t="n">
        <v>0</v>
      </c>
      <c r="BK37" s="20" t="n">
        <v>0</v>
      </c>
      <c r="BL37" s="20" t="n">
        <v>0</v>
      </c>
      <c r="BM37" s="20" t="n">
        <v>0</v>
      </c>
      <c r="BN37" s="20" t="n">
        <v>0</v>
      </c>
      <c r="BO37" s="22" t="n">
        <f aca="false">BN37/F37</f>
        <v>0</v>
      </c>
      <c r="BP37" s="20" t="n">
        <v>0</v>
      </c>
      <c r="BQ37" s="22" t="n">
        <f aca="false">BP37/(F37+BP37+G37)</f>
        <v>0</v>
      </c>
      <c r="BR37" s="20" t="n">
        <v>589</v>
      </c>
    </row>
    <row r="38" s="20" customFormat="true" ht="13.8" hidden="false" customHeight="false" outlineLevel="0" collapsed="false">
      <c r="A38" s="24" t="n">
        <v>39</v>
      </c>
      <c r="B38" s="20" t="s">
        <v>128</v>
      </c>
      <c r="C38" s="20" t="s">
        <v>101</v>
      </c>
      <c r="D38" s="20" t="s">
        <v>94</v>
      </c>
      <c r="E38" s="20" t="s">
        <v>129</v>
      </c>
      <c r="F38" s="20" t="n">
        <v>571226</v>
      </c>
      <c r="G38" s="25" t="n">
        <v>0</v>
      </c>
      <c r="H38" s="21" t="n">
        <f aca="false">G38/(G38+F38)</f>
        <v>0</v>
      </c>
      <c r="I38" s="20" t="n">
        <f aca="false">SUM(AG38,AQ38,AV38,G38,BP38)</f>
        <v>288086</v>
      </c>
      <c r="J38" s="20" t="n">
        <f aca="false">SUM(AL38,AQ38,BA38,G38,BP38)</f>
        <v>151862</v>
      </c>
      <c r="K38" s="22" t="n">
        <f aca="false">Sheet1!$BO$38</f>
        <v>1.92568265450102E-005</v>
      </c>
      <c r="L38" s="22" t="n">
        <f aca="false">1-K38</f>
        <v>0.999980743173455</v>
      </c>
      <c r="M38" s="22"/>
      <c r="N38" s="22"/>
      <c r="O38" s="22"/>
      <c r="P38" s="22"/>
      <c r="Q38" s="22"/>
      <c r="W38" s="22" t="n">
        <f aca="false">((AG38-AI38)/I38)</f>
        <v>0.999198156106163</v>
      </c>
      <c r="X38" s="22" t="n">
        <f aca="false">(AI38/I38)</f>
        <v>0.000787959151086828</v>
      </c>
      <c r="Y38" s="22" t="n">
        <f aca="false">(AQ38/I38)</f>
        <v>1.38847427504287E-005</v>
      </c>
      <c r="Z38" s="22" t="n">
        <f aca="false">(AV38/I38)</f>
        <v>0</v>
      </c>
      <c r="AA38" s="22" t="n">
        <f aca="false">SUM(W38:Z38)</f>
        <v>1</v>
      </c>
      <c r="AB38" s="22" t="n">
        <f aca="false">((AG38-AI38)/I38)*(1-BO38)</f>
        <v>0.999178914720586</v>
      </c>
      <c r="AC38" s="22" t="n">
        <f aca="false">(AI38/I38)*(1-BO38)</f>
        <v>0.000787943977494131</v>
      </c>
      <c r="AD38" s="22" t="n">
        <f aca="false">(AQ38/I38)*(1-BO38)</f>
        <v>1.38844753743459E-005</v>
      </c>
      <c r="AE38" s="22" t="n">
        <f aca="false">(AV38/I38)*(1-BO38)</f>
        <v>0</v>
      </c>
      <c r="AF38" s="22" t="n">
        <f aca="false">SUM(AB38:AE38)+K38</f>
        <v>1</v>
      </c>
      <c r="AG38" s="20" t="n">
        <v>288082</v>
      </c>
      <c r="AH38" s="22" t="n">
        <f aca="false">AI38/AG38</f>
        <v>0.000787970091848849</v>
      </c>
      <c r="AI38" s="20" t="n">
        <v>227</v>
      </c>
      <c r="AJ38" s="20" t="n">
        <v>225</v>
      </c>
      <c r="AK38" s="20" t="n">
        <v>9</v>
      </c>
      <c r="AL38" s="20" t="n">
        <v>151857</v>
      </c>
      <c r="AM38" s="22" t="n">
        <f aca="false">AN38/AL38</f>
        <v>0.000875823965967983</v>
      </c>
      <c r="AN38" s="20" t="n">
        <v>133</v>
      </c>
      <c r="AO38" s="20" t="n">
        <v>89</v>
      </c>
      <c r="AP38" s="20" t="n">
        <v>47</v>
      </c>
      <c r="AQ38" s="20" t="n">
        <v>4</v>
      </c>
      <c r="AR38" s="22" t="n">
        <f aca="false">AQ38/(AQ38+AG38+AV38)</f>
        <v>1.38847427504287E-005</v>
      </c>
      <c r="AS38" s="20" t="n">
        <v>4</v>
      </c>
      <c r="AT38" s="20" t="n">
        <v>2</v>
      </c>
      <c r="AU38" s="20" t="n">
        <v>2</v>
      </c>
      <c r="AV38" s="20" t="n">
        <v>0</v>
      </c>
      <c r="AW38" s="22" t="n">
        <f aca="false">AV38/(AV38+AQ38+AG38)</f>
        <v>0</v>
      </c>
      <c r="AX38" s="20" t="n">
        <v>0</v>
      </c>
      <c r="AY38" s="20" t="n">
        <v>0</v>
      </c>
      <c r="AZ38" s="20" t="n">
        <v>0</v>
      </c>
      <c r="BA38" s="20" t="n">
        <v>1</v>
      </c>
      <c r="BC38" s="20" t="n">
        <v>1</v>
      </c>
      <c r="BD38" s="20" t="n">
        <v>1</v>
      </c>
      <c r="BE38" s="20" t="n">
        <v>1</v>
      </c>
      <c r="BF38" s="20" t="n">
        <v>0</v>
      </c>
      <c r="BG38" s="20" t="n">
        <v>0</v>
      </c>
      <c r="BH38" s="20" t="n">
        <v>0</v>
      </c>
      <c r="BI38" s="20" t="n">
        <v>0</v>
      </c>
      <c r="BJ38" s="20" t="n">
        <v>0</v>
      </c>
      <c r="BK38" s="20" t="n">
        <v>0</v>
      </c>
      <c r="BL38" s="20" t="n">
        <v>0</v>
      </c>
      <c r="BM38" s="20" t="n">
        <v>0</v>
      </c>
      <c r="BN38" s="20" t="n">
        <v>11</v>
      </c>
      <c r="BO38" s="22" t="n">
        <f aca="false">BN38/F38</f>
        <v>1.92568265450102E-005</v>
      </c>
      <c r="BP38" s="20" t="n">
        <v>0</v>
      </c>
      <c r="BQ38" s="22" t="n">
        <f aca="false">BP38/(F38+BP38+G38)</f>
        <v>0</v>
      </c>
      <c r="BR38" s="20" t="n">
        <v>600</v>
      </c>
    </row>
    <row r="39" s="20" customFormat="true" ht="13.8" hidden="false" customHeight="false" outlineLevel="0" collapsed="false">
      <c r="A39" s="24" t="n">
        <v>40</v>
      </c>
      <c r="B39" s="20" t="s">
        <v>130</v>
      </c>
      <c r="C39" s="20" t="s">
        <v>131</v>
      </c>
      <c r="D39" s="20" t="s">
        <v>68</v>
      </c>
      <c r="E39" s="20" t="s">
        <v>129</v>
      </c>
      <c r="F39" s="20" t="n">
        <v>354801</v>
      </c>
      <c r="G39" s="25" t="n">
        <v>0</v>
      </c>
      <c r="H39" s="21" t="n">
        <f aca="false">G39/(G39+F39)</f>
        <v>0</v>
      </c>
      <c r="I39" s="20" t="n">
        <f aca="false">SUM(AG39,AQ39,AV39,G39,BP39)</f>
        <v>178723</v>
      </c>
      <c r="J39" s="20" t="n">
        <f aca="false">SUM(AL39,AQ39,BA39,G39,BP39)</f>
        <v>100124</v>
      </c>
      <c r="K39" s="22" t="n">
        <f aca="false">Sheet1!$BO$39</f>
        <v>8.45544403764364E-006</v>
      </c>
      <c r="L39" s="22" t="n">
        <f aca="false">1-K39</f>
        <v>0.999991544555962</v>
      </c>
      <c r="M39" s="22"/>
      <c r="N39" s="22"/>
      <c r="O39" s="22"/>
      <c r="P39" s="22"/>
      <c r="Q39" s="22"/>
      <c r="W39" s="22" t="n">
        <f aca="false">((AG39-AI39)/I39)</f>
        <v>0.999345355662114</v>
      </c>
      <c r="X39" s="22" t="n">
        <f aca="false">(AI39/I39)</f>
        <v>0.00064904908713484</v>
      </c>
      <c r="Y39" s="22" t="n">
        <f aca="false">(AQ39/I39)</f>
        <v>5.59525075116241E-006</v>
      </c>
      <c r="Z39" s="22" t="n">
        <f aca="false">(AV39/I39)</f>
        <v>0</v>
      </c>
      <c r="AA39" s="22" t="n">
        <f aca="false">SUM(W39:Z39)</f>
        <v>1</v>
      </c>
      <c r="AB39" s="22" t="n">
        <f aca="false">((AG39-AI39)/I39)*(1-BO39)</f>
        <v>0.999336905753385</v>
      </c>
      <c r="AC39" s="22" t="n">
        <f aca="false">(AI39/I39)*(1-BO39)</f>
        <v>0.000649043599136606</v>
      </c>
      <c r="AD39" s="22" t="n">
        <f aca="false">(AQ39/I39)*(1-BO39)</f>
        <v>5.59520344083281E-006</v>
      </c>
      <c r="AE39" s="22" t="n">
        <f aca="false">(AV39/I39)*(1-BO39)</f>
        <v>0</v>
      </c>
      <c r="AF39" s="22" t="n">
        <f aca="false">SUM(AB39:AE39)+K39</f>
        <v>1</v>
      </c>
      <c r="AG39" s="20" t="n">
        <v>178722</v>
      </c>
      <c r="AH39" s="22" t="n">
        <f aca="false">AI39/AG39</f>
        <v>0.000649052718747552</v>
      </c>
      <c r="AI39" s="20" t="n">
        <v>116</v>
      </c>
      <c r="AJ39" s="20" t="n">
        <v>113</v>
      </c>
      <c r="AK39" s="20" t="n">
        <v>4</v>
      </c>
      <c r="AL39" s="20" t="n">
        <v>100123</v>
      </c>
      <c r="AM39" s="22" t="n">
        <f aca="false">AN39/AL39</f>
        <v>0.00073909091817065</v>
      </c>
      <c r="AN39" s="20" t="n">
        <v>74</v>
      </c>
      <c r="AO39" s="20" t="n">
        <v>57</v>
      </c>
      <c r="AP39" s="20" t="n">
        <v>18</v>
      </c>
      <c r="AQ39" s="20" t="n">
        <v>1</v>
      </c>
      <c r="AR39" s="22" t="n">
        <f aca="false">AQ39/(AQ39+AG39+AV39)</f>
        <v>5.59525075116241E-006</v>
      </c>
      <c r="AS39" s="20" t="n">
        <v>1</v>
      </c>
      <c r="AT39" s="20" t="n">
        <v>1</v>
      </c>
      <c r="AU39" s="20" t="n">
        <v>0</v>
      </c>
      <c r="AV39" s="20" t="n">
        <v>0</v>
      </c>
      <c r="AW39" s="22" t="n">
        <f aca="false">AV39/(AV39+AQ39+AG39)</f>
        <v>0</v>
      </c>
      <c r="AX39" s="20" t="n">
        <v>0</v>
      </c>
      <c r="AY39" s="20" t="n">
        <v>0</v>
      </c>
      <c r="AZ39" s="20" t="n">
        <v>0</v>
      </c>
      <c r="BA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  <c r="BH39" s="20" t="n">
        <v>0</v>
      </c>
      <c r="BI39" s="20" t="n">
        <v>0</v>
      </c>
      <c r="BJ39" s="20" t="n">
        <v>0</v>
      </c>
      <c r="BK39" s="20" t="n">
        <v>0</v>
      </c>
      <c r="BL39" s="20" t="n">
        <v>0</v>
      </c>
      <c r="BM39" s="20" t="n">
        <v>0</v>
      </c>
      <c r="BN39" s="20" t="n">
        <v>3</v>
      </c>
      <c r="BO39" s="22" t="n">
        <f aca="false">BN39/F39</f>
        <v>8.45544403764364E-006</v>
      </c>
      <c r="BP39" s="20" t="n">
        <v>0</v>
      </c>
      <c r="BQ39" s="22" t="n">
        <f aca="false">BP39/(F39+BP39+G39)</f>
        <v>0</v>
      </c>
      <c r="BR39" s="20" t="n">
        <v>595</v>
      </c>
    </row>
    <row r="40" s="20" customFormat="true" ht="13.8" hidden="false" customHeight="false" outlineLevel="0" collapsed="false">
      <c r="A40" s="24" t="n">
        <v>41</v>
      </c>
      <c r="B40" s="20" t="s">
        <v>132</v>
      </c>
      <c r="C40" s="20" t="s">
        <v>131</v>
      </c>
      <c r="D40" s="20" t="s">
        <v>71</v>
      </c>
      <c r="E40" s="20" t="s">
        <v>129</v>
      </c>
      <c r="F40" s="20" t="n">
        <v>650489</v>
      </c>
      <c r="G40" s="25" t="n">
        <v>1</v>
      </c>
      <c r="H40" s="21" t="n">
        <f aca="false">G40/(G40+F40)</f>
        <v>1.53730264877246E-006</v>
      </c>
      <c r="I40" s="20" t="n">
        <f aca="false">SUM(AG40,AQ40,AV40,G40,BP40)</f>
        <v>328788</v>
      </c>
      <c r="J40" s="20" t="n">
        <f aca="false">SUM(AL40,AQ40,BA40,G40,BP40)</f>
        <v>164732</v>
      </c>
      <c r="K40" s="22" t="n">
        <f aca="false">Sheet1!$BO$40</f>
        <v>9.22383007245319E-006</v>
      </c>
      <c r="L40" s="22" t="n">
        <f aca="false">1-K40</f>
        <v>0.999990776169927</v>
      </c>
      <c r="M40" s="22"/>
      <c r="N40" s="22"/>
      <c r="O40" s="22"/>
      <c r="P40" s="22"/>
      <c r="Q40" s="22"/>
      <c r="W40" s="22" t="n">
        <f aca="false">((AG40-AI40)/I40)</f>
        <v>0.999324792875652</v>
      </c>
      <c r="X40" s="22" t="n">
        <f aca="false">(AI40/I40)</f>
        <v>0.000647833862549728</v>
      </c>
      <c r="Y40" s="22" t="n">
        <f aca="false">(AQ40/I40)</f>
        <v>2.43317882647785E-005</v>
      </c>
      <c r="Z40" s="22" t="n">
        <f aca="false">(AV40/I40)</f>
        <v>0</v>
      </c>
      <c r="AA40" s="22" t="n">
        <f aca="false">SUM(W40:Z40)</f>
        <v>0.999996958526467</v>
      </c>
      <c r="AB40" s="22" t="n">
        <f aca="false">((AG40-AI40)/I40)*(1-BO40)</f>
        <v>0.999315575273576</v>
      </c>
      <c r="AC40" s="22" t="n">
        <f aca="false">(AI40/I40)*(1-BO40)</f>
        <v>0.000647827887040265</v>
      </c>
      <c r="AD40" s="22" t="n">
        <f aca="false">(AQ40/I40)*(1-BO40)</f>
        <v>2.43315638324982E-005</v>
      </c>
      <c r="AE40" s="22" t="n">
        <f aca="false">(AV40/I40)*(1-BO40)</f>
        <v>0</v>
      </c>
      <c r="AF40" s="22" t="n">
        <f aca="false">SUM(AB40:AE40)+K40</f>
        <v>0.999996958554521</v>
      </c>
      <c r="AG40" s="20" t="n">
        <v>328779</v>
      </c>
      <c r="AH40" s="22" t="n">
        <f aca="false">AI40/AG40</f>
        <v>0.000647851596361081</v>
      </c>
      <c r="AI40" s="20" t="n">
        <v>213</v>
      </c>
      <c r="AJ40" s="20" t="n">
        <v>203</v>
      </c>
      <c r="AK40" s="20" t="n">
        <v>13</v>
      </c>
      <c r="AL40" s="20" t="n">
        <v>164723</v>
      </c>
      <c r="AM40" s="22" t="n">
        <f aca="false">AN40/AL40</f>
        <v>0.000783132895831183</v>
      </c>
      <c r="AN40" s="20" t="n">
        <v>129</v>
      </c>
      <c r="AO40" s="20" t="n">
        <v>97</v>
      </c>
      <c r="AP40" s="20" t="n">
        <v>39</v>
      </c>
      <c r="AQ40" s="20" t="n">
        <v>8</v>
      </c>
      <c r="AR40" s="22" t="n">
        <f aca="false">AQ40/(AQ40+AG40+AV40)</f>
        <v>2.43318622694936E-005</v>
      </c>
      <c r="AS40" s="20" t="n">
        <v>3</v>
      </c>
      <c r="AT40" s="20" t="n">
        <v>3</v>
      </c>
      <c r="AU40" s="20" t="n">
        <v>0</v>
      </c>
      <c r="AV40" s="20" t="n">
        <v>0</v>
      </c>
      <c r="AW40" s="22" t="n">
        <f aca="false">AV40/(AV40+AQ40+AG40)</f>
        <v>0</v>
      </c>
      <c r="AX40" s="20" t="n">
        <v>0</v>
      </c>
      <c r="AY40" s="20" t="n">
        <v>0</v>
      </c>
      <c r="AZ40" s="20" t="n">
        <v>0</v>
      </c>
      <c r="BA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  <c r="BH40" s="20" t="n">
        <v>0</v>
      </c>
      <c r="BI40" s="20" t="n">
        <v>0</v>
      </c>
      <c r="BJ40" s="20" t="n">
        <v>0</v>
      </c>
      <c r="BK40" s="20" t="n">
        <v>0</v>
      </c>
      <c r="BL40" s="20" t="n">
        <v>0</v>
      </c>
      <c r="BM40" s="20" t="n">
        <v>0</v>
      </c>
      <c r="BN40" s="20" t="n">
        <v>6</v>
      </c>
      <c r="BO40" s="22" t="n">
        <f aca="false">BN40/F40</f>
        <v>9.22383007245319E-006</v>
      </c>
      <c r="BP40" s="20" t="n">
        <v>0</v>
      </c>
      <c r="BQ40" s="22" t="n">
        <f aca="false">BP40/(F40+BP40+G40)</f>
        <v>0</v>
      </c>
      <c r="BR40" s="20" t="n">
        <v>606</v>
      </c>
    </row>
    <row r="41" s="31" customFormat="true" ht="13.8" hidden="false" customHeight="false" outlineLevel="0" collapsed="false">
      <c r="A41" s="35" t="n">
        <v>18</v>
      </c>
      <c r="B41" s="31" t="s">
        <v>133</v>
      </c>
      <c r="C41" s="31" t="s">
        <v>126</v>
      </c>
      <c r="D41" s="31" t="s">
        <v>73</v>
      </c>
      <c r="E41" s="31" t="s">
        <v>134</v>
      </c>
      <c r="F41" s="31" t="n">
        <v>106563</v>
      </c>
      <c r="G41" s="0" t="n">
        <v>1183</v>
      </c>
      <c r="H41" s="30" t="n">
        <f aca="false">G41/(G41+F41)</f>
        <v>0.010979525922076</v>
      </c>
      <c r="I41" s="31" t="n">
        <f aca="false">SUM(AG41,AQ41,AV41,G41,BP41)</f>
        <v>53865</v>
      </c>
      <c r="J41" s="31" t="n">
        <f aca="false">SUM(AL41,AQ41,BA41,G41,BP41)</f>
        <v>37989</v>
      </c>
      <c r="K41" s="32" t="n">
        <f aca="false">Sheet1!$BO$41</f>
        <v>0.0676219701021931</v>
      </c>
      <c r="L41" s="32" t="n">
        <f aca="false">1-K41</f>
        <v>0.932378029897807</v>
      </c>
      <c r="M41" s="32"/>
      <c r="N41" s="32"/>
      <c r="O41" s="32"/>
      <c r="P41" s="32"/>
      <c r="Q41" s="32"/>
      <c r="W41" s="32" t="n">
        <f aca="false">((AG41-AI41)/I41)</f>
        <v>0.347294161329249</v>
      </c>
      <c r="X41" s="32" t="n">
        <f aca="false">(AI41/I41)</f>
        <v>0.164967975494291</v>
      </c>
      <c r="Y41" s="32" t="n">
        <f aca="false">(AQ41/I41)</f>
        <v>0.428515733778892</v>
      </c>
      <c r="Z41" s="32" t="n">
        <f aca="false">(AV41/I41)</f>
        <v>0.0372598162071846</v>
      </c>
      <c r="AA41" s="32" t="n">
        <f aca="false">SUM(W41:Z41)</f>
        <v>0.978037686809617</v>
      </c>
      <c r="AB41" s="32" t="n">
        <f aca="false">((AG41-AI41)/I41)*(1-BO41)</f>
        <v>0.323809445935176</v>
      </c>
      <c r="AC41" s="32" t="n">
        <f aca="false">(AI41/I41)*(1-BO41)</f>
        <v>0.153812515987597</v>
      </c>
      <c r="AD41" s="32" t="n">
        <f aca="false">(AQ41/I41)*(1-BO41)</f>
        <v>0.399538655640976</v>
      </c>
      <c r="AE41" s="32" t="n">
        <f aca="false">(AV41/I41)*(1-BO41)</f>
        <v>0.0347402340296092</v>
      </c>
      <c r="AF41" s="32" t="n">
        <f aca="false">SUM(AB41:AE41)+K41</f>
        <v>0.979522821695551</v>
      </c>
      <c r="AG41" s="31" t="n">
        <v>27593</v>
      </c>
      <c r="AH41" s="32" t="n">
        <f aca="false">AI41/AG41</f>
        <v>0.322038198093719</v>
      </c>
      <c r="AI41" s="31" t="n">
        <v>8886</v>
      </c>
      <c r="AJ41" s="31" t="n">
        <v>6304</v>
      </c>
      <c r="AK41" s="31" t="n">
        <v>2608</v>
      </c>
      <c r="AL41" s="31" t="n">
        <v>12961</v>
      </c>
      <c r="AM41" s="32" t="n">
        <f aca="false">AN41/AL41</f>
        <v>0.316796543476584</v>
      </c>
      <c r="AN41" s="31" t="n">
        <v>4106</v>
      </c>
      <c r="AO41" s="31" t="n">
        <v>3674</v>
      </c>
      <c r="AP41" s="31" t="n">
        <v>448</v>
      </c>
      <c r="AQ41" s="31" t="n">
        <v>23082</v>
      </c>
      <c r="AR41" s="32" t="n">
        <f aca="false">AQ41/(AQ41+AG41+AV41)</f>
        <v>0.438138263543525</v>
      </c>
      <c r="AS41" s="31" t="n">
        <v>9620</v>
      </c>
      <c r="AT41" s="31" t="n">
        <v>2268</v>
      </c>
      <c r="AU41" s="31" t="n">
        <v>7360</v>
      </c>
      <c r="AV41" s="31" t="n">
        <v>2007</v>
      </c>
      <c r="AW41" s="32" t="n">
        <f aca="false">AV41/(AV41+AQ41+AG41)</f>
        <v>0.0380965035495995</v>
      </c>
      <c r="AX41" s="31" t="n">
        <v>400</v>
      </c>
      <c r="AY41" s="31" t="n">
        <v>128</v>
      </c>
      <c r="AZ41" s="31" t="n">
        <v>272</v>
      </c>
      <c r="BA41" s="31" t="n">
        <v>763</v>
      </c>
      <c r="BC41" s="31" t="n">
        <v>314</v>
      </c>
      <c r="BD41" s="31" t="n">
        <v>180</v>
      </c>
      <c r="BE41" s="31" t="n">
        <v>141</v>
      </c>
      <c r="BF41" s="31" t="n">
        <v>0</v>
      </c>
      <c r="BG41" s="31" t="n">
        <v>0</v>
      </c>
      <c r="BH41" s="31" t="n">
        <v>0</v>
      </c>
      <c r="BI41" s="31" t="n">
        <v>0</v>
      </c>
      <c r="BJ41" s="31" t="n">
        <v>0</v>
      </c>
      <c r="BK41" s="31" t="n">
        <v>0</v>
      </c>
      <c r="BL41" s="31" t="n">
        <v>0</v>
      </c>
      <c r="BM41" s="31" t="n">
        <v>0</v>
      </c>
      <c r="BN41" s="31" t="n">
        <v>7206</v>
      </c>
      <c r="BO41" s="32" t="n">
        <f aca="false">BN41/F41</f>
        <v>0.0676219701021931</v>
      </c>
      <c r="BP41" s="34" t="n">
        <v>0</v>
      </c>
      <c r="BQ41" s="32" t="n">
        <f aca="false">BP41/(F41+BP41+G41)</f>
        <v>0</v>
      </c>
      <c r="BR41" s="31" t="n">
        <v>578</v>
      </c>
    </row>
    <row r="42" s="31" customFormat="true" ht="13.8" hidden="false" customHeight="false" outlineLevel="0" collapsed="false">
      <c r="A42" s="35" t="n">
        <v>19</v>
      </c>
      <c r="B42" s="31" t="s">
        <v>135</v>
      </c>
      <c r="C42" s="31" t="s">
        <v>126</v>
      </c>
      <c r="D42" s="31" t="s">
        <v>80</v>
      </c>
      <c r="E42" s="31" t="s">
        <v>134</v>
      </c>
      <c r="F42" s="31" t="n">
        <v>107639</v>
      </c>
      <c r="G42" s="0" t="n">
        <v>1129</v>
      </c>
      <c r="H42" s="30" t="n">
        <f aca="false">G42/(G42+F42)</f>
        <v>0.0103798911444543</v>
      </c>
      <c r="I42" s="31" t="n">
        <f aca="false">SUM(AG42,AQ42,AV42,G42,BP42)</f>
        <v>52528</v>
      </c>
      <c r="J42" s="31" t="n">
        <f aca="false">SUM(AL42,AQ42,BA42,G42,BP42)</f>
        <v>36262</v>
      </c>
      <c r="K42" s="32" t="n">
        <f aca="false">Sheet1!$BO$42</f>
        <v>0.0907199063536451</v>
      </c>
      <c r="L42" s="32" t="n">
        <f aca="false">1-K42</f>
        <v>0.909280093646355</v>
      </c>
      <c r="M42" s="32"/>
      <c r="N42" s="32"/>
      <c r="O42" s="32"/>
      <c r="P42" s="32"/>
      <c r="Q42" s="32"/>
      <c r="W42" s="32" t="n">
        <f aca="false">((AG42-AI42)/I42)</f>
        <v>0.350517819067926</v>
      </c>
      <c r="X42" s="32" t="n">
        <f aca="false">(AI42/I42)</f>
        <v>0.135432531221444</v>
      </c>
      <c r="Y42" s="32" t="n">
        <f aca="false">(AQ42/I42)</f>
        <v>0.45600441669205</v>
      </c>
      <c r="Z42" s="32" t="n">
        <f aca="false">(AV42/I42)</f>
        <v>0.0365519342065184</v>
      </c>
      <c r="AA42" s="32" t="n">
        <f aca="false">SUM(W42:Z42)</f>
        <v>0.978506701187938</v>
      </c>
      <c r="AB42" s="32" t="n">
        <f aca="false">((AG42-AI42)/I42)*(1-BO42)</f>
        <v>0.3187188753468</v>
      </c>
      <c r="AC42" s="32" t="n">
        <f aca="false">(AI42/I42)*(1-BO42)</f>
        <v>0.123146104671797</v>
      </c>
      <c r="AD42" s="32" t="n">
        <f aca="false">(AQ42/I42)*(1-BO42)</f>
        <v>0.414635738712899</v>
      </c>
      <c r="AE42" s="32" t="n">
        <f aca="false">(AV42/I42)*(1-BO42)</f>
        <v>0.0332359461582585</v>
      </c>
      <c r="AF42" s="32" t="n">
        <f aca="false">SUM(AB42:AE42)+K42</f>
        <v>0.9804565712434</v>
      </c>
      <c r="AG42" s="31" t="n">
        <v>25526</v>
      </c>
      <c r="AH42" s="32" t="n">
        <f aca="false">AI42/AG42</f>
        <v>0.278696231293583</v>
      </c>
      <c r="AI42" s="31" t="n">
        <v>7114</v>
      </c>
      <c r="AJ42" s="31" t="n">
        <v>4938</v>
      </c>
      <c r="AK42" s="31" t="n">
        <v>2183</v>
      </c>
      <c r="AL42" s="31" t="n">
        <v>10111</v>
      </c>
      <c r="AM42" s="32" t="n">
        <f aca="false">AN42/AL42</f>
        <v>0.291365839185046</v>
      </c>
      <c r="AN42" s="31" t="n">
        <v>2946</v>
      </c>
      <c r="AO42" s="31" t="n">
        <v>2709</v>
      </c>
      <c r="AP42" s="31" t="n">
        <v>313</v>
      </c>
      <c r="AQ42" s="31" t="n">
        <v>23953</v>
      </c>
      <c r="AR42" s="32" t="n">
        <f aca="false">AQ42/(AQ42+AG42+AV42)</f>
        <v>0.466020739703107</v>
      </c>
      <c r="AS42" s="31" t="n">
        <v>10152</v>
      </c>
      <c r="AT42" s="31" t="n">
        <v>2317</v>
      </c>
      <c r="AU42" s="31" t="n">
        <v>7837</v>
      </c>
      <c r="AV42" s="31" t="n">
        <v>1920</v>
      </c>
      <c r="AW42" s="32" t="n">
        <f aca="false">AV42/(AV42+AQ42+AG42)</f>
        <v>0.0373548123504348</v>
      </c>
      <c r="AX42" s="31" t="n">
        <v>319</v>
      </c>
      <c r="AY42" s="31" t="n">
        <v>156</v>
      </c>
      <c r="AZ42" s="31" t="n">
        <v>164</v>
      </c>
      <c r="BA42" s="31" t="n">
        <v>1069</v>
      </c>
      <c r="BC42" s="31" t="n">
        <v>679</v>
      </c>
      <c r="BD42" s="31" t="n">
        <v>122</v>
      </c>
      <c r="BE42" s="31" t="n">
        <v>558</v>
      </c>
      <c r="BF42" s="31" t="n">
        <v>0</v>
      </c>
      <c r="BG42" s="31" t="n">
        <v>0</v>
      </c>
      <c r="BH42" s="31" t="n">
        <v>0</v>
      </c>
      <c r="BI42" s="31" t="n">
        <v>0</v>
      </c>
      <c r="BJ42" s="31" t="n">
        <v>0</v>
      </c>
      <c r="BK42" s="31" t="n">
        <v>0</v>
      </c>
      <c r="BL42" s="31" t="n">
        <v>0</v>
      </c>
      <c r="BM42" s="31" t="n">
        <v>0</v>
      </c>
      <c r="BN42" s="31" t="n">
        <v>9765</v>
      </c>
      <c r="BO42" s="32" t="n">
        <f aca="false">BN42/F42</f>
        <v>0.0907199063536451</v>
      </c>
      <c r="BP42" s="34" t="n">
        <v>0</v>
      </c>
      <c r="BQ42" s="32" t="n">
        <f aca="false">BP42/(F42+BP42+G42)</f>
        <v>0</v>
      </c>
      <c r="BR42" s="31" t="n">
        <v>592</v>
      </c>
    </row>
    <row r="43" s="31" customFormat="true" ht="13.8" hidden="false" customHeight="false" outlineLevel="0" collapsed="false">
      <c r="A43" s="35" t="n">
        <v>20</v>
      </c>
      <c r="B43" s="31" t="s">
        <v>136</v>
      </c>
      <c r="C43" s="31" t="s">
        <v>126</v>
      </c>
      <c r="D43" s="31" t="s">
        <v>83</v>
      </c>
      <c r="E43" s="31" t="s">
        <v>134</v>
      </c>
      <c r="F43" s="31" t="n">
        <v>136034</v>
      </c>
      <c r="G43" s="0" t="n">
        <v>426</v>
      </c>
      <c r="H43" s="30" t="n">
        <f aca="false">G43/(G43+F43)</f>
        <v>0.00312179393228785</v>
      </c>
      <c r="I43" s="31" t="n">
        <f aca="false">SUM(AG43,AQ43,AV43,G43,BP43)</f>
        <v>66301</v>
      </c>
      <c r="J43" s="31" t="n">
        <f aca="false">SUM(AL43,AQ43,BA43,G43,BP43)</f>
        <v>45376</v>
      </c>
      <c r="K43" s="32" t="n">
        <f aca="false">Sheet1!$BO$43</f>
        <v>0.0850522663451784</v>
      </c>
      <c r="L43" s="32" t="n">
        <f aca="false">1-K43</f>
        <v>0.914947733654822</v>
      </c>
      <c r="M43" s="32"/>
      <c r="N43" s="32"/>
      <c r="O43" s="32"/>
      <c r="P43" s="32"/>
      <c r="Q43" s="32"/>
      <c r="W43" s="32" t="n">
        <f aca="false">((AG43-AI43)/I43)</f>
        <v>0.344172787740758</v>
      </c>
      <c r="X43" s="32" t="n">
        <f aca="false">(AI43/I43)</f>
        <v>0.16782552299362</v>
      </c>
      <c r="Y43" s="32" t="n">
        <f aca="false">(AQ43/I43)</f>
        <v>0.443432225758284</v>
      </c>
      <c r="Z43" s="32" t="n">
        <f aca="false">(AV43/I43)</f>
        <v>0.0381442210524728</v>
      </c>
      <c r="AA43" s="32" t="n">
        <f aca="false">SUM(W43:Z43)</f>
        <v>0.993574757545135</v>
      </c>
      <c r="AB43" s="32" t="n">
        <f aca="false">((AG43-AI43)/I43)*(1-BO43)</f>
        <v>0.314900112129069</v>
      </c>
      <c r="AC43" s="32" t="n">
        <f aca="false">(AI43/I43)*(1-BO43)</f>
        <v>0.153551581912448</v>
      </c>
      <c r="AD43" s="32" t="n">
        <f aca="false">(AQ43/I43)*(1-BO43)</f>
        <v>0.405717309987055</v>
      </c>
      <c r="AE43" s="32" t="n">
        <f aca="false">(AV43/I43)*(1-BO43)</f>
        <v>0.0348999686039885</v>
      </c>
      <c r="AF43" s="32" t="n">
        <f aca="false">SUM(AB43:AE43)+K43</f>
        <v>0.994121238977739</v>
      </c>
      <c r="AG43" s="31" t="n">
        <v>33946</v>
      </c>
      <c r="AH43" s="32" t="n">
        <f aca="false">AI43/AG43</f>
        <v>0.327785306074353</v>
      </c>
      <c r="AI43" s="31" t="n">
        <v>11127</v>
      </c>
      <c r="AJ43" s="31" t="n">
        <v>7041</v>
      </c>
      <c r="AK43" s="31" t="n">
        <v>4108</v>
      </c>
      <c r="AL43" s="31" t="n">
        <v>13934</v>
      </c>
      <c r="AM43" s="32" t="n">
        <f aca="false">AN43/AL43</f>
        <v>0.332424285919334</v>
      </c>
      <c r="AN43" s="31" t="n">
        <v>4632</v>
      </c>
      <c r="AO43" s="31" t="n">
        <v>3981</v>
      </c>
      <c r="AP43" s="31" t="n">
        <v>681</v>
      </c>
      <c r="AQ43" s="31" t="n">
        <v>29400</v>
      </c>
      <c r="AR43" s="32" t="n">
        <f aca="false">AQ43/(AQ43+AG43+AV43)</f>
        <v>0.446299810246679</v>
      </c>
      <c r="AS43" s="31" t="n">
        <v>13222</v>
      </c>
      <c r="AT43" s="31" t="n">
        <v>2200</v>
      </c>
      <c r="AU43" s="31" t="n">
        <v>11026</v>
      </c>
      <c r="AV43" s="31" t="n">
        <v>2529</v>
      </c>
      <c r="AW43" s="32" t="n">
        <f aca="false">AV43/(AV43+AQ43+AG43)</f>
        <v>0.0383908918406072</v>
      </c>
      <c r="AX43" s="31" t="n">
        <v>395</v>
      </c>
      <c r="AY43" s="31" t="n">
        <v>181</v>
      </c>
      <c r="AZ43" s="31" t="n">
        <v>214</v>
      </c>
      <c r="BA43" s="31" t="n">
        <v>1616</v>
      </c>
      <c r="BC43" s="31" t="n">
        <v>591</v>
      </c>
      <c r="BD43" s="31" t="n">
        <v>279</v>
      </c>
      <c r="BE43" s="31" t="n">
        <v>313</v>
      </c>
      <c r="BF43" s="31" t="n">
        <v>0</v>
      </c>
      <c r="BG43" s="31" t="n">
        <v>0</v>
      </c>
      <c r="BH43" s="31" t="n">
        <v>0</v>
      </c>
      <c r="BI43" s="31" t="n">
        <v>0</v>
      </c>
      <c r="BJ43" s="31" t="n">
        <v>0</v>
      </c>
      <c r="BK43" s="31" t="n">
        <v>0</v>
      </c>
      <c r="BL43" s="31" t="n">
        <v>0</v>
      </c>
      <c r="BM43" s="31" t="n">
        <v>0</v>
      </c>
      <c r="BN43" s="31" t="n">
        <v>11570</v>
      </c>
      <c r="BO43" s="32" t="n">
        <f aca="false">BN43/F43</f>
        <v>0.0850522663451784</v>
      </c>
      <c r="BP43" s="34" t="n">
        <v>0</v>
      </c>
      <c r="BQ43" s="32" t="n">
        <f aca="false">BP43/(F43+BP43+G43)</f>
        <v>0</v>
      </c>
      <c r="BR43" s="31" t="n">
        <v>574</v>
      </c>
    </row>
    <row r="44" s="31" customFormat="true" ht="13.8" hidden="false" customHeight="false" outlineLevel="0" collapsed="false">
      <c r="A44" s="35" t="n">
        <v>42</v>
      </c>
      <c r="B44" s="31" t="s">
        <v>137</v>
      </c>
      <c r="C44" s="31" t="s">
        <v>131</v>
      </c>
      <c r="D44" s="31" t="s">
        <v>73</v>
      </c>
      <c r="E44" s="31" t="s">
        <v>138</v>
      </c>
      <c r="F44" s="31" t="n">
        <v>287283</v>
      </c>
      <c r="G44" s="0" t="n">
        <v>1675</v>
      </c>
      <c r="H44" s="30" t="n">
        <f aca="false">G44/(G44+F44)</f>
        <v>0.00579669017642702</v>
      </c>
      <c r="I44" s="31" t="n">
        <f aca="false">SUM(AG44,AQ44,AV44,G44,BP44)</f>
        <v>137367</v>
      </c>
      <c r="J44" s="31" t="n">
        <f aca="false">SUM(AL44,AQ44,BA44,G44,BP44)</f>
        <v>96150</v>
      </c>
      <c r="K44" s="32" t="n">
        <f aca="false">Sheet1!$BO$44</f>
        <v>0.0910983246485173</v>
      </c>
      <c r="L44" s="32" t="n">
        <f aca="false">1-K44</f>
        <v>0.908901675351483</v>
      </c>
      <c r="M44" s="32"/>
      <c r="N44" s="32"/>
      <c r="O44" s="32"/>
      <c r="P44" s="32"/>
      <c r="Q44" s="32"/>
      <c r="W44" s="32" t="n">
        <f aca="false">((AG44-AI44)/I44)</f>
        <v>0.371129892914601</v>
      </c>
      <c r="X44" s="32" t="n">
        <f aca="false">(AI44/I44)</f>
        <v>0.139393012877911</v>
      </c>
      <c r="Y44" s="32" t="n">
        <f aca="false">(AQ44/I44)</f>
        <v>0.421702446730292</v>
      </c>
      <c r="Z44" s="32" t="n">
        <f aca="false">(AV44/I44)</f>
        <v>0.0555810347463365</v>
      </c>
      <c r="AA44" s="32" t="n">
        <f aca="false">SUM(W44:Z44)</f>
        <v>0.98780638726914</v>
      </c>
      <c r="AB44" s="32" t="n">
        <f aca="false">((AG44-AI44)/I44)*(1-BO44)</f>
        <v>0.337320581443097</v>
      </c>
      <c r="AC44" s="32" t="n">
        <f aca="false">(AI44/I44)*(1-BO44)</f>
        <v>0.126694542937024</v>
      </c>
      <c r="AD44" s="32" t="n">
        <f aca="false">(AQ44/I44)*(1-BO44)</f>
        <v>0.383286060332982</v>
      </c>
      <c r="AE44" s="32" t="n">
        <f aca="false">(AV44/I44)*(1-BO44)</f>
        <v>0.0505176955987142</v>
      </c>
      <c r="AF44" s="32" t="n">
        <f aca="false">SUM(AB44:AE44)+K44</f>
        <v>0.988917204960334</v>
      </c>
      <c r="AG44" s="31" t="n">
        <v>70129</v>
      </c>
      <c r="AH44" s="32" t="n">
        <f aca="false">AI44/AG44</f>
        <v>0.273039684010894</v>
      </c>
      <c r="AI44" s="31" t="n">
        <v>19148</v>
      </c>
      <c r="AJ44" s="31" t="n">
        <v>12985</v>
      </c>
      <c r="AK44" s="31" t="n">
        <v>6228</v>
      </c>
      <c r="AL44" s="31" t="n">
        <v>32859</v>
      </c>
      <c r="AM44" s="32" t="n">
        <f aca="false">AN44/AL44</f>
        <v>0.273197601874677</v>
      </c>
      <c r="AN44" s="31" t="n">
        <v>8977</v>
      </c>
      <c r="AO44" s="31" t="n">
        <v>8005</v>
      </c>
      <c r="AP44" s="31" t="n">
        <v>1028</v>
      </c>
      <c r="AQ44" s="31" t="n">
        <v>57928</v>
      </c>
      <c r="AR44" s="32" t="n">
        <f aca="false">AQ44/(AQ44+AG44+AV44)</f>
        <v>0.426907997523804</v>
      </c>
      <c r="AS44" s="31" t="n">
        <v>24664</v>
      </c>
      <c r="AT44" s="31" t="n">
        <v>5608</v>
      </c>
      <c r="AU44" s="31" t="n">
        <v>19069</v>
      </c>
      <c r="AV44" s="31" t="n">
        <v>7635</v>
      </c>
      <c r="AW44" s="32" t="n">
        <f aca="false">AV44/(AV44+AQ44+AG44)</f>
        <v>0.056267134392595</v>
      </c>
      <c r="AX44" s="31" t="n">
        <v>2427</v>
      </c>
      <c r="AY44" s="31" t="n">
        <v>641</v>
      </c>
      <c r="AZ44" s="31" t="n">
        <v>1821</v>
      </c>
      <c r="BA44" s="31" t="n">
        <v>3688</v>
      </c>
      <c r="BC44" s="31" t="n">
        <v>2184</v>
      </c>
      <c r="BD44" s="31" t="n">
        <v>621</v>
      </c>
      <c r="BE44" s="31" t="n">
        <v>1568</v>
      </c>
      <c r="BF44" s="31" t="n">
        <v>0</v>
      </c>
      <c r="BG44" s="31" t="n">
        <v>0</v>
      </c>
      <c r="BH44" s="31" t="n">
        <v>0</v>
      </c>
      <c r="BI44" s="31" t="n">
        <v>0</v>
      </c>
      <c r="BJ44" s="31" t="n">
        <v>0</v>
      </c>
      <c r="BK44" s="31" t="n">
        <v>0</v>
      </c>
      <c r="BL44" s="31" t="n">
        <v>0</v>
      </c>
      <c r="BM44" s="31" t="n">
        <v>0</v>
      </c>
      <c r="BN44" s="31" t="n">
        <v>26171</v>
      </c>
      <c r="BO44" s="32" t="n">
        <f aca="false">BN44/F44</f>
        <v>0.0910983246485173</v>
      </c>
      <c r="BP44" s="34" t="n">
        <v>0</v>
      </c>
      <c r="BQ44" s="32" t="n">
        <f aca="false">BP44/(F44+BP44+G44)</f>
        <v>0</v>
      </c>
      <c r="BR44" s="31" t="n">
        <v>585</v>
      </c>
    </row>
    <row r="45" s="31" customFormat="true" ht="13.8" hidden="false" customHeight="false" outlineLevel="0" collapsed="false">
      <c r="A45" s="35" t="n">
        <v>43</v>
      </c>
      <c r="B45" s="31" t="s">
        <v>139</v>
      </c>
      <c r="C45" s="31" t="s">
        <v>131</v>
      </c>
      <c r="D45" s="31" t="s">
        <v>80</v>
      </c>
      <c r="E45" s="31" t="s">
        <v>138</v>
      </c>
      <c r="F45" s="31" t="n">
        <v>176367</v>
      </c>
      <c r="G45" s="0" t="n">
        <v>1004</v>
      </c>
      <c r="H45" s="30" t="n">
        <f aca="false">G45/(G45+F45)</f>
        <v>0.00566045182132367</v>
      </c>
      <c r="I45" s="31" t="n">
        <f aca="false">SUM(AG45,AQ45,AV45,G45,BP45)</f>
        <v>85993</v>
      </c>
      <c r="J45" s="31" t="n">
        <f aca="false">SUM(AL45,AQ45,BA45,G45,BP45)</f>
        <v>62596</v>
      </c>
      <c r="K45" s="32" t="n">
        <f aca="false">Sheet1!$BO$45</f>
        <v>0.0647740223511201</v>
      </c>
      <c r="L45" s="32" t="n">
        <f aca="false">1-K45</f>
        <v>0.93522597764888</v>
      </c>
      <c r="M45" s="32"/>
      <c r="N45" s="32"/>
      <c r="O45" s="32"/>
      <c r="P45" s="32"/>
      <c r="Q45" s="32"/>
      <c r="W45" s="32" t="n">
        <f aca="false">((AG45-AI45)/I45)</f>
        <v>0.296372960589815</v>
      </c>
      <c r="X45" s="32" t="n">
        <f aca="false">(AI45/I45)</f>
        <v>0.164222669287035</v>
      </c>
      <c r="Y45" s="32" t="n">
        <f aca="false">(AQ45/I45)</f>
        <v>0.489028176712058</v>
      </c>
      <c r="Z45" s="32" t="n">
        <f aca="false">(AV45/I45)</f>
        <v>0.038700824485714</v>
      </c>
      <c r="AA45" s="32" t="n">
        <f aca="false">SUM(W45:Z45)</f>
        <v>0.988324631074622</v>
      </c>
      <c r="AB45" s="32" t="n">
        <f aca="false">((AG45-AI45)/I45)*(1-BO45)</f>
        <v>0.277175691816303</v>
      </c>
      <c r="AC45" s="32" t="n">
        <f aca="false">(AI45/I45)*(1-BO45)</f>
        <v>0.153585306436076</v>
      </c>
      <c r="AD45" s="32" t="n">
        <f aca="false">(AQ45/I45)*(1-BO45)</f>
        <v>0.457351854663384</v>
      </c>
      <c r="AE45" s="32" t="n">
        <f aca="false">(AV45/I45)*(1-BO45)</f>
        <v>0.0361940164154695</v>
      </c>
      <c r="AF45" s="32" t="n">
        <f aca="false">SUM(AB45:AE45)+K45</f>
        <v>0.989080891682353</v>
      </c>
      <c r="AG45" s="31" t="n">
        <v>39608</v>
      </c>
      <c r="AH45" s="32" t="n">
        <f aca="false">AI45/AG45</f>
        <v>0.356544132498485</v>
      </c>
      <c r="AI45" s="31" t="n">
        <v>14122</v>
      </c>
      <c r="AJ45" s="31" t="n">
        <v>10103</v>
      </c>
      <c r="AK45" s="31" t="n">
        <v>4266</v>
      </c>
      <c r="AL45" s="31" t="n">
        <v>17431</v>
      </c>
      <c r="AM45" s="32" t="n">
        <f aca="false">AN45/AL45</f>
        <v>0.262061843841432</v>
      </c>
      <c r="AN45" s="31" t="n">
        <v>4568</v>
      </c>
      <c r="AO45" s="31" t="n">
        <v>4160</v>
      </c>
      <c r="AP45" s="31" t="n">
        <v>581</v>
      </c>
      <c r="AQ45" s="31" t="n">
        <v>42053</v>
      </c>
      <c r="AR45" s="32" t="n">
        <f aca="false">AQ45/(AQ45+AG45+AV45)</f>
        <v>0.494805210086011</v>
      </c>
      <c r="AS45" s="31" t="n">
        <v>17134</v>
      </c>
      <c r="AT45" s="31" t="n">
        <v>5021</v>
      </c>
      <c r="AU45" s="31" t="n">
        <v>12117</v>
      </c>
      <c r="AV45" s="31" t="n">
        <v>3328</v>
      </c>
      <c r="AW45" s="32" t="n">
        <f aca="false">AV45/(AV45+AQ45+AG45)</f>
        <v>0.0391580086834767</v>
      </c>
      <c r="AX45" s="31" t="n">
        <v>931</v>
      </c>
      <c r="AY45" s="31" t="n">
        <v>270</v>
      </c>
      <c r="AZ45" s="31" t="n">
        <v>662</v>
      </c>
      <c r="BA45" s="31" t="n">
        <v>2108</v>
      </c>
      <c r="BC45" s="31" t="n">
        <v>655</v>
      </c>
      <c r="BD45" s="31" t="n">
        <v>83</v>
      </c>
      <c r="BE45" s="31" t="n">
        <v>576</v>
      </c>
      <c r="BF45" s="31" t="n">
        <v>0</v>
      </c>
      <c r="BG45" s="31" t="n">
        <v>0</v>
      </c>
      <c r="BH45" s="31" t="n">
        <v>0</v>
      </c>
      <c r="BI45" s="31" t="n">
        <v>0</v>
      </c>
      <c r="BJ45" s="31" t="n">
        <v>0</v>
      </c>
      <c r="BK45" s="31" t="n">
        <v>0</v>
      </c>
      <c r="BL45" s="31" t="n">
        <v>0</v>
      </c>
      <c r="BM45" s="31" t="n">
        <v>0</v>
      </c>
      <c r="BN45" s="31" t="n">
        <v>11424</v>
      </c>
      <c r="BO45" s="32" t="n">
        <f aca="false">BN45/F45</f>
        <v>0.0647740223511201</v>
      </c>
      <c r="BP45" s="34" t="n">
        <v>0</v>
      </c>
      <c r="BQ45" s="32" t="n">
        <f aca="false">BP45/(F45+BP45+G45)</f>
        <v>0</v>
      </c>
      <c r="BR45" s="31" t="n">
        <v>600</v>
      </c>
    </row>
    <row r="46" s="31" customFormat="true" ht="13.8" hidden="false" customHeight="false" outlineLevel="0" collapsed="false">
      <c r="A46" s="35" t="n">
        <v>44</v>
      </c>
      <c r="B46" s="31" t="s">
        <v>140</v>
      </c>
      <c r="C46" s="31" t="s">
        <v>131</v>
      </c>
      <c r="D46" s="31" t="s">
        <v>83</v>
      </c>
      <c r="E46" s="31" t="s">
        <v>138</v>
      </c>
      <c r="F46" s="31" t="n">
        <v>487931</v>
      </c>
      <c r="G46" s="0" t="n">
        <v>5216</v>
      </c>
      <c r="H46" s="30" t="n">
        <f aca="false">G46/(G46+F46)</f>
        <v>0.0105769679223436</v>
      </c>
      <c r="I46" s="31" t="n">
        <f aca="false">SUM(AG46,AQ46,AV46,G46,BP46)</f>
        <v>240994</v>
      </c>
      <c r="J46" s="31" t="n">
        <f aca="false">SUM(AL46,AQ46,BA46,G46,BP46)</f>
        <v>167594</v>
      </c>
      <c r="K46" s="32" t="n">
        <f aca="false">Sheet1!$BO$46</f>
        <v>0.0746396519179966</v>
      </c>
      <c r="L46" s="32" t="n">
        <f aca="false">1-K46</f>
        <v>0.925360348082003</v>
      </c>
      <c r="M46" s="32"/>
      <c r="N46" s="32"/>
      <c r="O46" s="32"/>
      <c r="P46" s="32"/>
      <c r="Q46" s="32"/>
      <c r="W46" s="32" t="n">
        <f aca="false">((AG46-AI46)/I46)</f>
        <v>0.341917226155008</v>
      </c>
      <c r="X46" s="32" t="n">
        <f aca="false">(AI46/I46)</f>
        <v>0.160725993178253</v>
      </c>
      <c r="Y46" s="32" t="n">
        <f aca="false">(AQ46/I46)</f>
        <v>0.434633227383254</v>
      </c>
      <c r="Z46" s="32" t="n">
        <f aca="false">(AV46/I46)</f>
        <v>0.0410798609094002</v>
      </c>
      <c r="AA46" s="32" t="n">
        <f aca="false">SUM(W46:Z46)</f>
        <v>0.978356307625916</v>
      </c>
      <c r="AB46" s="32" t="n">
        <f aca="false">((AG46-AI46)/I46)*(1-BO46)</f>
        <v>0.316396643410031</v>
      </c>
      <c r="AC46" s="32" t="n">
        <f aca="false">(AI46/I46)*(1-BO46)</f>
        <v>0.148729460993254</v>
      </c>
      <c r="AD46" s="32" t="n">
        <f aca="false">(AQ46/I46)*(1-BO46)</f>
        <v>0.402192354579373</v>
      </c>
      <c r="AE46" s="32" t="n">
        <f aca="false">(AV46/I46)*(1-BO46)</f>
        <v>0.0380136743902829</v>
      </c>
      <c r="AF46" s="32" t="n">
        <f aca="false">SUM(AB46:AE46)+K46</f>
        <v>0.979971785290937</v>
      </c>
      <c r="AG46" s="31" t="n">
        <v>121134</v>
      </c>
      <c r="AH46" s="32" t="n">
        <f aca="false">AI46/AG46</f>
        <v>0.319761586342398</v>
      </c>
      <c r="AI46" s="31" t="n">
        <v>38734</v>
      </c>
      <c r="AJ46" s="31" t="n">
        <v>28096</v>
      </c>
      <c r="AK46" s="31" t="n">
        <v>10899</v>
      </c>
      <c r="AL46" s="31" t="n">
        <v>52800</v>
      </c>
      <c r="AM46" s="32" t="n">
        <f aca="false">AN46/AL46</f>
        <v>0.322348484848485</v>
      </c>
      <c r="AN46" s="31" t="n">
        <v>17020</v>
      </c>
      <c r="AO46" s="31" t="n">
        <v>14254</v>
      </c>
      <c r="AP46" s="31" t="n">
        <v>2898</v>
      </c>
      <c r="AQ46" s="31" t="n">
        <v>104744</v>
      </c>
      <c r="AR46" s="32" t="n">
        <f aca="false">AQ46/(AQ46+AG46+AV46)</f>
        <v>0.444248403158904</v>
      </c>
      <c r="AS46" s="31" t="n">
        <v>47270</v>
      </c>
      <c r="AT46" s="31" t="n">
        <v>12134</v>
      </c>
      <c r="AU46" s="31" t="n">
        <v>35148</v>
      </c>
      <c r="AV46" s="31" t="n">
        <v>9900</v>
      </c>
      <c r="AW46" s="32" t="n">
        <f aca="false">AV46/(AV46+AQ46+AG46)</f>
        <v>0.0419886503405746</v>
      </c>
      <c r="AX46" s="31" t="n">
        <v>2550</v>
      </c>
      <c r="AY46" s="31" t="n">
        <v>795</v>
      </c>
      <c r="AZ46" s="31" t="n">
        <v>1755</v>
      </c>
      <c r="BA46" s="31" t="n">
        <v>4834</v>
      </c>
      <c r="BC46" s="31" t="n">
        <v>2445</v>
      </c>
      <c r="BD46" s="31" t="n">
        <v>535</v>
      </c>
      <c r="BE46" s="31" t="n">
        <v>1913</v>
      </c>
      <c r="BF46" s="31" t="n">
        <v>0</v>
      </c>
      <c r="BG46" s="31" t="n">
        <v>0</v>
      </c>
      <c r="BH46" s="31" t="n">
        <v>0</v>
      </c>
      <c r="BI46" s="31" t="n">
        <v>0</v>
      </c>
      <c r="BJ46" s="31" t="n">
        <v>0</v>
      </c>
      <c r="BK46" s="31" t="n">
        <v>0</v>
      </c>
      <c r="BL46" s="31" t="n">
        <v>0</v>
      </c>
      <c r="BM46" s="31" t="n">
        <v>0</v>
      </c>
      <c r="BN46" s="31" t="n">
        <v>36419</v>
      </c>
      <c r="BO46" s="32" t="n">
        <f aca="false">BN46/F46</f>
        <v>0.0746396519179966</v>
      </c>
      <c r="BP46" s="34" t="n">
        <v>0</v>
      </c>
      <c r="BQ46" s="32" t="n">
        <f aca="false">BP46/(F46+BP46+G46)</f>
        <v>0</v>
      </c>
      <c r="BR46" s="31" t="n">
        <v>607</v>
      </c>
    </row>
    <row r="47" s="42" customFormat="true" ht="13.8" hidden="false" customHeight="false" outlineLevel="0" collapsed="false">
      <c r="A47" s="46" t="n">
        <v>21</v>
      </c>
      <c r="B47" s="42" t="s">
        <v>141</v>
      </c>
      <c r="C47" s="42" t="s">
        <v>126</v>
      </c>
      <c r="D47" s="42" t="s">
        <v>85</v>
      </c>
      <c r="E47" s="42" t="s">
        <v>142</v>
      </c>
      <c r="F47" s="42" t="n">
        <v>70238</v>
      </c>
      <c r="G47" s="40" t="n">
        <v>355</v>
      </c>
      <c r="H47" s="41" t="n">
        <f aca="false">G47/(G47+F47)</f>
        <v>0.00502882722082926</v>
      </c>
      <c r="I47" s="42" t="n">
        <f aca="false">SUM(AG47,AQ47,AV47,G47,BP47)</f>
        <v>34346</v>
      </c>
      <c r="J47" s="42" t="n">
        <f aca="false">SUM(AL47,AQ47,BA47,G47,BP47)</f>
        <v>18484</v>
      </c>
      <c r="K47" s="43" t="n">
        <f aca="false">Sheet1!$BO$47</f>
        <v>0.0607078789259375</v>
      </c>
      <c r="L47" s="43" t="n">
        <f aca="false">1-K47</f>
        <v>0.939292121074062</v>
      </c>
      <c r="M47" s="43"/>
      <c r="N47" s="43"/>
      <c r="O47" s="43"/>
      <c r="P47" s="43"/>
      <c r="Q47" s="43"/>
      <c r="W47" s="43" t="n">
        <f aca="false">((AG47-AI47)/I47)</f>
        <v>0.867204332382228</v>
      </c>
      <c r="X47" s="43" t="n">
        <f aca="false">(AI47/I47)</f>
        <v>0.0149653525883655</v>
      </c>
      <c r="Y47" s="43" t="n">
        <f aca="false">(AQ47/I47)</f>
        <v>0.107465207011006</v>
      </c>
      <c r="Z47" s="43" t="n">
        <f aca="false">(AV47/I47)</f>
        <v>2.91154719618005E-005</v>
      </c>
      <c r="AA47" s="43" t="n">
        <f aca="false">SUM(W47:Z47)</f>
        <v>0.989664007453561</v>
      </c>
      <c r="AB47" s="43" t="n">
        <f aca="false">((AG47-AI47)/I47)*(1-BO47)</f>
        <v>0.814558196767919</v>
      </c>
      <c r="AC47" s="43" t="n">
        <f aca="false">(AI47/I47)*(1-BO47)</f>
        <v>0.014056837775347</v>
      </c>
      <c r="AD47" s="43" t="n">
        <f aca="false">(AQ47/I47)*(1-BO47)</f>
        <v>0.100941222235031</v>
      </c>
      <c r="AE47" s="43" t="n">
        <f aca="false">(AV47/I47)*(1-BO47)</f>
        <v>2.7347933415072E-005</v>
      </c>
      <c r="AF47" s="43" t="n">
        <f aca="false">SUM(AB47:AE47)+K47</f>
        <v>0.99029148363765</v>
      </c>
      <c r="AG47" s="42" t="n">
        <v>30299</v>
      </c>
      <c r="AH47" s="43" t="n">
        <f aca="false">AI47/AG47</f>
        <v>0.0169642562460807</v>
      </c>
      <c r="AI47" s="42" t="n">
        <v>514</v>
      </c>
      <c r="AJ47" s="42" t="n">
        <v>369</v>
      </c>
      <c r="AK47" s="42" t="n">
        <v>146</v>
      </c>
      <c r="AL47" s="42" t="n">
        <v>14436</v>
      </c>
      <c r="AM47" s="43" t="n">
        <f aca="false">AN47/AL47</f>
        <v>0.0355361596009975</v>
      </c>
      <c r="AN47" s="42" t="n">
        <v>513</v>
      </c>
      <c r="AO47" s="42" t="n">
        <v>440</v>
      </c>
      <c r="AP47" s="42" t="n">
        <v>112</v>
      </c>
      <c r="AQ47" s="42" t="n">
        <v>3691</v>
      </c>
      <c r="AR47" s="43" t="n">
        <f aca="false">AQ47/(AQ47+AG47+AV47)</f>
        <v>0.108587567297226</v>
      </c>
      <c r="AS47" s="42" t="n">
        <v>3618</v>
      </c>
      <c r="AT47" s="42" t="n">
        <v>1345</v>
      </c>
      <c r="AU47" s="42" t="n">
        <v>2650</v>
      </c>
      <c r="AV47" s="42" t="n">
        <v>1</v>
      </c>
      <c r="AW47" s="43" t="n">
        <f aca="false">AV47/(AV47+AQ47+AG47)</f>
        <v>2.9419552234415E-005</v>
      </c>
      <c r="AX47" s="42" t="n">
        <v>0</v>
      </c>
      <c r="AY47" s="42" t="n">
        <v>0</v>
      </c>
      <c r="AZ47" s="42" t="n">
        <v>0</v>
      </c>
      <c r="BA47" s="42" t="n">
        <v>2</v>
      </c>
      <c r="BC47" s="42" t="n">
        <v>2</v>
      </c>
      <c r="BD47" s="42" t="n">
        <v>1</v>
      </c>
      <c r="BE47" s="42" t="n">
        <v>1</v>
      </c>
      <c r="BF47" s="42" t="n">
        <v>0</v>
      </c>
      <c r="BG47" s="42" t="n">
        <v>0</v>
      </c>
      <c r="BH47" s="42" t="n">
        <v>0</v>
      </c>
      <c r="BI47" s="42" t="n">
        <v>0</v>
      </c>
      <c r="BJ47" s="42" t="n">
        <v>0</v>
      </c>
      <c r="BK47" s="42" t="n">
        <v>0</v>
      </c>
      <c r="BL47" s="42" t="n">
        <v>0</v>
      </c>
      <c r="BM47" s="42" t="n">
        <v>0</v>
      </c>
      <c r="BN47" s="42" t="n">
        <v>4264</v>
      </c>
      <c r="BO47" s="43" t="n">
        <f aca="false">BN47/F47</f>
        <v>0.0607078789259375</v>
      </c>
      <c r="BP47" s="45" t="n">
        <v>0</v>
      </c>
      <c r="BQ47" s="43" t="n">
        <f aca="false">BP47/(F47+BP47+G47)</f>
        <v>0</v>
      </c>
      <c r="BR47" s="42" t="n">
        <v>536</v>
      </c>
    </row>
    <row r="48" s="42" customFormat="true" ht="13.8" hidden="false" customHeight="false" outlineLevel="0" collapsed="false">
      <c r="A48" s="46" t="n">
        <v>22</v>
      </c>
      <c r="B48" s="42" t="s">
        <v>143</v>
      </c>
      <c r="C48" s="42" t="s">
        <v>126</v>
      </c>
      <c r="D48" s="42" t="s">
        <v>91</v>
      </c>
      <c r="E48" s="42" t="s">
        <v>142</v>
      </c>
      <c r="F48" s="42" t="n">
        <v>166153</v>
      </c>
      <c r="G48" s="40" t="n">
        <v>300</v>
      </c>
      <c r="H48" s="41" t="n">
        <f aca="false">G48/(G48+F48)</f>
        <v>0.00180231056214066</v>
      </c>
      <c r="I48" s="42" t="n">
        <f aca="false">SUM(AG48,AQ48,AV48,G48,BP48)</f>
        <v>80652</v>
      </c>
      <c r="J48" s="42" t="n">
        <f aca="false">SUM(AL48,AQ48,BA48,G48,BP48)</f>
        <v>46829</v>
      </c>
      <c r="K48" s="43" t="n">
        <f aca="false">Sheet1!$BO$48</f>
        <v>0.0600831763495092</v>
      </c>
      <c r="L48" s="43" t="n">
        <f aca="false">1-K48</f>
        <v>0.939916823650491</v>
      </c>
      <c r="M48" s="43"/>
      <c r="N48" s="43"/>
      <c r="O48" s="43"/>
      <c r="P48" s="43"/>
      <c r="Q48" s="43"/>
      <c r="W48" s="43" t="n">
        <f aca="false">((AG48-AI48)/I48)</f>
        <v>0.84461637653127</v>
      </c>
      <c r="X48" s="43" t="n">
        <f aca="false">(AI48/I48)</f>
        <v>0.0292243217775133</v>
      </c>
      <c r="Y48" s="43" t="n">
        <f aca="false">(AQ48/I48)</f>
        <v>0.122390021326192</v>
      </c>
      <c r="Z48" s="43" t="n">
        <f aca="false">(AV48/I48)</f>
        <v>4.95957942766453E-005</v>
      </c>
      <c r="AA48" s="43" t="n">
        <f aca="false">SUM(W48:Z48)</f>
        <v>0.996280315429252</v>
      </c>
      <c r="AB48" s="43" t="n">
        <f aca="false">((AG48-AI48)/I48)*(1-BO48)</f>
        <v>0.793869141832458</v>
      </c>
      <c r="AC48" s="43" t="n">
        <f aca="false">(AI48/I48)*(1-BO48)</f>
        <v>0.0274684316984601</v>
      </c>
      <c r="AD48" s="43" t="n">
        <f aca="false">(AQ48/I48)*(1-BO48)</f>
        <v>0.11503644009143</v>
      </c>
      <c r="AE48" s="43" t="n">
        <f aca="false">(AV48/I48)*(1-BO48)</f>
        <v>4.66159214229277E-005</v>
      </c>
      <c r="AF48" s="43" t="n">
        <f aca="false">SUM(AB48:AE48)+K48</f>
        <v>0.99650380589328</v>
      </c>
      <c r="AG48" s="42" t="n">
        <v>70477</v>
      </c>
      <c r="AH48" s="43" t="n">
        <f aca="false">AI48/AG48</f>
        <v>0.0334435347702087</v>
      </c>
      <c r="AI48" s="42" t="n">
        <v>2357</v>
      </c>
      <c r="AJ48" s="42" t="n">
        <v>1470</v>
      </c>
      <c r="AK48" s="42" t="n">
        <v>898</v>
      </c>
      <c r="AL48" s="42" t="n">
        <v>36655</v>
      </c>
      <c r="AM48" s="43" t="n">
        <f aca="false">AN48/AL48</f>
        <v>0.086154685581776</v>
      </c>
      <c r="AN48" s="42" t="n">
        <v>3158</v>
      </c>
      <c r="AO48" s="42" t="n">
        <v>2193</v>
      </c>
      <c r="AP48" s="42" t="n">
        <v>1001</v>
      </c>
      <c r="AQ48" s="42" t="n">
        <v>9871</v>
      </c>
      <c r="AR48" s="43" t="n">
        <f aca="false">AQ48/(AQ48+AG48+AV48)</f>
        <v>0.122846973317403</v>
      </c>
      <c r="AS48" s="42" t="n">
        <v>9867</v>
      </c>
      <c r="AT48" s="42" t="n">
        <v>3463</v>
      </c>
      <c r="AU48" s="42" t="n">
        <v>6850</v>
      </c>
      <c r="AV48" s="42" t="n">
        <v>4</v>
      </c>
      <c r="AW48" s="43" t="n">
        <f aca="false">AV48/(AV48+AQ48+AG48)</f>
        <v>4.97809637594584E-005</v>
      </c>
      <c r="AX48" s="42" t="n">
        <v>4</v>
      </c>
      <c r="AY48" s="42" t="n">
        <v>1</v>
      </c>
      <c r="AZ48" s="42" t="n">
        <v>3</v>
      </c>
      <c r="BA48" s="42" t="n">
        <v>3</v>
      </c>
      <c r="BC48" s="42" t="n">
        <v>2</v>
      </c>
      <c r="BD48" s="42" t="n">
        <v>0</v>
      </c>
      <c r="BE48" s="42" t="n">
        <v>2</v>
      </c>
      <c r="BF48" s="42" t="n">
        <v>0</v>
      </c>
      <c r="BG48" s="42" t="n">
        <v>0</v>
      </c>
      <c r="BH48" s="42" t="n">
        <v>0</v>
      </c>
      <c r="BI48" s="42" t="n">
        <v>0</v>
      </c>
      <c r="BJ48" s="42" t="n">
        <v>0</v>
      </c>
      <c r="BK48" s="42" t="n">
        <v>0</v>
      </c>
      <c r="BL48" s="42" t="n">
        <v>0</v>
      </c>
      <c r="BM48" s="42" t="n">
        <v>0</v>
      </c>
      <c r="BN48" s="42" t="n">
        <v>9983</v>
      </c>
      <c r="BO48" s="43" t="n">
        <f aca="false">BN48/F48</f>
        <v>0.0600831763495092</v>
      </c>
      <c r="BP48" s="45" t="n">
        <v>0</v>
      </c>
      <c r="BQ48" s="43" t="n">
        <f aca="false">BP48/(F48+BP48+G48)</f>
        <v>0</v>
      </c>
      <c r="BR48" s="42" t="n">
        <v>531</v>
      </c>
    </row>
    <row r="49" s="42" customFormat="true" ht="13.8" hidden="false" customHeight="false" outlineLevel="0" collapsed="false">
      <c r="A49" s="46" t="n">
        <v>23</v>
      </c>
      <c r="B49" s="42" t="s">
        <v>144</v>
      </c>
      <c r="C49" s="42" t="s">
        <v>126</v>
      </c>
      <c r="D49" s="42" t="s">
        <v>94</v>
      </c>
      <c r="E49" s="42" t="s">
        <v>142</v>
      </c>
      <c r="F49" s="42" t="n">
        <v>161409</v>
      </c>
      <c r="G49" s="40" t="n">
        <v>266</v>
      </c>
      <c r="H49" s="41" t="n">
        <f aca="false">G49/(G49+F49)</f>
        <v>0.00164527601670017</v>
      </c>
      <c r="I49" s="42" t="n">
        <f aca="false">SUM(AG49,AQ49,AV49,G49,BP49)</f>
        <v>79265</v>
      </c>
      <c r="J49" s="42" t="n">
        <f aca="false">SUM(AL49,AQ49,BA49,G49,BP49)</f>
        <v>42857</v>
      </c>
      <c r="K49" s="43" t="n">
        <f aca="false">Sheet1!$BO$49</f>
        <v>0.056477643749729</v>
      </c>
      <c r="L49" s="43" t="n">
        <f aca="false">1-K49</f>
        <v>0.943522356250271</v>
      </c>
      <c r="M49" s="43"/>
      <c r="N49" s="43"/>
      <c r="O49" s="43"/>
      <c r="P49" s="43"/>
      <c r="Q49" s="43"/>
      <c r="W49" s="43" t="n">
        <f aca="false">((AG49-AI49)/I49)</f>
        <v>0.845997602977355</v>
      </c>
      <c r="X49" s="43" t="n">
        <f aca="false">(AI49/I49)</f>
        <v>0.0350343783511007</v>
      </c>
      <c r="Y49" s="43" t="n">
        <f aca="false">(AQ49/I49)</f>
        <v>0.115599571059106</v>
      </c>
      <c r="Z49" s="43" t="n">
        <f aca="false">(AV49/I49)</f>
        <v>1.26159086608213E-005</v>
      </c>
      <c r="AA49" s="43" t="n">
        <f aca="false">SUM(W49:Z49)</f>
        <v>0.996644168296222</v>
      </c>
      <c r="AB49" s="43" t="n">
        <f aca="false">((AG49-AI49)/I49)*(1-BO49)</f>
        <v>0.798217651743275</v>
      </c>
      <c r="AC49" s="43" t="n">
        <f aca="false">(AI49/I49)*(1-BO49)</f>
        <v>0.0330557192115941</v>
      </c>
      <c r="AD49" s="43" t="n">
        <f aca="false">(AQ49/I49)*(1-BO49)</f>
        <v>0.109070779667208</v>
      </c>
      <c r="AE49" s="43" t="n">
        <f aca="false">(AV49/I49)*(1-BO49)</f>
        <v>1.19033918658963E-005</v>
      </c>
      <c r="AF49" s="43" t="n">
        <f aca="false">SUM(AB49:AE49)+K49</f>
        <v>0.996833697763672</v>
      </c>
      <c r="AG49" s="42" t="n">
        <v>69835</v>
      </c>
      <c r="AH49" s="43" t="n">
        <f aca="false">AI49/AG49</f>
        <v>0.0397651607360206</v>
      </c>
      <c r="AI49" s="42" t="n">
        <v>2777</v>
      </c>
      <c r="AJ49" s="42" t="n">
        <v>1693</v>
      </c>
      <c r="AK49" s="42" t="n">
        <v>1110</v>
      </c>
      <c r="AL49" s="42" t="n">
        <v>33421</v>
      </c>
      <c r="AM49" s="43" t="n">
        <f aca="false">AN49/AL49</f>
        <v>0.0572394602196224</v>
      </c>
      <c r="AN49" s="42" t="n">
        <v>1913</v>
      </c>
      <c r="AO49" s="42" t="n">
        <v>1414</v>
      </c>
      <c r="AP49" s="42" t="n">
        <v>521</v>
      </c>
      <c r="AQ49" s="42" t="n">
        <v>9163</v>
      </c>
      <c r="AR49" s="43" t="n">
        <f aca="false">AQ49/(AQ49+AG49+AV49)</f>
        <v>0.115988809984937</v>
      </c>
      <c r="AS49" s="42" t="n">
        <v>9160</v>
      </c>
      <c r="AT49" s="42" t="n">
        <v>2285</v>
      </c>
      <c r="AU49" s="42" t="n">
        <v>7510</v>
      </c>
      <c r="AV49" s="42" t="n">
        <v>1</v>
      </c>
      <c r="AW49" s="43" t="n">
        <f aca="false">AV49/(AV49+AQ49+AG49)</f>
        <v>1.26583880808618E-005</v>
      </c>
      <c r="AX49" s="42" t="n">
        <v>1</v>
      </c>
      <c r="AY49" s="42" t="n">
        <v>1</v>
      </c>
      <c r="AZ49" s="42" t="n">
        <v>0</v>
      </c>
      <c r="BA49" s="42" t="n">
        <v>7</v>
      </c>
      <c r="BC49" s="42" t="n">
        <v>7</v>
      </c>
      <c r="BD49" s="42" t="n">
        <v>6</v>
      </c>
      <c r="BE49" s="42" t="n">
        <v>5</v>
      </c>
      <c r="BF49" s="42" t="n">
        <v>0</v>
      </c>
      <c r="BG49" s="42" t="n">
        <v>0</v>
      </c>
      <c r="BH49" s="42" t="n">
        <v>0</v>
      </c>
      <c r="BI49" s="42" t="n">
        <v>0</v>
      </c>
      <c r="BJ49" s="42" t="n">
        <v>0</v>
      </c>
      <c r="BK49" s="42" t="n">
        <v>0</v>
      </c>
      <c r="BL49" s="42" t="n">
        <v>0</v>
      </c>
      <c r="BM49" s="42" t="n">
        <v>0</v>
      </c>
      <c r="BN49" s="42" t="n">
        <v>9116</v>
      </c>
      <c r="BO49" s="43" t="n">
        <f aca="false">BN49/F49</f>
        <v>0.056477643749729</v>
      </c>
      <c r="BP49" s="45" t="n">
        <v>0</v>
      </c>
      <c r="BQ49" s="43" t="n">
        <f aca="false">BP49/(F49+BP49+G49)</f>
        <v>0</v>
      </c>
      <c r="BR49" s="42" t="n">
        <v>572</v>
      </c>
    </row>
    <row r="50" s="42" customFormat="true" ht="13.8" hidden="false" customHeight="false" outlineLevel="0" collapsed="false">
      <c r="A50" s="46" t="n">
        <v>45</v>
      </c>
      <c r="B50" s="42" t="s">
        <v>145</v>
      </c>
      <c r="C50" s="42" t="s">
        <v>131</v>
      </c>
      <c r="D50" s="42" t="s">
        <v>85</v>
      </c>
      <c r="E50" s="42" t="s">
        <v>146</v>
      </c>
      <c r="F50" s="42" t="n">
        <v>516444</v>
      </c>
      <c r="G50" s="40" t="n">
        <v>1538</v>
      </c>
      <c r="H50" s="41" t="n">
        <f aca="false">G50/(G50+F50)</f>
        <v>0.00296921514647227</v>
      </c>
      <c r="I50" s="42" t="n">
        <f aca="false">SUM(AG50,AQ50,AV50,G50,BP50)</f>
        <v>240777</v>
      </c>
      <c r="J50" s="42" t="n">
        <f aca="false">SUM(AL50,AQ50,BA50,G50,BP50)</f>
        <v>127150</v>
      </c>
      <c r="K50" s="43" t="n">
        <f aca="false">Sheet1!$BO$50</f>
        <v>0.088911866533448</v>
      </c>
      <c r="L50" s="43" t="n">
        <f aca="false">1-K50</f>
        <v>0.911088133466552</v>
      </c>
      <c r="M50" s="43"/>
      <c r="N50" s="43"/>
      <c r="O50" s="43"/>
      <c r="P50" s="43"/>
      <c r="Q50" s="43"/>
      <c r="W50" s="43" t="n">
        <f aca="false">((AG50-AI50)/I50)</f>
        <v>0.851252403676431</v>
      </c>
      <c r="X50" s="43" t="n">
        <f aca="false">(AI50/I50)</f>
        <v>0.0298159707945526</v>
      </c>
      <c r="Y50" s="43" t="n">
        <f aca="false">(AQ50/I50)</f>
        <v>0.112527359340801</v>
      </c>
      <c r="Z50" s="43" t="n">
        <f aca="false">(AV50/I50)</f>
        <v>1.66128824597034E-005</v>
      </c>
      <c r="AA50" s="43" t="n">
        <f aca="false">SUM(W50:Z50)</f>
        <v>0.993612346694244</v>
      </c>
      <c r="AB50" s="43" t="n">
        <f aca="false">((AG50-AI50)/I50)*(1-BO50)</f>
        <v>0.775565963574475</v>
      </c>
      <c r="AC50" s="43" t="n">
        <f aca="false">(AI50/I50)*(1-BO50)</f>
        <v>0.0271649771787022</v>
      </c>
      <c r="AD50" s="43" t="n">
        <f aca="false">(AQ50/I50)*(1-BO50)</f>
        <v>0.10252234178573</v>
      </c>
      <c r="AE50" s="43" t="n">
        <f aca="false">(AV50/I50)*(1-BO50)</f>
        <v>1.51358000717104E-005</v>
      </c>
      <c r="AF50" s="43" t="n">
        <f aca="false">SUM(AB50:AE50)+K50</f>
        <v>0.994180284872427</v>
      </c>
      <c r="AG50" s="42" t="n">
        <v>212141</v>
      </c>
      <c r="AH50" s="43" t="n">
        <f aca="false">AI50/AG50</f>
        <v>0.0338407002889588</v>
      </c>
      <c r="AI50" s="42" t="n">
        <v>7179</v>
      </c>
      <c r="AJ50" s="42" t="n">
        <v>4167</v>
      </c>
      <c r="AK50" s="42" t="n">
        <v>3058</v>
      </c>
      <c r="AL50" s="42" t="n">
        <v>98481</v>
      </c>
      <c r="AM50" s="43" t="n">
        <f aca="false">AN50/AL50</f>
        <v>0.0745626059849108</v>
      </c>
      <c r="AN50" s="42" t="n">
        <v>7343</v>
      </c>
      <c r="AO50" s="42" t="n">
        <v>5837</v>
      </c>
      <c r="AP50" s="42" t="n">
        <v>1784</v>
      </c>
      <c r="AQ50" s="42" t="n">
        <v>27094</v>
      </c>
      <c r="AR50" s="43" t="n">
        <f aca="false">AQ50/(AQ50+AG50+AV50)</f>
        <v>0.113250765970431</v>
      </c>
      <c r="AS50" s="42" t="n">
        <v>27089</v>
      </c>
      <c r="AT50" s="42" t="n">
        <v>10296</v>
      </c>
      <c r="AU50" s="42" t="n">
        <v>18933</v>
      </c>
      <c r="AV50" s="42" t="n">
        <v>4</v>
      </c>
      <c r="AW50" s="43" t="n">
        <f aca="false">AV50/(AV50+AQ50+AG50)</f>
        <v>1.67196819916485E-005</v>
      </c>
      <c r="AX50" s="42" t="n">
        <v>4</v>
      </c>
      <c r="AY50" s="42" t="n">
        <v>1</v>
      </c>
      <c r="AZ50" s="42" t="n">
        <v>3</v>
      </c>
      <c r="BA50" s="42" t="n">
        <v>37</v>
      </c>
      <c r="BC50" s="42" t="n">
        <v>36</v>
      </c>
      <c r="BD50" s="42" t="n">
        <v>33</v>
      </c>
      <c r="BE50" s="42" t="n">
        <v>35</v>
      </c>
      <c r="BF50" s="42" t="n">
        <v>0</v>
      </c>
      <c r="BG50" s="42" t="n">
        <v>0</v>
      </c>
      <c r="BH50" s="42" t="n">
        <v>0</v>
      </c>
      <c r="BI50" s="42" t="n">
        <v>0</v>
      </c>
      <c r="BJ50" s="42" t="n">
        <v>5</v>
      </c>
      <c r="BK50" s="42" t="n">
        <v>4</v>
      </c>
      <c r="BL50" s="42" t="n">
        <v>4</v>
      </c>
      <c r="BM50" s="42" t="n">
        <v>0</v>
      </c>
      <c r="BN50" s="42" t="n">
        <v>45918</v>
      </c>
      <c r="BO50" s="43" t="n">
        <f aca="false">BN50/F50</f>
        <v>0.088911866533448</v>
      </c>
      <c r="BP50" s="45" t="n">
        <v>0</v>
      </c>
      <c r="BQ50" s="43" t="n">
        <f aca="false">BP50/(F50+BP50+G50)</f>
        <v>0</v>
      </c>
      <c r="BR50" s="42" t="n">
        <v>607</v>
      </c>
    </row>
    <row r="51" s="42" customFormat="true" ht="13.8" hidden="false" customHeight="false" outlineLevel="0" collapsed="false">
      <c r="A51" s="46" t="n">
        <v>46</v>
      </c>
      <c r="B51" s="42" t="s">
        <v>147</v>
      </c>
      <c r="C51" s="42" t="s">
        <v>131</v>
      </c>
      <c r="D51" s="42" t="s">
        <v>91</v>
      </c>
      <c r="E51" s="42" t="s">
        <v>146</v>
      </c>
      <c r="F51" s="42" t="n">
        <v>683005</v>
      </c>
      <c r="G51" s="40" t="n">
        <v>3911</v>
      </c>
      <c r="H51" s="41" t="n">
        <f aca="false">G51/(G51+F51)</f>
        <v>0.00569356369628892</v>
      </c>
      <c r="I51" s="42" t="n">
        <f aca="false">SUM(AG51,AQ51,AV51,G51,BP51)</f>
        <v>334361</v>
      </c>
      <c r="J51" s="42" t="n">
        <f aca="false">SUM(AL51,AQ51,BA51,G51,BP51)</f>
        <v>165888</v>
      </c>
      <c r="K51" s="43" t="n">
        <f aca="false">Sheet1!$BO$51</f>
        <v>0.0543290312662426</v>
      </c>
      <c r="L51" s="43" t="n">
        <f aca="false">1-K51</f>
        <v>0.945670968733757</v>
      </c>
      <c r="M51" s="43"/>
      <c r="N51" s="43"/>
      <c r="O51" s="43"/>
      <c r="P51" s="43"/>
      <c r="Q51" s="43"/>
      <c r="W51" s="43" t="n">
        <f aca="false">((AG51-AI51)/I51)</f>
        <v>0.870340739500121</v>
      </c>
      <c r="X51" s="43" t="n">
        <f aca="false">(AI51/I51)</f>
        <v>0.0220988691862986</v>
      </c>
      <c r="Y51" s="43" t="n">
        <f aca="false">(AQ51/I51)</f>
        <v>0.0953669835895933</v>
      </c>
      <c r="Z51" s="43" t="n">
        <f aca="false">(AV51/I51)</f>
        <v>0.000496469384886395</v>
      </c>
      <c r="AA51" s="43" t="n">
        <f aca="false">SUM(W51:Z51)</f>
        <v>0.988303061660899</v>
      </c>
      <c r="AB51" s="43" t="n">
        <f aca="false">((AG51-AI51)/I51)*(1-BO51)</f>
        <v>0.823055970251534</v>
      </c>
      <c r="AC51" s="43" t="n">
        <f aca="false">(AI51/I51)*(1-BO51)</f>
        <v>0.0208982590313276</v>
      </c>
      <c r="AD51" s="43" t="n">
        <f aca="false">(AQ51/I51)*(1-BO51)</f>
        <v>0.090185787756387</v>
      </c>
      <c r="AE51" s="43" t="n">
        <f aca="false">(AV51/I51)*(1-BO51)</f>
        <v>0.00046949668415217</v>
      </c>
      <c r="AF51" s="43" t="n">
        <f aca="false">SUM(AB51:AE51)+K51</f>
        <v>0.988938544989643</v>
      </c>
      <c r="AG51" s="42" t="n">
        <v>298397</v>
      </c>
      <c r="AH51" s="43" t="n">
        <f aca="false">AI51/AG51</f>
        <v>0.0247623132940345</v>
      </c>
      <c r="AI51" s="42" t="n">
        <v>7389</v>
      </c>
      <c r="AJ51" s="42" t="n">
        <v>4834</v>
      </c>
      <c r="AK51" s="42" t="n">
        <v>2589</v>
      </c>
      <c r="AL51" s="42" t="n">
        <v>129927</v>
      </c>
      <c r="AM51" s="43" t="n">
        <f aca="false">AN51/AL51</f>
        <v>0.0694389926651119</v>
      </c>
      <c r="AN51" s="42" t="n">
        <v>9022</v>
      </c>
      <c r="AO51" s="42" t="n">
        <v>6687</v>
      </c>
      <c r="AP51" s="42" t="n">
        <v>2665</v>
      </c>
      <c r="AQ51" s="42" t="n">
        <v>31887</v>
      </c>
      <c r="AR51" s="43" t="n">
        <f aca="false">AQ51/(AQ51+AG51+AV51)</f>
        <v>0.0964956876985928</v>
      </c>
      <c r="AS51" s="42" t="n">
        <v>31742</v>
      </c>
      <c r="AT51" s="42" t="n">
        <v>10115</v>
      </c>
      <c r="AU51" s="42" t="n">
        <v>23187</v>
      </c>
      <c r="AV51" s="42" t="n">
        <v>166</v>
      </c>
      <c r="AW51" s="43" t="n">
        <f aca="false">AV51/(AV51+AQ51+AG51)</f>
        <v>0.000502345286730216</v>
      </c>
      <c r="AX51" s="42" t="n">
        <v>166</v>
      </c>
      <c r="AY51" s="42" t="n">
        <v>0</v>
      </c>
      <c r="AZ51" s="42" t="n">
        <v>166</v>
      </c>
      <c r="BA51" s="42" t="n">
        <v>163</v>
      </c>
      <c r="BC51" s="42" t="n">
        <v>163</v>
      </c>
      <c r="BD51" s="42" t="n">
        <v>10</v>
      </c>
      <c r="BE51" s="42" t="n">
        <v>158</v>
      </c>
      <c r="BF51" s="42" t="n">
        <v>0</v>
      </c>
      <c r="BG51" s="42" t="n">
        <v>0</v>
      </c>
      <c r="BH51" s="42" t="n">
        <v>0</v>
      </c>
      <c r="BI51" s="42" t="n">
        <v>0</v>
      </c>
      <c r="BJ51" s="42" t="n">
        <v>0</v>
      </c>
      <c r="BK51" s="42" t="n">
        <v>0</v>
      </c>
      <c r="BL51" s="42" t="n">
        <v>0</v>
      </c>
      <c r="BM51" s="42" t="n">
        <v>0</v>
      </c>
      <c r="BN51" s="42" t="n">
        <v>37107</v>
      </c>
      <c r="BO51" s="43" t="n">
        <f aca="false">BN51/F51</f>
        <v>0.0543290312662426</v>
      </c>
      <c r="BP51" s="45" t="n">
        <v>0</v>
      </c>
      <c r="BQ51" s="43" t="n">
        <f aca="false">BP51/(F51+BP51+G51)</f>
        <v>0</v>
      </c>
      <c r="BR51" s="42" t="n">
        <v>617</v>
      </c>
    </row>
    <row r="52" s="42" customFormat="true" ht="13.8" hidden="false" customHeight="false" outlineLevel="0" collapsed="false">
      <c r="A52" s="46" t="n">
        <v>47</v>
      </c>
      <c r="B52" s="42" t="s">
        <v>148</v>
      </c>
      <c r="C52" s="42" t="s">
        <v>131</v>
      </c>
      <c r="D52" s="42" t="s">
        <v>94</v>
      </c>
      <c r="E52" s="42" t="s">
        <v>146</v>
      </c>
      <c r="F52" s="42" t="n">
        <v>265075</v>
      </c>
      <c r="G52" s="40" t="n">
        <v>844</v>
      </c>
      <c r="H52" s="41" t="n">
        <f aca="false">G52/(G52+F52)</f>
        <v>0.00317389881881325</v>
      </c>
      <c r="I52" s="42" t="n">
        <f aca="false">SUM(AG52,AQ52,AV52,G52,BP52)</f>
        <v>127175</v>
      </c>
      <c r="J52" s="42" t="n">
        <f aca="false">SUM(AL52,AQ52,BA52,G52,BP52)</f>
        <v>78196</v>
      </c>
      <c r="K52" s="43" t="n">
        <f aca="false">Sheet1!$BO$52</f>
        <v>0.059552956710365</v>
      </c>
      <c r="L52" s="43" t="n">
        <f aca="false">1-K52</f>
        <v>0.940447043289635</v>
      </c>
      <c r="M52" s="43"/>
      <c r="N52" s="43"/>
      <c r="O52" s="43"/>
      <c r="P52" s="43"/>
      <c r="Q52" s="43"/>
      <c r="W52" s="43" t="n">
        <f aca="false">((AG52-AI52)/I52)</f>
        <v>0.86213485354826</v>
      </c>
      <c r="X52" s="43" t="n">
        <f aca="false">(AI52/I52)</f>
        <v>0.0278749754275604</v>
      </c>
      <c r="Y52" s="43" t="n">
        <f aca="false">(AQ52/I52)</f>
        <v>0.103353646550029</v>
      </c>
      <c r="Z52" s="43" t="n">
        <f aca="false">(AV52/I52)</f>
        <v>0</v>
      </c>
      <c r="AA52" s="43" t="n">
        <f aca="false">SUM(W52:Z52)</f>
        <v>0.99336347552585</v>
      </c>
      <c r="AB52" s="43" t="n">
        <f aca="false">((AG52-AI52)/I52)*(1-BO52)</f>
        <v>0.810792173936404</v>
      </c>
      <c r="AC52" s="43" t="n">
        <f aca="false">(AI52/I52)*(1-BO52)</f>
        <v>0.0262149382226205</v>
      </c>
      <c r="AD52" s="43" t="n">
        <f aca="false">(AQ52/I52)*(1-BO52)</f>
        <v>0.0971986313111772</v>
      </c>
      <c r="AE52" s="43" t="n">
        <f aca="false">(AV52/I52)*(1-BO52)</f>
        <v>0</v>
      </c>
      <c r="AF52" s="43" t="n">
        <f aca="false">SUM(AB52:AE52)+K52</f>
        <v>0.993758700180567</v>
      </c>
      <c r="AG52" s="42" t="n">
        <v>113187</v>
      </c>
      <c r="AH52" s="43" t="n">
        <f aca="false">AI52/AG52</f>
        <v>0.031319851219663</v>
      </c>
      <c r="AI52" s="42" t="n">
        <v>3545</v>
      </c>
      <c r="AJ52" s="42" t="n">
        <v>2167</v>
      </c>
      <c r="AK52" s="42" t="n">
        <v>1390</v>
      </c>
      <c r="AL52" s="42" t="n">
        <v>64186</v>
      </c>
      <c r="AM52" s="43" t="n">
        <f aca="false">AN52/AL52</f>
        <v>0.0575514909793413</v>
      </c>
      <c r="AN52" s="42" t="n">
        <v>3694</v>
      </c>
      <c r="AO52" s="42" t="n">
        <v>2987</v>
      </c>
      <c r="AP52" s="42" t="n">
        <v>807</v>
      </c>
      <c r="AQ52" s="42" t="n">
        <v>13144</v>
      </c>
      <c r="AR52" s="43" t="n">
        <f aca="false">AQ52/(AQ52+AG52+AV52)</f>
        <v>0.10404413801838</v>
      </c>
      <c r="AS52" s="42" t="n">
        <v>13140</v>
      </c>
      <c r="AT52" s="42" t="n">
        <v>4977</v>
      </c>
      <c r="AU52" s="42" t="n">
        <v>8796</v>
      </c>
      <c r="AV52" s="42" t="n">
        <v>0</v>
      </c>
      <c r="AW52" s="43" t="n">
        <f aca="false">AV52/(AV52+AQ52+AG52)</f>
        <v>0</v>
      </c>
      <c r="AX52" s="42" t="n">
        <v>0</v>
      </c>
      <c r="AY52" s="42" t="n">
        <v>0</v>
      </c>
      <c r="AZ52" s="42" t="n">
        <v>0</v>
      </c>
      <c r="BA52" s="42" t="n">
        <v>22</v>
      </c>
      <c r="BC52" s="42" t="n">
        <v>22</v>
      </c>
      <c r="BD52" s="42" t="n">
        <v>21</v>
      </c>
      <c r="BE52" s="42" t="n">
        <v>22</v>
      </c>
      <c r="BF52" s="42" t="n">
        <v>0</v>
      </c>
      <c r="BG52" s="42" t="n">
        <v>0</v>
      </c>
      <c r="BH52" s="42" t="n">
        <v>0</v>
      </c>
      <c r="BI52" s="42" t="n">
        <v>0</v>
      </c>
      <c r="BJ52" s="42" t="n">
        <v>21</v>
      </c>
      <c r="BK52" s="42" t="n">
        <v>21</v>
      </c>
      <c r="BL52" s="42" t="n">
        <v>8</v>
      </c>
      <c r="BM52" s="42" t="n">
        <v>13</v>
      </c>
      <c r="BN52" s="42" t="n">
        <v>15786</v>
      </c>
      <c r="BO52" s="43" t="n">
        <f aca="false">BN52/F52</f>
        <v>0.059552956710365</v>
      </c>
      <c r="BP52" s="45" t="n">
        <v>0</v>
      </c>
      <c r="BQ52" s="43" t="n">
        <f aca="false">BP52/(F52+BP52+G52)</f>
        <v>0</v>
      </c>
      <c r="BR52" s="42" t="n">
        <v>570</v>
      </c>
    </row>
    <row r="53" s="42" customFormat="true" ht="13.8" hidden="false" customHeight="false" outlineLevel="0" collapsed="false">
      <c r="A53" s="46" t="n">
        <v>50</v>
      </c>
      <c r="B53" s="42" t="s">
        <v>149</v>
      </c>
      <c r="C53" s="42" t="s">
        <v>111</v>
      </c>
      <c r="D53" s="42" t="s">
        <v>73</v>
      </c>
      <c r="E53" s="42" t="s">
        <v>150</v>
      </c>
      <c r="F53" s="42" t="n">
        <v>247665</v>
      </c>
      <c r="G53" s="40" t="n">
        <v>1077</v>
      </c>
      <c r="H53" s="41" t="n">
        <f aca="false">G53/(G53+F53)</f>
        <v>0.00432978749065297</v>
      </c>
      <c r="I53" s="42" t="n">
        <f aca="false">SUM(AG53,AQ53,AV53,G53,BP53)</f>
        <v>120909</v>
      </c>
      <c r="J53" s="42" t="n">
        <f aca="false">SUM(AL53,AQ53,BA53,G53,BP53)</f>
        <v>67047</v>
      </c>
      <c r="K53" s="43" t="n">
        <f aca="false">Sheet1!$BO$53</f>
        <v>0.0576383421153574</v>
      </c>
      <c r="L53" s="43" t="n">
        <f aca="false">1-K53</f>
        <v>0.942361657884642</v>
      </c>
      <c r="M53" s="43"/>
      <c r="N53" s="43"/>
      <c r="O53" s="43"/>
      <c r="P53" s="43"/>
      <c r="Q53" s="43"/>
      <c r="W53" s="43" t="n">
        <f aca="false">((AG53-AI53)/I53)</f>
        <v>0.853104400830376</v>
      </c>
      <c r="X53" s="43" t="n">
        <f aca="false">(AI53/I53)</f>
        <v>0.0292037813562266</v>
      </c>
      <c r="Y53" s="43" t="n">
        <f aca="false">(AQ53/I53)</f>
        <v>0.10802338949127</v>
      </c>
      <c r="Z53" s="43" t="n">
        <f aca="false">(AV53/I53)</f>
        <v>0.000760902827746487</v>
      </c>
      <c r="AA53" s="43" t="n">
        <f aca="false">SUM(W53:Z53)</f>
        <v>0.99109247450562</v>
      </c>
      <c r="AB53" s="43" t="n">
        <f aca="false">((AG53-AI53)/I53)*(1-BO53)</f>
        <v>0.803932877515198</v>
      </c>
      <c r="AC53" s="43" t="n">
        <f aca="false">(AI53/I53)*(1-BO53)</f>
        <v>0.0275205238153543</v>
      </c>
      <c r="AD53" s="43" t="n">
        <f aca="false">(AQ53/I53)*(1-BO53)</f>
        <v>0.101797100411312</v>
      </c>
      <c r="AE53" s="43" t="n">
        <f aca="false">(AV53/I53)*(1-BO53)</f>
        <v>0.000717045650244292</v>
      </c>
      <c r="AF53" s="43" t="n">
        <f aca="false">SUM(AB53:AE53)+K53</f>
        <v>0.991605889507466</v>
      </c>
      <c r="AG53" s="42" t="n">
        <v>106679</v>
      </c>
      <c r="AH53" s="43" t="n">
        <f aca="false">AI53/AG53</f>
        <v>0.033099297893681</v>
      </c>
      <c r="AI53" s="42" t="n">
        <v>3531</v>
      </c>
      <c r="AJ53" s="42" t="n">
        <v>2453</v>
      </c>
      <c r="AK53" s="42" t="n">
        <v>1139</v>
      </c>
      <c r="AL53" s="42" t="n">
        <v>52907</v>
      </c>
      <c r="AM53" s="43" t="n">
        <f aca="false">AN53/AL53</f>
        <v>0.0815960080896668</v>
      </c>
      <c r="AN53" s="42" t="n">
        <v>4317</v>
      </c>
      <c r="AO53" s="42" t="n">
        <v>3496</v>
      </c>
      <c r="AP53" s="42" t="n">
        <v>1058</v>
      </c>
      <c r="AQ53" s="42" t="n">
        <v>13061</v>
      </c>
      <c r="AR53" s="43" t="n">
        <f aca="false">AQ53/(AQ53+AG53+AV53)</f>
        <v>0.108994258628747</v>
      </c>
      <c r="AS53" s="42" t="n">
        <v>13060</v>
      </c>
      <c r="AT53" s="42" t="n">
        <v>5027</v>
      </c>
      <c r="AU53" s="42" t="n">
        <v>9017</v>
      </c>
      <c r="AV53" s="42" t="n">
        <v>92</v>
      </c>
      <c r="AW53" s="43" t="n">
        <f aca="false">AV53/(AV53+AQ53+AG53)</f>
        <v>0.000767741504773349</v>
      </c>
      <c r="AX53" s="42" t="n">
        <v>92</v>
      </c>
      <c r="AY53" s="42" t="n">
        <v>91</v>
      </c>
      <c r="AZ53" s="42" t="n">
        <v>1</v>
      </c>
      <c r="BA53" s="42" t="n">
        <v>2</v>
      </c>
      <c r="BC53" s="42" t="n">
        <v>2</v>
      </c>
      <c r="BD53" s="42" t="n">
        <v>0</v>
      </c>
      <c r="BE53" s="42" t="n">
        <v>2</v>
      </c>
      <c r="BF53" s="42" t="n">
        <v>0</v>
      </c>
      <c r="BG53" s="42" t="n">
        <v>0</v>
      </c>
      <c r="BH53" s="42" t="n">
        <v>0</v>
      </c>
      <c r="BI53" s="42" t="n">
        <v>0</v>
      </c>
      <c r="BJ53" s="42" t="n">
        <v>1</v>
      </c>
      <c r="BK53" s="42" t="n">
        <v>1</v>
      </c>
      <c r="BL53" s="42" t="n">
        <v>1</v>
      </c>
      <c r="BM53" s="42" t="n">
        <v>0</v>
      </c>
      <c r="BN53" s="42" t="n">
        <v>14275</v>
      </c>
      <c r="BO53" s="43" t="n">
        <f aca="false">BN53/F53</f>
        <v>0.0576383421153574</v>
      </c>
      <c r="BP53" s="45" t="n">
        <v>0</v>
      </c>
      <c r="BQ53" s="43" t="n">
        <f aca="false">BP53/(F53+BP53+G53)</f>
        <v>0</v>
      </c>
      <c r="BR53" s="42" t="n">
        <v>606</v>
      </c>
    </row>
    <row r="54" s="42" customFormat="true" ht="13.8" hidden="false" customHeight="false" outlineLevel="0" collapsed="false">
      <c r="A54" s="46" t="n">
        <v>51</v>
      </c>
      <c r="B54" s="42" t="s">
        <v>151</v>
      </c>
      <c r="C54" s="42" t="s">
        <v>111</v>
      </c>
      <c r="D54" s="42" t="s">
        <v>80</v>
      </c>
      <c r="E54" s="42" t="s">
        <v>152</v>
      </c>
      <c r="F54" s="42" t="n">
        <v>77398</v>
      </c>
      <c r="G54" s="42" t="n">
        <v>108</v>
      </c>
      <c r="H54" s="41" t="n">
        <f aca="false">G54/(G54+F54)</f>
        <v>0.00139344050783165</v>
      </c>
      <c r="I54" s="42" t="n">
        <f aca="false">SUM(AG54,AQ54,AV54,G54,BP54)</f>
        <v>37329</v>
      </c>
      <c r="J54" s="42" t="n">
        <f aca="false">SUM(AL54,AQ54,BA54,G54,BP54)</f>
        <v>18500</v>
      </c>
      <c r="K54" s="41" t="n">
        <f aca="false">Sheet1!$BO$54</f>
        <v>0.0510995116152872</v>
      </c>
      <c r="L54" s="41" t="n">
        <f aca="false">1-K54</f>
        <v>0.948900488384713</v>
      </c>
      <c r="M54" s="41"/>
      <c r="N54" s="41"/>
      <c r="O54" s="41"/>
      <c r="P54" s="41"/>
      <c r="Q54" s="41"/>
      <c r="W54" s="41" t="n">
        <f aca="false">((AG54-AI54)/I54)</f>
        <v>0.865787993249216</v>
      </c>
      <c r="X54" s="41" t="n">
        <f aca="false">(AI54/I54)</f>
        <v>0.0426745961584827</v>
      </c>
      <c r="Y54" s="41" t="n">
        <f aca="false">(AQ54/I54)</f>
        <v>0.0886442176324038</v>
      </c>
      <c r="Z54" s="41" t="n">
        <f aca="false">(AV54/I54)</f>
        <v>0</v>
      </c>
      <c r="AA54" s="41" t="n">
        <f aca="false">SUM(W54:Z54)</f>
        <v>0.997106807040103</v>
      </c>
      <c r="AB54" s="41" t="n">
        <f aca="false">((AG54-AI54)/I54)*(1-BO54)</f>
        <v>0.821546649631802</v>
      </c>
      <c r="AC54" s="41" t="n">
        <f aca="false">(AI54/I54)*(1-BO54)</f>
        <v>0.0404939451364046</v>
      </c>
      <c r="AD54" s="41" t="n">
        <f aca="false">(AQ54/I54)*(1-BO54)</f>
        <v>0.0841145414038687</v>
      </c>
      <c r="AE54" s="41" t="n">
        <f aca="false">(AV54/I54)*(1-BO54)</f>
        <v>0</v>
      </c>
      <c r="AF54" s="41" t="n">
        <f aca="false">SUM(AB54:AE54)+K54</f>
        <v>0.997254647787362</v>
      </c>
      <c r="AG54" s="42" t="n">
        <v>33912</v>
      </c>
      <c r="AH54" s="41" t="n">
        <f aca="false">AI54/AG54</f>
        <v>0.0469745222929936</v>
      </c>
      <c r="AI54" s="42" t="n">
        <v>1593</v>
      </c>
      <c r="AJ54" s="42" t="n">
        <v>818</v>
      </c>
      <c r="AK54" s="42" t="n">
        <v>777</v>
      </c>
      <c r="AL54" s="42" t="n">
        <v>15082</v>
      </c>
      <c r="AM54" s="41" t="n">
        <f aca="false">AN54/AL54</f>
        <v>0.0467444635989922</v>
      </c>
      <c r="AN54" s="42" t="n">
        <v>705</v>
      </c>
      <c r="AO54" s="42" t="n">
        <v>679</v>
      </c>
      <c r="AP54" s="42" t="n">
        <v>26</v>
      </c>
      <c r="AQ54" s="42" t="n">
        <v>3309</v>
      </c>
      <c r="AR54" s="41" t="n">
        <f aca="false">AQ54/(AQ54+AG54+AV54)</f>
        <v>0.0889014266140082</v>
      </c>
      <c r="AS54" s="42" t="n">
        <v>3309</v>
      </c>
      <c r="AT54" s="42" t="n">
        <v>1078</v>
      </c>
      <c r="AU54" s="42" t="n">
        <v>2728</v>
      </c>
      <c r="AV54" s="42" t="n">
        <v>0</v>
      </c>
      <c r="AW54" s="41" t="n">
        <f aca="false">AV54/(AV54+AQ54+AG54)</f>
        <v>0</v>
      </c>
      <c r="AX54" s="42" t="n">
        <v>0</v>
      </c>
      <c r="AY54" s="42" t="n">
        <v>0</v>
      </c>
      <c r="AZ54" s="42" t="n">
        <v>0</v>
      </c>
      <c r="BA54" s="42" t="n">
        <v>1</v>
      </c>
      <c r="BC54" s="42" t="n">
        <v>1</v>
      </c>
      <c r="BD54" s="42" t="n">
        <v>0</v>
      </c>
      <c r="BE54" s="42" t="n">
        <v>1</v>
      </c>
      <c r="BF54" s="42" t="n">
        <v>0</v>
      </c>
      <c r="BG54" s="42" t="n">
        <v>0</v>
      </c>
      <c r="BH54" s="42" t="n">
        <v>0</v>
      </c>
      <c r="BI54" s="42" t="n">
        <v>0</v>
      </c>
      <c r="BJ54" s="42" t="n">
        <v>0</v>
      </c>
      <c r="BK54" s="42" t="n">
        <v>0</v>
      </c>
      <c r="BL54" s="42" t="n">
        <v>0</v>
      </c>
      <c r="BM54" s="42" t="n">
        <v>0</v>
      </c>
      <c r="BN54" s="42" t="n">
        <v>3955</v>
      </c>
      <c r="BO54" s="41" t="n">
        <f aca="false">BN54/F54</f>
        <v>0.0510995116152872</v>
      </c>
      <c r="BP54" s="45" t="n">
        <v>0</v>
      </c>
      <c r="BQ54" s="43" t="n">
        <f aca="false">BP54/(F54+BP54+G54)</f>
        <v>0</v>
      </c>
      <c r="BR54" s="42" t="n">
        <v>598</v>
      </c>
    </row>
    <row r="55" s="50" customFormat="true" ht="13.8" hidden="false" customHeight="false" outlineLevel="0" collapsed="false">
      <c r="A55" s="49"/>
      <c r="W55" s="51"/>
      <c r="X55" s="51"/>
      <c r="Y55" s="51"/>
      <c r="Z55" s="51"/>
      <c r="AA55" s="51"/>
      <c r="AD55" s="52"/>
      <c r="AH55" s="53"/>
      <c r="AM55" s="53"/>
      <c r="AR55" s="53"/>
    </row>
    <row r="56" customFormat="false" ht="13.8" hidden="false" customHeight="false" outlineLevel="0" collapsed="false">
      <c r="A56" s="35" t="n">
        <v>52</v>
      </c>
      <c r="B56" s="0" t="s">
        <v>153</v>
      </c>
      <c r="C56" s="0" t="s">
        <v>111</v>
      </c>
      <c r="D56" s="0" t="s">
        <v>83</v>
      </c>
      <c r="E56" s="0" t="s">
        <v>154</v>
      </c>
      <c r="F56" s="0" t="n">
        <v>12</v>
      </c>
      <c r="AG56" s="0" t="n">
        <v>4</v>
      </c>
      <c r="AH56" s="15" t="n">
        <f aca="false">AI56/AG56</f>
        <v>0</v>
      </c>
      <c r="AI56" s="0" t="n">
        <v>0</v>
      </c>
      <c r="AJ56" s="0" t="n">
        <v>0</v>
      </c>
      <c r="AK56" s="0" t="n">
        <v>0</v>
      </c>
      <c r="AL56" s="0" t="n">
        <v>6</v>
      </c>
      <c r="AM56" s="15" t="n">
        <f aca="false">AN56/AL56</f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15" t="n">
        <f aca="false">AQ56/(AQ56+AG56+AV56)</f>
        <v>0.2</v>
      </c>
      <c r="AS56" s="0" t="n">
        <v>1</v>
      </c>
      <c r="AT56" s="0" t="n">
        <v>0</v>
      </c>
      <c r="AU56" s="0" t="n">
        <v>1</v>
      </c>
      <c r="AV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R56" s="0" t="n">
        <v>518.5</v>
      </c>
    </row>
    <row r="57" customFormat="false" ht="13.8" hidden="false" customHeight="false" outlineLevel="0" collapsed="false">
      <c r="A57" s="35" t="n">
        <v>53</v>
      </c>
      <c r="B57" s="0" t="s">
        <v>155</v>
      </c>
      <c r="C57" s="0" t="s">
        <v>111</v>
      </c>
      <c r="D57" s="0" t="s">
        <v>85</v>
      </c>
      <c r="E57" s="0" t="s">
        <v>156</v>
      </c>
      <c r="F57" s="0" t="n">
        <v>59</v>
      </c>
      <c r="AG57" s="0" t="n">
        <v>31</v>
      </c>
      <c r="AH57" s="15" t="n">
        <f aca="false">AI57/AG57</f>
        <v>0.032258064516129</v>
      </c>
      <c r="AI57" s="0" t="n">
        <v>1</v>
      </c>
      <c r="AJ57" s="0" t="n">
        <v>0</v>
      </c>
      <c r="AK57" s="0" t="n">
        <v>1</v>
      </c>
      <c r="AL57" s="0" t="n">
        <v>10</v>
      </c>
      <c r="AM57" s="15" t="n">
        <f aca="false">AN57/AL57</f>
        <v>0</v>
      </c>
      <c r="AN57" s="0" t="n">
        <v>0</v>
      </c>
      <c r="AO57" s="0" t="n">
        <v>0</v>
      </c>
      <c r="AP57" s="0" t="n">
        <v>0</v>
      </c>
      <c r="AQ57" s="0" t="n">
        <v>2</v>
      </c>
      <c r="AR57" s="15" t="n">
        <f aca="false">AQ57/(AQ57+AG57+AV57)</f>
        <v>0.0606060606060606</v>
      </c>
      <c r="AS57" s="0" t="n">
        <v>2</v>
      </c>
      <c r="AT57" s="0" t="n">
        <v>0</v>
      </c>
      <c r="AU57" s="0" t="n">
        <v>2</v>
      </c>
      <c r="AV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3</v>
      </c>
      <c r="BR57" s="0" t="n">
        <v>624.5</v>
      </c>
    </row>
    <row r="58" customFormat="false" ht="13.8" hidden="false" customHeight="false" outlineLevel="0" collapsed="false">
      <c r="A58" s="35" t="n">
        <v>54</v>
      </c>
      <c r="B58" s="0" t="s">
        <v>157</v>
      </c>
      <c r="C58" s="0" t="s">
        <v>111</v>
      </c>
      <c r="D58" s="0" t="s">
        <v>91</v>
      </c>
      <c r="E58" s="0" t="s">
        <v>154</v>
      </c>
      <c r="F58" s="0" t="n">
        <v>0</v>
      </c>
      <c r="AG58" s="0" t="n">
        <v>0</v>
      </c>
      <c r="AH58" s="15" t="e">
        <f aca="false">AI58/AG58</f>
        <v>#DIV/0!</v>
      </c>
      <c r="AI58" s="0" t="n">
        <v>0</v>
      </c>
      <c r="AJ58" s="0" t="n">
        <v>0</v>
      </c>
      <c r="AK58" s="0" t="n">
        <v>0</v>
      </c>
      <c r="AL58" s="0" t="n">
        <v>0</v>
      </c>
      <c r="AM58" s="15" t="e">
        <f aca="false">AN58/AL58</f>
        <v>#DIV/0!</v>
      </c>
      <c r="AN58" s="0" t="n">
        <v>0</v>
      </c>
      <c r="AO58" s="0" t="n">
        <v>0</v>
      </c>
      <c r="AP58" s="0" t="n">
        <v>0</v>
      </c>
      <c r="AQ58" s="0" t="n">
        <v>0</v>
      </c>
      <c r="AR58" s="15" t="e">
        <f aca="false">AQ58/(AQ58+AG58+AV58)</f>
        <v>#DIV/0!</v>
      </c>
      <c r="AS58" s="0" t="n">
        <v>0</v>
      </c>
      <c r="AT58" s="0" t="n">
        <v>0</v>
      </c>
      <c r="AU58" s="0" t="n">
        <v>0</v>
      </c>
      <c r="AV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R58" s="0" t="n">
        <v>0</v>
      </c>
    </row>
    <row r="59" customFormat="false" ht="13.8" hidden="false" customHeight="false" outlineLevel="0" collapsed="false">
      <c r="A59" s="35" t="n">
        <v>55</v>
      </c>
      <c r="B59" s="0" t="s">
        <v>158</v>
      </c>
      <c r="C59" s="0" t="s">
        <v>111</v>
      </c>
      <c r="D59" s="0" t="s">
        <v>94</v>
      </c>
      <c r="E59" s="0" t="s">
        <v>154</v>
      </c>
      <c r="F59" s="0" t="n">
        <v>34</v>
      </c>
      <c r="AG59" s="0" t="n">
        <v>19</v>
      </c>
      <c r="AH59" s="15" t="n">
        <f aca="false">AI59/AG59</f>
        <v>0.0526315789473684</v>
      </c>
      <c r="AI59" s="0" t="n">
        <v>1</v>
      </c>
      <c r="AJ59" s="0" t="n">
        <v>0</v>
      </c>
      <c r="AK59" s="0" t="n">
        <v>1</v>
      </c>
      <c r="AL59" s="0" t="n">
        <v>5</v>
      </c>
      <c r="AM59" s="15" t="n">
        <f aca="false">AN59/AL59</f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15" t="n">
        <f aca="false">AQ59/(AQ59+AG59+AV59)</f>
        <v>0</v>
      </c>
      <c r="AS59" s="0" t="n">
        <v>0</v>
      </c>
      <c r="AT59" s="0" t="n">
        <v>0</v>
      </c>
      <c r="AU59" s="0" t="n">
        <v>0</v>
      </c>
      <c r="AV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R59" s="0" t="n">
        <v>682</v>
      </c>
    </row>
    <row r="64" customFormat="false" ht="13.8" hidden="false" customHeight="false" outlineLevel="0" collapsed="false">
      <c r="B64" s="1" t="s">
        <v>159</v>
      </c>
    </row>
    <row r="66" customFormat="false" ht="13.8" hidden="false" customHeight="false" outlineLevel="0" collapsed="false">
      <c r="F66" s="54"/>
      <c r="G66" s="55" t="s">
        <v>160</v>
      </c>
      <c r="H66" s="55"/>
      <c r="I66" s="56" t="s">
        <v>161</v>
      </c>
      <c r="J66" s="56"/>
    </row>
    <row r="67" customFormat="false" ht="13.8" hidden="false" customHeight="false" outlineLevel="0" collapsed="false">
      <c r="F67" s="54"/>
      <c r="G67" s="57" t="s">
        <v>162</v>
      </c>
      <c r="H67" s="58" t="s">
        <v>163</v>
      </c>
      <c r="I67" s="57" t="s">
        <v>162</v>
      </c>
      <c r="J67" s="58" t="s">
        <v>163</v>
      </c>
    </row>
    <row r="68" customFormat="false" ht="13.8" hidden="false" customHeight="false" outlineLevel="0" collapsed="false">
      <c r="F68" s="59" t="s">
        <v>164</v>
      </c>
      <c r="G68" s="60" t="n">
        <f aca="false">AVERAGE(K15:K20)</f>
        <v>0.100362581944067</v>
      </c>
      <c r="H68" s="60" t="n">
        <f aca="false">AVERAGE(K21:K28)</f>
        <v>0.0795221577424319</v>
      </c>
      <c r="I68" s="60" t="n">
        <f aca="false">AVERAGE(K41:K46)</f>
        <v>0.0789843569531084</v>
      </c>
      <c r="J68" s="60" t="n">
        <f aca="false">AVERAGE(K47:K53)</f>
        <v>0.0625286993786555</v>
      </c>
    </row>
    <row r="69" customFormat="false" ht="13.8" hidden="false" customHeight="false" outlineLevel="0" collapsed="false">
      <c r="F69" s="59" t="s">
        <v>165</v>
      </c>
      <c r="G69" s="60" t="n">
        <f aca="false">AVERAGE(R15:R20)</f>
        <v>0.251525592381571</v>
      </c>
      <c r="H69" s="60" t="n">
        <f aca="false">AVERAGE(R21:R28)</f>
        <v>0.739118406870445</v>
      </c>
      <c r="I69" s="60" t="n">
        <f aca="false">AVERAGE(AB41:AB46)</f>
        <v>0.314720225013413</v>
      </c>
      <c r="J69" s="60" t="n">
        <f aca="false">AVERAGE(AB47:AB53)</f>
        <v>0.802855996517323</v>
      </c>
    </row>
    <row r="70" customFormat="false" ht="13.8" hidden="false" customHeight="false" outlineLevel="0" collapsed="false">
      <c r="F70" s="59" t="s">
        <v>166</v>
      </c>
      <c r="G70" s="60" t="n">
        <f aca="false">AVERAGE(S15:S20)</f>
        <v>0.139660624779666</v>
      </c>
      <c r="H70" s="60" t="n">
        <f aca="false">AVERAGE(S21:S28)</f>
        <v>0.0543417817489557</v>
      </c>
      <c r="I70" s="60" t="n">
        <f aca="false">AVERAGE(AC41:AC46)</f>
        <v>0.143253252156366</v>
      </c>
      <c r="J70" s="60" t="n">
        <f aca="false">AVERAGE(AC47:AC53)</f>
        <v>0.0251970981333437</v>
      </c>
    </row>
    <row r="71" customFormat="false" ht="13.8" hidden="false" customHeight="false" outlineLevel="0" collapsed="false">
      <c r="F71" s="59" t="s">
        <v>167</v>
      </c>
      <c r="G71" s="60" t="n">
        <f aca="false">AVERAGE(T15:T20)</f>
        <v>0.450964367655288</v>
      </c>
      <c r="H71" s="60" t="n">
        <f aca="false">AVERAGE(T21:T28)</f>
        <v>0.120017388706329</v>
      </c>
      <c r="I71" s="60" t="n">
        <f aca="false">AVERAGE(AD41:AD46)</f>
        <v>0.410453662319445</v>
      </c>
      <c r="J71" s="60" t="n">
        <f aca="false">AVERAGE(AD47:AD54)</f>
        <v>0.100108355582768</v>
      </c>
    </row>
    <row r="72" customFormat="false" ht="13.8" hidden="false" customHeight="false" outlineLevel="0" collapsed="false">
      <c r="F72" s="59" t="s">
        <v>168</v>
      </c>
      <c r="G72" s="60" t="n">
        <f aca="false">AVERAGE(U15:U20)</f>
        <v>0.0519921032388412</v>
      </c>
      <c r="H72" s="60" t="n">
        <f aca="false">AVERAGE(U21:U28)</f>
        <v>2.82492264171944E-005</v>
      </c>
      <c r="I72" s="60" t="n">
        <f aca="false">AVERAGE(AE41:AE46)</f>
        <v>0.0379335891993871</v>
      </c>
      <c r="J72" s="60" t="n">
        <f aca="false">AVERAGE(AE47:AE54)</f>
        <v>0.000160943172646509</v>
      </c>
    </row>
    <row r="73" customFormat="false" ht="13.8" hidden="false" customHeight="false" outlineLevel="0" collapsed="false">
      <c r="F73" s="59" t="s">
        <v>169</v>
      </c>
      <c r="G73" s="60" t="n">
        <f aca="false">AVERAGE(H15:H20)</f>
        <v>0.00284075243486871</v>
      </c>
      <c r="H73" s="60" t="n">
        <f aca="false">AVERAGE(H21:H28)</f>
        <v>0.00345530071366783</v>
      </c>
      <c r="I73" s="60" t="n">
        <f aca="false">AVERAGE(H41:H46)</f>
        <v>0.00775255348648541</v>
      </c>
      <c r="J73" s="60" t="n">
        <f aca="false">AVERAGE(H47:H54)</f>
        <v>0.00325453993246614</v>
      </c>
    </row>
    <row r="74" customFormat="false" ht="13.8" hidden="false" customHeight="false" outlineLevel="0" collapsed="false">
      <c r="F74" s="59" t="s">
        <v>170</v>
      </c>
      <c r="G74" s="60" t="n">
        <f aca="false">AVERAGE(BQ15:BQ20)</f>
        <v>0</v>
      </c>
      <c r="H74" s="60" t="n">
        <f aca="false">AVERAGE(BQ21:BQ28)</f>
        <v>0</v>
      </c>
      <c r="I74" s="60" t="n">
        <f aca="false">AVERAGE(BQ41:BQ46)</f>
        <v>0</v>
      </c>
      <c r="J74" s="60" t="n">
        <f aca="false">AVERAGE(BQ47:BQ54)</f>
        <v>0</v>
      </c>
    </row>
    <row r="76" customFormat="false" ht="13.8" hidden="false" customHeight="false" outlineLevel="0" collapsed="false">
      <c r="G76" s="2"/>
      <c r="H76" s="2"/>
    </row>
  </sheetData>
  <mergeCells count="2">
    <mergeCell ref="G66:H66"/>
    <mergeCell ref="I66:J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2021-06-09T21:34:31Z</dcterms:created>
  <dc:creator/>
  <dc:description/>
  <dc:language>en-US</dc:language>
  <cp:lastModifiedBy/>
  <dcterms:modified xsi:type="dcterms:W3CDTF">2021-07-15T14:09:25Z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