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2a94a39b5425449/Documents/02_School/04_ETH/02_Spring_2023_Semester/06_Case_Study/02_Model/Case-Study-ETH/H2CS2/inputs/"/>
    </mc:Choice>
  </mc:AlternateContent>
  <xr:revisionPtr revIDLastSave="190" documentId="8_{8A885617-DCA3-4DF5-BD45-CE59E6F03888}" xr6:coauthVersionLast="47" xr6:coauthVersionMax="47" xr10:uidLastSave="{193807F6-1A4E-4A55-81DB-40FA50988F07}"/>
  <bookViews>
    <workbookView xWindow="-96" yWindow="-96" windowWidth="23232" windowHeight="12432" firstSheet="2" activeTab="8" xr2:uid="{B45309CD-61A4-4A28-84F6-A1F6AFA13388}"/>
  </bookViews>
  <sheets>
    <sheet name="universal" sheetId="6" r:id="rId1"/>
    <sheet name="producer" sheetId="2" r:id="rId2"/>
    <sheet name="consumer" sheetId="3" r:id="rId3"/>
    <sheet name="transportation" sheetId="1" r:id="rId4"/>
    <sheet name="policy" sheetId="5" r:id="rId5"/>
    <sheet name="time" sheetId="4" r:id="rId6"/>
    <sheet name="electricity_price" sheetId="8" r:id="rId7"/>
    <sheet name="gas_price" sheetId="9" r:id="rId8"/>
    <sheet name="storage" sheetId="15" r:id="rId9"/>
    <sheet name="storage_test" sheetId="7" r:id="rId10"/>
    <sheet name="electricity_price_scenario_tens" sheetId="10" r:id="rId11"/>
    <sheet name="electricity_price_scenario_rela" sheetId="13" r:id="rId12"/>
    <sheet name="transportation_old" sheetId="16" r:id="rId13"/>
    <sheet name="Sheet1" sheetId="14" r:id="rId14"/>
  </sheets>
  <definedNames>
    <definedName name="_xlnm._FilterDatabase" localSheetId="3" hidden="1">transportation!$A$1:$H$1</definedName>
    <definedName name="_xlnm._FilterDatabase" localSheetId="12" hidden="1">transportation_old!$A$1:$H$1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5" l="1"/>
  <c r="A5" i="15"/>
  <c r="A6" i="15"/>
  <c r="A7" i="15"/>
  <c r="A8" i="15"/>
  <c r="A9" i="15"/>
  <c r="A10" i="15"/>
  <c r="A11" i="15"/>
  <c r="A12" i="15"/>
  <c r="A13" i="15"/>
  <c r="A14" i="15"/>
  <c r="A15" i="15"/>
  <c r="A16" i="15"/>
  <c r="A17" i="15"/>
  <c r="A18" i="15"/>
  <c r="A19" i="15"/>
  <c r="A20" i="15"/>
  <c r="A21" i="15"/>
  <c r="A22" i="15"/>
  <c r="A23" i="15"/>
  <c r="A24" i="15"/>
  <c r="A25" i="15"/>
  <c r="A26" i="15"/>
  <c r="A27" i="15"/>
  <c r="A28" i="15"/>
  <c r="A29" i="15"/>
  <c r="A30" i="15"/>
  <c r="A31" i="15"/>
  <c r="A32" i="15"/>
  <c r="A33" i="15"/>
  <c r="A34" i="15"/>
  <c r="A35" i="15"/>
  <c r="A36" i="15"/>
  <c r="A37" i="15"/>
  <c r="A38" i="15"/>
  <c r="A39" i="15"/>
  <c r="A40" i="15"/>
  <c r="A41" i="15"/>
  <c r="A42" i="15"/>
  <c r="A43" i="15"/>
  <c r="A44" i="15"/>
  <c r="A45" i="15"/>
  <c r="A46" i="15"/>
  <c r="A47" i="15"/>
  <c r="A48" i="15"/>
  <c r="A49" i="15"/>
  <c r="A50" i="15"/>
  <c r="A51" i="15"/>
  <c r="A52" i="15"/>
  <c r="A53" i="15"/>
  <c r="A54" i="15"/>
  <c r="A55" i="15"/>
  <c r="A56" i="15"/>
  <c r="A3" i="15"/>
  <c r="E56" i="15"/>
  <c r="E55" i="15"/>
  <c r="E54" i="15"/>
  <c r="E53" i="15"/>
  <c r="E52" i="15"/>
  <c r="E51" i="15"/>
  <c r="E50" i="15"/>
  <c r="E49" i="15"/>
  <c r="E48" i="15"/>
  <c r="E47" i="15"/>
  <c r="E46" i="15"/>
  <c r="E45" i="15"/>
  <c r="E44" i="15"/>
  <c r="E43" i="15"/>
  <c r="E42" i="15"/>
  <c r="E41" i="15"/>
  <c r="E40" i="15"/>
  <c r="E39" i="15"/>
  <c r="E38" i="15"/>
  <c r="E37" i="15"/>
  <c r="E36" i="15"/>
  <c r="E35" i="15"/>
  <c r="E34" i="15"/>
  <c r="E33" i="15"/>
  <c r="E32" i="15"/>
  <c r="E31" i="15"/>
  <c r="E30" i="15"/>
  <c r="E29" i="15"/>
  <c r="E28" i="15"/>
  <c r="E27" i="15"/>
  <c r="E26" i="15"/>
  <c r="E25" i="15"/>
  <c r="E24" i="15"/>
  <c r="E23" i="15"/>
  <c r="E22" i="15"/>
  <c r="E21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3" i="15"/>
  <c r="E5" i="5" l="1"/>
  <c r="E4" i="5"/>
  <c r="E3" i="5"/>
  <c r="E116" i="16"/>
  <c r="E112" i="16"/>
  <c r="E111" i="16"/>
  <c r="E110" i="16"/>
  <c r="E109" i="16"/>
  <c r="E108" i="16"/>
  <c r="E107" i="16"/>
  <c r="E106" i="16"/>
  <c r="E105" i="16"/>
  <c r="E104" i="16"/>
  <c r="E103" i="16"/>
  <c r="E102" i="16"/>
  <c r="E99" i="16"/>
  <c r="E98" i="16"/>
  <c r="E97" i="16"/>
  <c r="E96" i="16"/>
  <c r="E95" i="16"/>
  <c r="E94" i="16"/>
  <c r="E93" i="16"/>
  <c r="E92" i="16"/>
  <c r="E91" i="16"/>
  <c r="E90" i="16"/>
  <c r="E89" i="16"/>
  <c r="E88" i="16"/>
  <c r="E87" i="16"/>
  <c r="E86" i="16"/>
  <c r="E83" i="16"/>
  <c r="E81" i="16"/>
  <c r="E80" i="16"/>
  <c r="E79" i="16"/>
  <c r="E78" i="16"/>
  <c r="E77" i="16"/>
  <c r="E76" i="16"/>
  <c r="E75" i="16"/>
  <c r="E73" i="16"/>
  <c r="E72" i="16"/>
  <c r="E71" i="16"/>
  <c r="E70" i="16"/>
  <c r="E69" i="16"/>
  <c r="E68" i="16"/>
  <c r="E66" i="16"/>
  <c r="E65" i="16"/>
  <c r="E64" i="16"/>
  <c r="E59" i="16"/>
  <c r="E58" i="16"/>
  <c r="E57" i="16"/>
  <c r="E56" i="16"/>
  <c r="E55" i="16"/>
  <c r="E54" i="16"/>
  <c r="E53" i="16"/>
  <c r="E52" i="16"/>
  <c r="E51" i="16"/>
  <c r="E49" i="16"/>
  <c r="E48" i="16"/>
  <c r="E47" i="16"/>
  <c r="E46" i="16"/>
  <c r="E45" i="16"/>
  <c r="E44" i="16"/>
  <c r="E43" i="16"/>
  <c r="E40" i="16"/>
  <c r="E38" i="16"/>
  <c r="E37" i="16"/>
  <c r="E36" i="16"/>
  <c r="E35" i="16"/>
  <c r="E34" i="16"/>
  <c r="E33" i="16"/>
  <c r="E32" i="16"/>
  <c r="E30" i="16"/>
  <c r="E29" i="16"/>
  <c r="E28" i="16"/>
  <c r="E27" i="16"/>
  <c r="E26" i="16"/>
  <c r="E25" i="16"/>
  <c r="E23" i="16"/>
  <c r="E22" i="16"/>
  <c r="E21" i="16"/>
  <c r="E16" i="16"/>
  <c r="E15" i="16"/>
  <c r="E14" i="16"/>
  <c r="E13" i="16"/>
  <c r="E12" i="16"/>
  <c r="E11" i="16"/>
  <c r="E10" i="16"/>
  <c r="E9" i="16"/>
  <c r="E8" i="16"/>
  <c r="E6" i="16"/>
  <c r="E5" i="16"/>
  <c r="E4" i="16"/>
  <c r="E3" i="16"/>
</calcChain>
</file>

<file path=xl/sharedStrings.xml><?xml version="1.0" encoding="utf-8"?>
<sst xmlns="http://schemas.openxmlformats.org/spreadsheetml/2006/main" count="4248" uniqueCount="999">
  <si>
    <t>name</t>
  </si>
  <si>
    <t>value</t>
  </si>
  <si>
    <t>unit</t>
  </si>
  <si>
    <t>discount_rate</t>
  </si>
  <si>
    <t>percent</t>
  </si>
  <si>
    <t>string</t>
  </si>
  <si>
    <t>region</t>
  </si>
  <si>
    <t>year</t>
  </si>
  <si>
    <t>kg/hr</t>
  </si>
  <si>
    <t>$/(kg/hr)</t>
  </si>
  <si>
    <t>$/(kg/hr)/yr</t>
  </si>
  <si>
    <t>$/kg</t>
  </si>
  <si>
    <t>kwh/kg</t>
  </si>
  <si>
    <t>dimensionless</t>
  </si>
  <si>
    <t>kg CO2/kg H2</t>
  </si>
  <si>
    <t>type</t>
  </si>
  <si>
    <t>new_build</t>
  </si>
  <si>
    <t>existing_capacity</t>
  </si>
  <si>
    <t>buildable_capacity</t>
  </si>
  <si>
    <t>lifetime</t>
  </si>
  <si>
    <t>fixed_cost</t>
  </si>
  <si>
    <t>annualized_investment_cost</t>
  </si>
  <si>
    <t>nonfuel_variable_cost</t>
  </si>
  <si>
    <t>electricity_requirement</t>
  </si>
  <si>
    <t>gas_requirement</t>
  </si>
  <si>
    <t>availability_factor</t>
  </si>
  <si>
    <t>availability_scale</t>
  </si>
  <si>
    <t>co2_emission_rate</t>
  </si>
  <si>
    <t>DE_electrolyzer_Al_2030</t>
  </si>
  <si>
    <t>DE</t>
  </si>
  <si>
    <t>electrolyzer_AI</t>
  </si>
  <si>
    <t>electrolyzer_availability</t>
  </si>
  <si>
    <t>IT_electrolyzer_Al_2030</t>
  </si>
  <si>
    <t>IT</t>
  </si>
  <si>
    <t>NL_electrolyzer_Al_2030</t>
  </si>
  <si>
    <t>NL</t>
  </si>
  <si>
    <t>ES_electrolyzer_Al_2030</t>
  </si>
  <si>
    <t>ES</t>
  </si>
  <si>
    <t>PT_electrolyzer_Al_2030</t>
  </si>
  <si>
    <t>PT</t>
  </si>
  <si>
    <t>FR_electrolyzer_Al_2030</t>
  </si>
  <si>
    <t>FR</t>
  </si>
  <si>
    <t>DK_electrolyzer_Al_2030</t>
  </si>
  <si>
    <t>DK</t>
  </si>
  <si>
    <t>UK_electrolyzer_Al_2030</t>
  </si>
  <si>
    <t>UK</t>
  </si>
  <si>
    <t>NO_electrolyzer_Al_2030</t>
  </si>
  <si>
    <t>NO</t>
  </si>
  <si>
    <t>FI_electrolyzer_Al_2030</t>
  </si>
  <si>
    <t>FI</t>
  </si>
  <si>
    <t>AT_electrolyzer_Al_2030</t>
  </si>
  <si>
    <t>AT</t>
  </si>
  <si>
    <t>PL_electrolyzer_Al_2030</t>
  </si>
  <si>
    <t>PL</t>
  </si>
  <si>
    <t>SE_electrolyzer_Al_2030</t>
  </si>
  <si>
    <t>SE</t>
  </si>
  <si>
    <t>BE_electrolyzer_Al_2030</t>
  </si>
  <si>
    <t>BE</t>
  </si>
  <si>
    <t>EE_electrolyzer_Al_2030</t>
  </si>
  <si>
    <t>EE</t>
  </si>
  <si>
    <t>CH_electrolyzer_Al_2030</t>
  </si>
  <si>
    <t>CH</t>
  </si>
  <si>
    <t>EL_electrolyzer_Al_2030</t>
  </si>
  <si>
    <t>EL</t>
  </si>
  <si>
    <t>HU_electrolyzer_Al_2030</t>
  </si>
  <si>
    <t>HU</t>
  </si>
  <si>
    <t>LT_electrolyzer_Al_2030</t>
  </si>
  <si>
    <t>LT</t>
  </si>
  <si>
    <t>RO_electrolyzer_Al_2030</t>
  </si>
  <si>
    <t>RO</t>
  </si>
  <si>
    <t>BG_electrolyzer_Al_2030</t>
  </si>
  <si>
    <t>BG</t>
  </si>
  <si>
    <t>SK_electrolyzer_Al_2030</t>
  </si>
  <si>
    <t>SK</t>
  </si>
  <si>
    <t>CZ_electrolyzer_Al_2030</t>
  </si>
  <si>
    <t>CZ</t>
  </si>
  <si>
    <t>HR_electrolyzer_Al_2030</t>
  </si>
  <si>
    <t>HR</t>
  </si>
  <si>
    <t>LV_electrolyzer_Al_2030</t>
  </si>
  <si>
    <t>LV</t>
  </si>
  <si>
    <t>SL_electrolyzer_Al_2030</t>
  </si>
  <si>
    <t>SI</t>
  </si>
  <si>
    <t>DE_electrolyzer_PEM_2030</t>
  </si>
  <si>
    <t>electrolyzer_PEM</t>
  </si>
  <si>
    <t>IT_electrolyzer_PEM_2030</t>
  </si>
  <si>
    <t>NL_electrolyzer_PEM_2030</t>
  </si>
  <si>
    <t>ES_electrolyzer_PEM_2030</t>
  </si>
  <si>
    <t>PT_electrolyzer_PEM_2030</t>
  </si>
  <si>
    <t>FR_electrolyzer_PEM_2030</t>
  </si>
  <si>
    <t>DK_electrolyzer_PEM_2030</t>
  </si>
  <si>
    <t>UK_electrolyzer_PEM_2030</t>
  </si>
  <si>
    <t>NO_electrolyzer_PEM_2030</t>
  </si>
  <si>
    <t>FI_electrolyzer_PEM_2030</t>
  </si>
  <si>
    <t>AT_electrolyzer_PEM_2030</t>
  </si>
  <si>
    <t>PL_electrolyzer_PEM_2030</t>
  </si>
  <si>
    <t>SE_electrolyzer_PEM_2030</t>
  </si>
  <si>
    <t>BE_electrolyzer_PEM_2030</t>
  </si>
  <si>
    <t>EE_electrolyzer_PEM_2030</t>
  </si>
  <si>
    <t>CH_electrolyzer_PEM_2030</t>
  </si>
  <si>
    <t>EL_electrolyzer_PEM_2030</t>
  </si>
  <si>
    <t>HU_electrolyzer_PEM_2030</t>
  </si>
  <si>
    <t>LT_electrolyzer_PEM_2030</t>
  </si>
  <si>
    <t>RO_electrolyzer_PEM_2030</t>
  </si>
  <si>
    <t>BG_electrolyzer_PEM_2030</t>
  </si>
  <si>
    <t>SK_electrolyzer_PEM_2030</t>
  </si>
  <si>
    <t>CZ_electrolyzer_PEM_2030</t>
  </si>
  <si>
    <t>HR_electrolyzer_PEM_2030</t>
  </si>
  <si>
    <t>LV_electrolyzer_PEM_2030</t>
  </si>
  <si>
    <t>SL_electrolyzer_PEM_2030</t>
  </si>
  <si>
    <t>DE_electrolyzer_SOE_2030</t>
  </si>
  <si>
    <t>electrolyzer_SOE</t>
  </si>
  <si>
    <t>IT_electrolyzer_SOE_2030</t>
  </si>
  <si>
    <t>NL_electrolyzer_SOE_2030</t>
  </si>
  <si>
    <t>ES_electrolyzer_SOE_2030</t>
  </si>
  <si>
    <t>PT_electrolyzer_SOE_2030</t>
  </si>
  <si>
    <t>FR_electrolyzer_SOE_2030</t>
  </si>
  <si>
    <t>DK_electrolyzer_SOE_2030</t>
  </si>
  <si>
    <t>UK_electrolyzer_SOE_2030</t>
  </si>
  <si>
    <t>NO_electrolyzer_SOE_2030</t>
  </si>
  <si>
    <t>FI_electrolyzer_SOE_2030</t>
  </si>
  <si>
    <t>AT_electrolyzer_SOE_2030</t>
  </si>
  <si>
    <t>PL_electrolyzer_SOE_2030</t>
  </si>
  <si>
    <t>SE_electrolyzer_SOE_2030</t>
  </si>
  <si>
    <t>BE_electrolyzer_SOE_2030</t>
  </si>
  <si>
    <t>EE_electrolyzer_SOE_2030</t>
  </si>
  <si>
    <t>CH_electrolyzer_SOE_2030</t>
  </si>
  <si>
    <t>EL_electrolyzer_SOE_2030</t>
  </si>
  <si>
    <t>HU_electrolyzer_SOE_2030</t>
  </si>
  <si>
    <t>LT_electrolyzer_SOE_2030</t>
  </si>
  <si>
    <t>RO_electrolyzer_SOE_2030</t>
  </si>
  <si>
    <t>BG_electrolyzer_SOE_2030</t>
  </si>
  <si>
    <t>SK_electrolyzer_SOE_2030</t>
  </si>
  <si>
    <t>CZ_electrolyzer_SOE_2030</t>
  </si>
  <si>
    <t>HR_electrolyzer_SOE_2030</t>
  </si>
  <si>
    <t>LV_electrolyzer_SOE_2030</t>
  </si>
  <si>
    <t>SL_electrolyzer_SOE_2030</t>
  </si>
  <si>
    <t>DE_SMRC_2030</t>
  </si>
  <si>
    <t>SMR_CCUS</t>
  </si>
  <si>
    <t>IT_SMRC_2030</t>
  </si>
  <si>
    <t>NL_SMRC_2030</t>
  </si>
  <si>
    <t>ES_SMRC_2030</t>
  </si>
  <si>
    <t>PT_SMRC_2030</t>
  </si>
  <si>
    <t>FR_SMRC_2030</t>
  </si>
  <si>
    <t>DK_SMRC_2030</t>
  </si>
  <si>
    <t>UK_SMRC_2030</t>
  </si>
  <si>
    <t>NO_SMRC_2030</t>
  </si>
  <si>
    <t>FI_SMRC_2030</t>
  </si>
  <si>
    <t>AT_SMRC_2030</t>
  </si>
  <si>
    <t>PL_SMRC_2030</t>
  </si>
  <si>
    <t>SE_SMRC_2030</t>
  </si>
  <si>
    <t>BE_SMRC_2030</t>
  </si>
  <si>
    <t>EE_SMRC_2030</t>
  </si>
  <si>
    <t>CH_SMRC_2030</t>
  </si>
  <si>
    <t>EL_SMRC_2030</t>
  </si>
  <si>
    <t>HU_SMRC_2030</t>
  </si>
  <si>
    <t>LT_SMRC_2030</t>
  </si>
  <si>
    <t>RO_SMRC_2030</t>
  </si>
  <si>
    <t>BG_SMRC_2030</t>
  </si>
  <si>
    <t>SK_SMRC_2030</t>
  </si>
  <si>
    <t>CZ_SMRC_2030</t>
  </si>
  <si>
    <t>HR_SMRC_2030</t>
  </si>
  <si>
    <t>LV_SMRC_2030</t>
  </si>
  <si>
    <t>SL_SMRC_2030</t>
  </si>
  <si>
    <t>DE_SMR_2030</t>
  </si>
  <si>
    <t>SMR</t>
  </si>
  <si>
    <t xml:space="preserve"> </t>
  </si>
  <si>
    <t>IT_SMR_2030</t>
  </si>
  <si>
    <t>NL_SMR_2030</t>
  </si>
  <si>
    <t>ES_SMR_2030</t>
  </si>
  <si>
    <t>PT_SMR_2030</t>
  </si>
  <si>
    <t>FR_SMR_2030</t>
  </si>
  <si>
    <t>DK_SMR_2030</t>
  </si>
  <si>
    <t>UK_SMR_2030</t>
  </si>
  <si>
    <t>NO_SMR_2030</t>
  </si>
  <si>
    <t>FI_SMR_2030</t>
  </si>
  <si>
    <t>AT_SMR_2030</t>
  </si>
  <si>
    <t>PL_SMR_2030</t>
  </si>
  <si>
    <t>SE_SMR_2030</t>
  </si>
  <si>
    <t>BE_SMR_2030</t>
  </si>
  <si>
    <t>EE_SMR_2030</t>
  </si>
  <si>
    <t>CH_SMR_2030</t>
  </si>
  <si>
    <t>EL_SMR_2030</t>
  </si>
  <si>
    <t>HU_SMR_2030</t>
  </si>
  <si>
    <t>LT_SMR_2030</t>
  </si>
  <si>
    <t>RO_SMR_2030</t>
  </si>
  <si>
    <t>BG_SMR_2030</t>
  </si>
  <si>
    <t>SK_SMR_2030</t>
  </si>
  <si>
    <t>CZ_SMR_2030</t>
  </si>
  <si>
    <t>HR_SMR_2030</t>
  </si>
  <si>
    <t>LV_SMR_2030</t>
  </si>
  <si>
    <t>SL_SMR_2030</t>
  </si>
  <si>
    <t>DE_electrolyzer_Al_2040</t>
  </si>
  <si>
    <t>IT_electrolyzer_Al_2040</t>
  </si>
  <si>
    <t>NL_electrolyzer_Al_2040</t>
  </si>
  <si>
    <t>ES_electrolyzer_Al_2040</t>
  </si>
  <si>
    <t>PT_electrolyzer_Al_2040</t>
  </si>
  <si>
    <t>FR_electrolyzer_Al_2040</t>
  </si>
  <si>
    <t>DK_electrolyzer_Al_2040</t>
  </si>
  <si>
    <t>UK_electrolyzer_Al_2040</t>
  </si>
  <si>
    <t>NO_electrolyzer_Al_2040</t>
  </si>
  <si>
    <t>FI_electrolyzer_Al_2040</t>
  </si>
  <si>
    <t>AT_electrolyzer_Al_2040</t>
  </si>
  <si>
    <t>PL_electrolyzer_Al_2040</t>
  </si>
  <si>
    <t>SE_electrolyzer_Al_2040</t>
  </si>
  <si>
    <t>BE_electrolyzer_Al_2040</t>
  </si>
  <si>
    <t>EE_electrolyzer_Al_2040</t>
  </si>
  <si>
    <t>CH_electrolyzer_Al_2040</t>
  </si>
  <si>
    <t>EL_electrolyzer_Al_2040</t>
  </si>
  <si>
    <t>HU_electrolyzer_Al_2040</t>
  </si>
  <si>
    <t>LT_electrolyzer_Al_2040</t>
  </si>
  <si>
    <t>RO_electrolyzer_Al_2040</t>
  </si>
  <si>
    <t>BG_electrolyzer_Al_2040</t>
  </si>
  <si>
    <t>SK_electrolyzer_Al_2040</t>
  </si>
  <si>
    <t>CZ_electrolyzer_Al_2040</t>
  </si>
  <si>
    <t>HR_electrolyzer_Al_2040</t>
  </si>
  <si>
    <t>LV_electrolyzer_AL_2040</t>
  </si>
  <si>
    <t>SL_electrolyzer_AL_2040</t>
  </si>
  <si>
    <t>DE_electrolyzer_PEM_2040</t>
  </si>
  <si>
    <t>IT_electrolyzer_PEM_2040</t>
  </si>
  <si>
    <t>NL_electrolyzer_PEM_2040</t>
  </si>
  <si>
    <t>ES_electrolyzer_PEM_2040</t>
  </si>
  <si>
    <t>PT_electrolyzer_PEM_2040</t>
  </si>
  <si>
    <t>FR_electrolyzer_PEM_2040</t>
  </si>
  <si>
    <t>DK_electrolyzer_PEM_2040</t>
  </si>
  <si>
    <t>UK_electrolyzer_PEM_2040</t>
  </si>
  <si>
    <t>NO_electrolyzer_PEM_2040</t>
  </si>
  <si>
    <t>FI_electrolyzer_PEM_2040</t>
  </si>
  <si>
    <t>AT_electrolyzer_PEM_2040</t>
  </si>
  <si>
    <t>PL_electrolyzer_PEM_2040</t>
  </si>
  <si>
    <t>SE_electrolyzer_PEM_2040</t>
  </si>
  <si>
    <t>BE_electrolyzer_PEM_2040</t>
  </si>
  <si>
    <t>EE_electrolyzer_PEM_2040</t>
  </si>
  <si>
    <t>CH_electrolyzer_PEM_2040</t>
  </si>
  <si>
    <t>EL_electrolyzer_PEM_2040</t>
  </si>
  <si>
    <t>HU_electrolyzer_PEM_2040</t>
  </si>
  <si>
    <t>LT_electrolyzer_PEM_2040</t>
  </si>
  <si>
    <t>RO_electrolyzer_PEM_2040</t>
  </si>
  <si>
    <t>BG_electrolyzer_PEM_2040</t>
  </si>
  <si>
    <t>SK_electrolyzer_PEM_2040</t>
  </si>
  <si>
    <t>CZ_electrolyzer_PEM_2040</t>
  </si>
  <si>
    <t>HR_electrolyzer_PEM_2040</t>
  </si>
  <si>
    <t>LV_electrolyzer_PEM_2040</t>
  </si>
  <si>
    <t>SL_electrolyzer_PEM_2040</t>
  </si>
  <si>
    <t>DE_electrolyzer_SOE_2040</t>
  </si>
  <si>
    <t>IT_electrolyzer_SOE_2040</t>
  </si>
  <si>
    <t>NL_electrolyzer_SOE_2040</t>
  </si>
  <si>
    <t>ES_electrolyzer_SOE_2040</t>
  </si>
  <si>
    <t>PT_electrolyzer_SOE_2040</t>
  </si>
  <si>
    <t>FR_electrolyzer_SOE_2040</t>
  </si>
  <si>
    <t>DK_electrolyzer_SOE_2040</t>
  </si>
  <si>
    <t>UK_electrolyzer_SOE_2040</t>
  </si>
  <si>
    <t>NO_electrolyzer_SOE_2040</t>
  </si>
  <si>
    <t>FI_electrolyzer_SOE_2040</t>
  </si>
  <si>
    <t>AT_electrolyzer_SOE_2040</t>
  </si>
  <si>
    <t>PL_electrolyzer_SOE_2040</t>
  </si>
  <si>
    <t>SE_electrolyzer_SOE_2040</t>
  </si>
  <si>
    <t>BE_electrolyzer_SOE_2040</t>
  </si>
  <si>
    <t>EE_electrolyzer_SOE_2040</t>
  </si>
  <si>
    <t>CH_electrolyzer_SOE_2040</t>
  </si>
  <si>
    <t>EL_electrolyzer_SOE_2040</t>
  </si>
  <si>
    <t>HU_electrolyzer_SOE_2040</t>
  </si>
  <si>
    <t>LT_electrolyzer_SOE_2040</t>
  </si>
  <si>
    <t>RO_electrolyzer_SOE_2040</t>
  </si>
  <si>
    <t>BG_electrolyzer_SOE_2040</t>
  </si>
  <si>
    <t>SK_electrolyzer_SOE_2040</t>
  </si>
  <si>
    <t>CZ_electrolyzer_SOE_2040</t>
  </si>
  <si>
    <t>HR_electrolyzer_SOE_2040</t>
  </si>
  <si>
    <t>LV_electrolyzer_SOE_2040</t>
  </si>
  <si>
    <t>SL_electrolyzer_SOE_2040</t>
  </si>
  <si>
    <t>DE_SMRC_2040</t>
  </si>
  <si>
    <t>IT_SMRC_2040</t>
  </si>
  <si>
    <t>NL_SMRC_2040</t>
  </si>
  <si>
    <t>ES_SMRC_2040</t>
  </si>
  <si>
    <t>PT_SMRC_2040</t>
  </si>
  <si>
    <t>FR_SMRC_2040</t>
  </si>
  <si>
    <t>DK_SMRC_2040</t>
  </si>
  <si>
    <t>UK_SMRC_2040</t>
  </si>
  <si>
    <t>NO_SMRC_2040</t>
  </si>
  <si>
    <t>FI_SMRC_2040</t>
  </si>
  <si>
    <t>AT_SMRC_2040</t>
  </si>
  <si>
    <t>PL_SMRC_2040</t>
  </si>
  <si>
    <t>SE_SMRC_2040</t>
  </si>
  <si>
    <t>BE_SMRC_2040</t>
  </si>
  <si>
    <t>EE_SMRC_2040</t>
  </si>
  <si>
    <t>CH_SMRC_2040</t>
  </si>
  <si>
    <t>EL_SMRC_2040</t>
  </si>
  <si>
    <t>HU_SMRC_2040</t>
  </si>
  <si>
    <t>LT_SMRC_2040</t>
  </si>
  <si>
    <t>RO_SMRC_2040</t>
  </si>
  <si>
    <t>BG_SMRC_2040</t>
  </si>
  <si>
    <t>SK_SMRC_2040</t>
  </si>
  <si>
    <t>CZ_SMRC_2040</t>
  </si>
  <si>
    <t>HR_SMRC_2040</t>
  </si>
  <si>
    <t>LV_SMRC_2040</t>
  </si>
  <si>
    <t>SL_SMRC_2040</t>
  </si>
  <si>
    <t>DE_SMR_2040</t>
  </si>
  <si>
    <t>IT_SMR_2040</t>
  </si>
  <si>
    <t>NL_SMR_2040</t>
  </si>
  <si>
    <t>ES_SMR_2040</t>
  </si>
  <si>
    <t>PT_SMR_2040</t>
  </si>
  <si>
    <t>FR_SMR_2040</t>
  </si>
  <si>
    <t>DK_SMR_2040</t>
  </si>
  <si>
    <t>UK_SMR_2040</t>
  </si>
  <si>
    <t>NO_SMR_2040</t>
  </si>
  <si>
    <t>FI_SMR_2040</t>
  </si>
  <si>
    <t>AT_SMR_2040</t>
  </si>
  <si>
    <t>PL_SMR_2040</t>
  </si>
  <si>
    <t>SE_SMR_2040</t>
  </si>
  <si>
    <t>BE_SMR_2040</t>
  </si>
  <si>
    <t>EE_SMR_2040</t>
  </si>
  <si>
    <t>CH_SMR_2040</t>
  </si>
  <si>
    <t>EL_SMR_2040</t>
  </si>
  <si>
    <t>HU_SMR_2040</t>
  </si>
  <si>
    <t>LT_SMR_2040</t>
  </si>
  <si>
    <t>RO_SMR_2040</t>
  </si>
  <si>
    <t>BG_SMR_2040</t>
  </si>
  <si>
    <t>SK_SMR_2040</t>
  </si>
  <si>
    <t>CZ_SMR_2040</t>
  </si>
  <si>
    <t>HR_SMR_2040</t>
  </si>
  <si>
    <t>LV_SMR_2040</t>
  </si>
  <si>
    <t>SL_SMR_2040</t>
  </si>
  <si>
    <t>DE_electrolyzer_Al_2050</t>
  </si>
  <si>
    <t>IT_electrolyzer_Al_2050</t>
  </si>
  <si>
    <t>NL_electrolyzer_Al_2050</t>
  </si>
  <si>
    <t>ES_electrolyzer_Al_2050</t>
  </si>
  <si>
    <t>PT_electrolyzer_Al_2050</t>
  </si>
  <si>
    <t>FR_electrolyzer_Al_2050</t>
  </si>
  <si>
    <t>DK_electrolyzer_Al_2050</t>
  </si>
  <si>
    <t>UK_electrolyzer_Al_2050</t>
  </si>
  <si>
    <t>NO_electrolyzer_Al_2050</t>
  </si>
  <si>
    <t>FI_electrolyzer_Al_2050</t>
  </si>
  <si>
    <t>AT_electrolyzer_Al_2050</t>
  </si>
  <si>
    <t>PL_electrolyzer_Al_2050</t>
  </si>
  <si>
    <t>SE_electrolyzer_Al_2050</t>
  </si>
  <si>
    <t>BE_electrolyzer_Al_2050</t>
  </si>
  <si>
    <t>EE_electrolyzer_Al_2050</t>
  </si>
  <si>
    <t>CH_electrolyzer_Al_2050</t>
  </si>
  <si>
    <t>EL_electrolyzer_Al_2050</t>
  </si>
  <si>
    <t>HU_electrolyzer_Al_2050</t>
  </si>
  <si>
    <t>LT_electrolyzer_Al_2050</t>
  </si>
  <si>
    <t>RO_electrolyzer_Al_2050</t>
  </si>
  <si>
    <t>BG_electrolyzer_Al_2050</t>
  </si>
  <si>
    <t>SK_electrolyzer_Al_2050</t>
  </si>
  <si>
    <t>CZ_electrolyzer_Al_2050</t>
  </si>
  <si>
    <t>HR_electrolyzer_Al_2050</t>
  </si>
  <si>
    <t>LV_electrolyzer_Al_2050</t>
  </si>
  <si>
    <t>SL_electrolyzer_Al_2050</t>
  </si>
  <si>
    <t>DE_electrolyzer_PEM_2050</t>
  </si>
  <si>
    <t>IT_electrolyzer_PEM_2050</t>
  </si>
  <si>
    <t>NL_electrolyzer_PEM_2050</t>
  </si>
  <si>
    <t>ES_electrolyzer_PEM_2050</t>
  </si>
  <si>
    <t>PT_electrolyzer_PEM_2050</t>
  </si>
  <si>
    <t>FR_electrolyzer_PEM_2050</t>
  </si>
  <si>
    <t>DK_electrolyzer_PEM_2050</t>
  </si>
  <si>
    <t>UK_electrolyzer_PEM_2050</t>
  </si>
  <si>
    <t>NO_electrolyzer_PEM_2050</t>
  </si>
  <si>
    <t>FI_electrolyzer_PEM_2050</t>
  </si>
  <si>
    <t>AT_electrolyzer_PEM_2050</t>
  </si>
  <si>
    <t>PL_electrolyzer_PEM_2050</t>
  </si>
  <si>
    <t>SE_electrolyzer_PEM_2050</t>
  </si>
  <si>
    <t>BE_electrolyzer_PEM_2050</t>
  </si>
  <si>
    <t>EE_electrolyzer_PEM_2050</t>
  </si>
  <si>
    <t>CH_electrolyzer_PEM_2050</t>
  </si>
  <si>
    <t>EL_electrolyzer_PEM_2050</t>
  </si>
  <si>
    <t>HU_electrolyzer_PEM_2050</t>
  </si>
  <si>
    <t>LT_electrolyzer_PEM_2050</t>
  </si>
  <si>
    <t>RO_electrolyzer_PEM_2050</t>
  </si>
  <si>
    <t>BG_electrolyzer_PEM_2050</t>
  </si>
  <si>
    <t>SK_electrolyzer_PEM_2050</t>
  </si>
  <si>
    <t>CZ_electrolyzer_PEM_2050</t>
  </si>
  <si>
    <t>HR_electrolyzer_PEM_2050</t>
  </si>
  <si>
    <t>LV_electrolyzer_PEM_2050</t>
  </si>
  <si>
    <t>SL_electrolyzer_PEM_2050</t>
  </si>
  <si>
    <t>DE_electrolyzer_SOE_2050</t>
  </si>
  <si>
    <t>IT_electrolyzer_SOE_2050</t>
  </si>
  <si>
    <t>NL_electrolyzer_SOE_2050</t>
  </si>
  <si>
    <t>ES_electrolyzer_SOE_2050</t>
  </si>
  <si>
    <t>PT_electrolyzer_SOE_2050</t>
  </si>
  <si>
    <t>FR_electrolyzer_SOE_2050</t>
  </si>
  <si>
    <t>DK_electrolyzer_SOE_2050</t>
  </si>
  <si>
    <t>UK_electrolyzer_SOE_2050</t>
  </si>
  <si>
    <t>NO_electrolyzer_SOE_2050</t>
  </si>
  <si>
    <t>FI_electrolyzer_SOE_2050</t>
  </si>
  <si>
    <t>AT_electrolyzer_SOE_2050</t>
  </si>
  <si>
    <t>PL_electrolyzer_SOE_2050</t>
  </si>
  <si>
    <t>SE_electrolyzer_SOE_2050</t>
  </si>
  <si>
    <t>BE_electrolyzer_SOE_2050</t>
  </si>
  <si>
    <t>EE_electrolyzer_SOE_2050</t>
  </si>
  <si>
    <t>CH_electrolyzer_SOE_2050</t>
  </si>
  <si>
    <t>EL_electrolyzer_SOE_2050</t>
  </si>
  <si>
    <t>HU_electrolyzer_SOE_2050</t>
  </si>
  <si>
    <t>LT_electrolyzer_SOE_2050</t>
  </si>
  <si>
    <t>RO_electrolyzer_SOE_2050</t>
  </si>
  <si>
    <t>BG_electrolyzer_SOE_2050</t>
  </si>
  <si>
    <t>SK_electrolyzer_SOE_2050</t>
  </si>
  <si>
    <t>CZ_electrolyzer_SOE_2050</t>
  </si>
  <si>
    <t>HR_electrolyzer_SOE_2050</t>
  </si>
  <si>
    <t>LV_electrolyzer_SOE_2050</t>
  </si>
  <si>
    <t>SL_electrolyzer_SOE_2050</t>
  </si>
  <si>
    <t>DE_SMRC_2050</t>
  </si>
  <si>
    <t>IT_SMRC_2050</t>
  </si>
  <si>
    <t>NL_SMRC_2050</t>
  </si>
  <si>
    <t>ES_SMRC_2050</t>
  </si>
  <si>
    <t>PT_SMRC_2050</t>
  </si>
  <si>
    <t>FR_SMRC_2050</t>
  </si>
  <si>
    <t>DK_SMRC_2050</t>
  </si>
  <si>
    <t>UK_SMRC_2050</t>
  </si>
  <si>
    <t>NO_SMRC_2050</t>
  </si>
  <si>
    <t>FI_SMRC_2050</t>
  </si>
  <si>
    <t>AT_SMRC_2050</t>
  </si>
  <si>
    <t>PL_SMRC_2050</t>
  </si>
  <si>
    <t>SE_SMRC_2050</t>
  </si>
  <si>
    <t>BE_SMRC_2050</t>
  </si>
  <si>
    <t>EE_SMRC_2050</t>
  </si>
  <si>
    <t>CH_SMRC_2050</t>
  </si>
  <si>
    <t>EL_SMRC_2050</t>
  </si>
  <si>
    <t>HU_SMRC_2050</t>
  </si>
  <si>
    <t>LT_SMRC_2050</t>
  </si>
  <si>
    <t>RO_SMRC_2050</t>
  </si>
  <si>
    <t>BG_SMRC_2050</t>
  </si>
  <si>
    <t>SK_SMRC_2050</t>
  </si>
  <si>
    <t>CZ_SMRC_2050</t>
  </si>
  <si>
    <t>HR_SMRC_2050</t>
  </si>
  <si>
    <t>LV_SMRC_2050</t>
  </si>
  <si>
    <t>SL_SMRC_2050</t>
  </si>
  <si>
    <t>DE_SMR_2050</t>
  </si>
  <si>
    <t>IT_SMR_2050</t>
  </si>
  <si>
    <t>NL_SMR_2050</t>
  </si>
  <si>
    <t>ES_SMR_2050</t>
  </si>
  <si>
    <t>PT_SMR_2050</t>
  </si>
  <si>
    <t>FR_SMR_2050</t>
  </si>
  <si>
    <t>DK_SMR_2050</t>
  </si>
  <si>
    <t>UK_SMR_2050</t>
  </si>
  <si>
    <t>NO_SMR_2050</t>
  </si>
  <si>
    <t>FI_SMR_2050</t>
  </si>
  <si>
    <t>AT_SMR_2050</t>
  </si>
  <si>
    <t>PL_SMR_2050</t>
  </si>
  <si>
    <t>SE_SMR_2050</t>
  </si>
  <si>
    <t>BE_SMR_2050</t>
  </si>
  <si>
    <t>EE_SMR_2050</t>
  </si>
  <si>
    <t>CH_SMR_2050</t>
  </si>
  <si>
    <t>EL_SMR_2050</t>
  </si>
  <si>
    <t>HU_SMR_2050</t>
  </si>
  <si>
    <t>LT_SMR_2050</t>
  </si>
  <si>
    <t>RO_SMR_2050</t>
  </si>
  <si>
    <t>BG_SMR_2050</t>
  </si>
  <si>
    <t>SK_SMR_2050</t>
  </si>
  <si>
    <t>CZ_SMR_2050</t>
  </si>
  <si>
    <t>HR_SMR_2050</t>
  </si>
  <si>
    <t>LV_SMR_2050</t>
  </si>
  <si>
    <t>SL_SMR_2050</t>
  </si>
  <si>
    <t>hourly_demand</t>
  </si>
  <si>
    <t>scale</t>
  </si>
  <si>
    <t>Austria_Demand</t>
  </si>
  <si>
    <t>AT_Demand_Scale</t>
  </si>
  <si>
    <t>Belgium_Demand</t>
  </si>
  <si>
    <t>BE_Demand_Scale</t>
  </si>
  <si>
    <t>Bulgaria_Demand</t>
  </si>
  <si>
    <t>BG_Demand_Scale</t>
  </si>
  <si>
    <t>Croatia_Demand</t>
  </si>
  <si>
    <t>HR_Demand_Scale</t>
  </si>
  <si>
    <t>CzechRepublic_Demand</t>
  </si>
  <si>
    <t>CZ_Demand_Scale</t>
  </si>
  <si>
    <t>Denmark_Demand</t>
  </si>
  <si>
    <t>DK_Demand_Scale</t>
  </si>
  <si>
    <t>Estonia_Demand</t>
  </si>
  <si>
    <t>EE_Demand_Scale</t>
  </si>
  <si>
    <t>Finland_Demand</t>
  </si>
  <si>
    <t>FI_Demand_Scale</t>
  </si>
  <si>
    <t>France_Demand</t>
  </si>
  <si>
    <t>FR_Demand_Scale</t>
  </si>
  <si>
    <t>Germany_Demand</t>
  </si>
  <si>
    <t>DE_Demand_Scale</t>
  </si>
  <si>
    <t>Greece_Demand</t>
  </si>
  <si>
    <t>EL_Demand_Scale</t>
  </si>
  <si>
    <t>Hungary_Demand</t>
  </si>
  <si>
    <t>HU_Demand_Scale</t>
  </si>
  <si>
    <t>IR_Demand_Scale</t>
  </si>
  <si>
    <t>Italy_Demand</t>
  </si>
  <si>
    <t>IT_Demand_Scale</t>
  </si>
  <si>
    <t>Latvia_Demand</t>
  </si>
  <si>
    <t>LV_Demand_Scale</t>
  </si>
  <si>
    <t>Lithuania_Demand</t>
  </si>
  <si>
    <t>LT_Demand_Scale</t>
  </si>
  <si>
    <t>LU</t>
  </si>
  <si>
    <t>LU_Demand_Scale</t>
  </si>
  <si>
    <t>Netherlands_Demand</t>
  </si>
  <si>
    <t>NL_Demand_Scale</t>
  </si>
  <si>
    <t>Norway_Demand</t>
  </si>
  <si>
    <t>NO_Demand_Scale</t>
  </si>
  <si>
    <t>Poland_Demand</t>
  </si>
  <si>
    <t>PL_Demand_Scale</t>
  </si>
  <si>
    <t>Portugal_Demand</t>
  </si>
  <si>
    <t>PT_Demand_Scale</t>
  </si>
  <si>
    <t>Romania_Demand</t>
  </si>
  <si>
    <t>RO_Demand_Scale</t>
  </si>
  <si>
    <t>Slovakia_Demand</t>
  </si>
  <si>
    <t>SK_Demand_Scale</t>
  </si>
  <si>
    <t>Slovenia_Demand</t>
  </si>
  <si>
    <t>SI_Demand_Scale</t>
  </si>
  <si>
    <t>Spain_Demand</t>
  </si>
  <si>
    <t>ES_Demand_Scale</t>
  </si>
  <si>
    <t>Sweden_Demand</t>
  </si>
  <si>
    <t>SE_Demand_Scale</t>
  </si>
  <si>
    <t>Switzerland_Demand</t>
  </si>
  <si>
    <t>CH_Demand_Scale</t>
  </si>
  <si>
    <t>UK_Demand</t>
  </si>
  <si>
    <t>UK_Demand_Scale</t>
  </si>
  <si>
    <t>km</t>
  </si>
  <si>
    <t>Eur/kg/km</t>
  </si>
  <si>
    <t>from</t>
  </si>
  <si>
    <t>to</t>
  </si>
  <si>
    <t>distance</t>
  </si>
  <si>
    <t>cost</t>
  </si>
  <si>
    <t>flow_limit</t>
  </si>
  <si>
    <t>pipeline_type</t>
  </si>
  <si>
    <t>T</t>
  </si>
  <si>
    <t>double</t>
  </si>
  <si>
    <t>eu_ets</t>
  </si>
  <si>
    <t>all</t>
  </si>
  <si>
    <t>co2_price</t>
  </si>
  <si>
    <t>time</t>
  </si>
  <si>
    <t>fraction 0-1</t>
  </si>
  <si>
    <t>hour</t>
  </si>
  <si>
    <t>weight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</si>
  <si>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</si>
  <si>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</si>
  <si>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</si>
  <si>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</si>
  <si>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</si>
  <si>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</si>
  <si>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</si>
  <si>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</si>
  <si>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</si>
  <si>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</si>
  <si>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</si>
  <si>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</si>
  <si>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$/kWh</t>
  </si>
  <si>
    <t>eur/kwh</t>
  </si>
  <si>
    <t>{1 = new build, 0 = existing}</t>
  </si>
  <si>
    <t>$/(kg stored)</t>
  </si>
  <si>
    <t>$/(kg yr)</t>
  </si>
  <si>
    <t>%</t>
  </si>
  <si>
    <t>charge_efficiency</t>
  </si>
  <si>
    <t>discharge_efficiency</t>
  </si>
  <si>
    <t>Backbone_2050_FR_BE_T</t>
  </si>
  <si>
    <t>Backbone_2050_FR_DE_T</t>
  </si>
  <si>
    <t>Backbone_2050_FR_IT_T</t>
  </si>
  <si>
    <t>Backbone_2050_FR_ES_T</t>
  </si>
  <si>
    <t>Backbone_2050_FR_CH_T</t>
  </si>
  <si>
    <t>Backbone_2050_ES_FR_T</t>
  </si>
  <si>
    <t>Backbone_2050_ES_PT_T</t>
  </si>
  <si>
    <t>Backbone_2050_ES_ES_T</t>
  </si>
  <si>
    <t>Backbone_2050_PT_PT_T</t>
  </si>
  <si>
    <t>Backbone_2050_PT_ES_T</t>
  </si>
  <si>
    <t>Backbone_2050_UK_UK_T</t>
  </si>
  <si>
    <t>Backbone_2050_AT_DE_2</t>
  </si>
  <si>
    <t>Backbone_2050_AT_IT_1</t>
  </si>
  <si>
    <t>Backbone_2050_BE_FR_1</t>
  </si>
  <si>
    <t>Backbone_2050_BG_RO_2</t>
  </si>
  <si>
    <t>Backbone_2050_CH_DE_1</t>
  </si>
  <si>
    <t>Backbone_2050_CH_FR_1</t>
  </si>
  <si>
    <t>Backbone_2050_CZ_DE_1</t>
  </si>
  <si>
    <t>Backbone_2050_DE_DK_1</t>
  </si>
  <si>
    <t>Backbone_2050_DE_FR_2</t>
  </si>
  <si>
    <t>Backbone_2050_DE_NL_1</t>
  </si>
  <si>
    <t>Backbone_2050_DK_DE_1</t>
  </si>
  <si>
    <t>Backbone_2050_EE_LV_2</t>
  </si>
  <si>
    <t>Backbone_2050_EL_BG_2</t>
  </si>
  <si>
    <t>Backbone_2050_ES_FR_1</t>
  </si>
  <si>
    <t>Backbone_2050_FI_EE_2</t>
  </si>
  <si>
    <t>Backbone_2050_FI_SE_2</t>
  </si>
  <si>
    <t>Backbone_2050_FR_BE_1</t>
  </si>
  <si>
    <t>Backbone_2050_FR_DE_1</t>
  </si>
  <si>
    <t>Backbone_2050_FR_LU_1</t>
  </si>
  <si>
    <t>Backbone_2050_HR_HU_1</t>
  </si>
  <si>
    <t>Backbone_2050_HU_SI_2</t>
  </si>
  <si>
    <t>Backbone_2050_IT_AT_2</t>
  </si>
  <si>
    <t>Backbone_2050_IT_CH_2</t>
  </si>
  <si>
    <t>Backbone_2050_IT_SI_2</t>
  </si>
  <si>
    <t>Backbone_2050_LT_PL_1</t>
  </si>
  <si>
    <t>Backbone_2050_LT_PL_2</t>
  </si>
  <si>
    <t>Backbone_2050_LU_BE_2</t>
  </si>
  <si>
    <t>Backbone_2050_LV_LT_2</t>
  </si>
  <si>
    <t>Backbone_2050_NL_DE_1</t>
  </si>
  <si>
    <t>Backbone_2050_NO_UK_8</t>
  </si>
  <si>
    <t>Backbone_2050_NO_DE_4</t>
  </si>
  <si>
    <t>Backbone_2050_PL_DE_2</t>
  </si>
  <si>
    <t>Backbone_2050_PT_ES_2</t>
  </si>
  <si>
    <t>Backbone_2050_RO_HU_1</t>
  </si>
  <si>
    <t>Backbone_2050_SE_DK_8</t>
  </si>
  <si>
    <t>Backbone_2050_SE_FI_2</t>
  </si>
  <si>
    <t>Backbone_2050_SI_AT_1</t>
  </si>
  <si>
    <t>Backbone_2050_UK_BE_8</t>
  </si>
  <si>
    <t>Backbone_2050_UK_NL_8</t>
  </si>
  <si>
    <t>Backbone_2040_AT_DE_2</t>
  </si>
  <si>
    <t>Backbone_2040_AT_IT_1</t>
  </si>
  <si>
    <t>Backbone_2040_BE_FR_1</t>
  </si>
  <si>
    <t>Backbone_2040_BG_RO_2</t>
  </si>
  <si>
    <t>Backbone_2040_CH_DE_1</t>
  </si>
  <si>
    <t>Backbone_2040_CH_FR_1</t>
  </si>
  <si>
    <t>Backbone_2040_CZ_DE_1</t>
  </si>
  <si>
    <t>Backbone_2040_DE_DK_1</t>
  </si>
  <si>
    <t>Backbone_2040_DE_FR_2</t>
  </si>
  <si>
    <t>Backbone_2040_DE_NL_1</t>
  </si>
  <si>
    <t>Backbone_2040_DK_DE_1</t>
  </si>
  <si>
    <t>Backbone_2040_EE_LV_2</t>
  </si>
  <si>
    <t>Backbone_2040_EL_BG_2</t>
  </si>
  <si>
    <t>Backbone_2040_ES_FR_1</t>
  </si>
  <si>
    <t>Backbone_2040_FI_EE_2</t>
  </si>
  <si>
    <t>Backbone_2040_FI_SE_2</t>
  </si>
  <si>
    <t>Backbone_2040_FR_BE_1</t>
  </si>
  <si>
    <t>Backbone_2040_FR_DE_1</t>
  </si>
  <si>
    <t>Backbone_2040_FR_LU_1</t>
  </si>
  <si>
    <t>Backbone_2040_HR_HU_1</t>
  </si>
  <si>
    <t>Backbone_2040_HU_SI_2</t>
  </si>
  <si>
    <t>Backbone_2040_IT_AT_2</t>
  </si>
  <si>
    <t>Backbone_2040_IT_CH_2</t>
  </si>
  <si>
    <t>Backbone_2040_IT_SI_2</t>
  </si>
  <si>
    <t>Backbone_2040_LT_PL_1</t>
  </si>
  <si>
    <t>Backbone_2040_LT_PL_2</t>
  </si>
  <si>
    <t>Backbone_2040_LU_BE_2</t>
  </si>
  <si>
    <t>Backbone_2040_LV_LT_2</t>
  </si>
  <si>
    <t>Backbone_2040_NL_DE_1</t>
  </si>
  <si>
    <t>Backbone_2040_NO_UK_8</t>
  </si>
  <si>
    <t>Backbone_2040_NO_DE_4</t>
  </si>
  <si>
    <t>Backbone_2040_PL_DE_2</t>
  </si>
  <si>
    <t>Backbone_2040_PT_ES_2</t>
  </si>
  <si>
    <t>Backbone_2040_RO_HU_1</t>
  </si>
  <si>
    <t>Backbone_2040_SE_DK_8</t>
  </si>
  <si>
    <t>Backbone_2040_SE_FI_2</t>
  </si>
  <si>
    <t>Backbone_2040_SI_AT_1</t>
  </si>
  <si>
    <t>Backbone_2040_UK_BE_8</t>
  </si>
  <si>
    <t>Backbone_2040_UK_NL_8</t>
  </si>
  <si>
    <t>Backbone_2030_AT_DE_2</t>
  </si>
  <si>
    <t>Backbone_2030_AT_IT_1</t>
  </si>
  <si>
    <t>Backbone_2030_BE_FR_1</t>
  </si>
  <si>
    <t>Backbone_2030_BG_RO_2</t>
  </si>
  <si>
    <t>Backbone_2030_CZ_DE_1</t>
  </si>
  <si>
    <t>Backbone_2030_DE_DK_1</t>
  </si>
  <si>
    <t>Backbone_2030_DE_FR_2</t>
  </si>
  <si>
    <t>Backbone_2030_DE_NL_1</t>
  </si>
  <si>
    <t>Backbone_2030_EE_LV_2</t>
  </si>
  <si>
    <t>Backbone_2030_EL_BG_2</t>
  </si>
  <si>
    <t>Backbone_2030_ES_FR_1</t>
  </si>
  <si>
    <t>Backbone_2030_FI_EE_2</t>
  </si>
  <si>
    <t>Backbone_2030_FI_SE_2</t>
  </si>
  <si>
    <t>Backbone_2030_FR_DE_1</t>
  </si>
  <si>
    <t>Backbone_2030_IT_AT_2</t>
  </si>
  <si>
    <t>Backbone_2030_IT_SI_2</t>
  </si>
  <si>
    <t>Backbone_2030_LT_PL_2</t>
  </si>
  <si>
    <t>Backbone_2030_LV_LT_2</t>
  </si>
  <si>
    <t>Backbone_2030_NL_DE_1</t>
  </si>
  <si>
    <t>Backbone_2030_NO_UK_8</t>
  </si>
  <si>
    <t>Backbone_2030_NO_DE_4</t>
  </si>
  <si>
    <t>Backbone_2030_PL_DE_2</t>
  </si>
  <si>
    <t>Backbone_2030_RO_HU_1</t>
  </si>
  <si>
    <t>Backbone_2030_SE_FI_2</t>
  </si>
  <si>
    <t>Backbone_2030_SI_AT_1</t>
  </si>
  <si>
    <t>Backbone_2030_IT_IT_T</t>
  </si>
  <si>
    <t>Backbone_2030_IT_AT_T</t>
  </si>
  <si>
    <t>Backbone_2030_IT_FR_T</t>
  </si>
  <si>
    <t>Backbone_2030_IT_CH_T</t>
  </si>
  <si>
    <t>Backbone_2030_IT_SI_T</t>
  </si>
  <si>
    <t>Backbone_2030_EL_EL_T</t>
  </si>
  <si>
    <t>Backbone_2030_EL_BG_T</t>
  </si>
  <si>
    <t>Backbone_2030_BG_EL_T</t>
  </si>
  <si>
    <t>Backbone_2030_BG_RO_T</t>
  </si>
  <si>
    <t>Backbone_2030_BG_BG_T</t>
  </si>
  <si>
    <t>Backbone_2030_RO_RO_T</t>
  </si>
  <si>
    <t>Backbone_2030_RO_HU_T</t>
  </si>
  <si>
    <t>Backbone_2030_RO_BG_T</t>
  </si>
  <si>
    <t>Backbone_2030_HU_RO_T</t>
  </si>
  <si>
    <t>Backbone_2030_HU_AT_T</t>
  </si>
  <si>
    <t>Backbone_2030_HU_SK_T</t>
  </si>
  <si>
    <t>Backbone_2030_HU_HR_T</t>
  </si>
  <si>
    <t>Backbone_2030_HU_SI_T</t>
  </si>
  <si>
    <t>Backbone_2030_HU_HU_T</t>
  </si>
  <si>
    <t>Backbone_2030_HR_HR_T</t>
  </si>
  <si>
    <t>Backbone_2030_HR_HU_T</t>
  </si>
  <si>
    <t>Backbone_2030_HR_SI_T</t>
  </si>
  <si>
    <t>Backbone_2030_SI_IT_T</t>
  </si>
  <si>
    <t>Backbone_2030_SI_SI_T</t>
  </si>
  <si>
    <t>Backbone_2030_SI_HR_T</t>
  </si>
  <si>
    <t>Backbone_2030_SI_HU_T</t>
  </si>
  <si>
    <t>Backbone_2030_SI_AT_T</t>
  </si>
  <si>
    <t>Backbone_2030_SK_SK_T</t>
  </si>
  <si>
    <t>Backbone_2030_SK_HU_T</t>
  </si>
  <si>
    <t>Backbone_2030_SK_PL_T</t>
  </si>
  <si>
    <t>Backbone_2030_SK_CZ_T</t>
  </si>
  <si>
    <t>Backbone_2030_SK_AT_T</t>
  </si>
  <si>
    <t>Backbone_2030_AT_AT_T</t>
  </si>
  <si>
    <t>Backbone_2030_AT_CZ_T</t>
  </si>
  <si>
    <t>Backbone_2030_AT_DE_T</t>
  </si>
  <si>
    <t>Backbone_2030_AT_HU_T</t>
  </si>
  <si>
    <t>Backbone_2030_AT_IT_T</t>
  </si>
  <si>
    <t>Backbone_2030_AT_SK_T</t>
  </si>
  <si>
    <t>Backbone_2030_AT_SI_T</t>
  </si>
  <si>
    <t>Backbone_2030_AT_CH_T</t>
  </si>
  <si>
    <t>Backbone_2030_PL_PL_T</t>
  </si>
  <si>
    <t>Backbone_2030_PL_CZ_T</t>
  </si>
  <si>
    <t>Backbone_2030_PL_DE_T</t>
  </si>
  <si>
    <t>Backbone_2030_PL_LT_T</t>
  </si>
  <si>
    <t>Backbone_2030_PL_SK_T</t>
  </si>
  <si>
    <t>Backbone_2030_LT_LT_T</t>
  </si>
  <si>
    <t>Backbone_2030_LT_PL_T</t>
  </si>
  <si>
    <t>Backbone_2030_LT_LV_T</t>
  </si>
  <si>
    <t>Backbone_2030_LV_LV_T</t>
  </si>
  <si>
    <t>Backbone_2030_LV_LT_T</t>
  </si>
  <si>
    <t>Backbone_2030_LV_EE_T</t>
  </si>
  <si>
    <t>Backbone_2030_EE_EE_T</t>
  </si>
  <si>
    <t>Backbone_2030_EE_LV_T</t>
  </si>
  <si>
    <t>Backbone_2030_FI_FI_T</t>
  </si>
  <si>
    <t>Backbone_2030_FI_SE_T</t>
  </si>
  <si>
    <t>Backbone_2030_SE_SE_T</t>
  </si>
  <si>
    <t>Backbone_2030_SE_FI_T</t>
  </si>
  <si>
    <t>Backbone_2030_SE_NO_T</t>
  </si>
  <si>
    <t>Backbone_2030_NO_NO_T</t>
  </si>
  <si>
    <t>Backbone_2030_NO_SE_T</t>
  </si>
  <si>
    <t>Backbone_2030_CZ_AT_T</t>
  </si>
  <si>
    <t>Backbone_2030_CZ_DE_T</t>
  </si>
  <si>
    <t>Backbone_2030_CZ_PL_T</t>
  </si>
  <si>
    <t>Backbone_2030_CZ_SK_T</t>
  </si>
  <si>
    <t>Backbone_2030_CZ_CZ_T</t>
  </si>
  <si>
    <t>Backbone_2030_DE_AT_T</t>
  </si>
  <si>
    <t>Backbone_2030_DE_BE_T</t>
  </si>
  <si>
    <t>Backbone_2030_DE_CZ_T</t>
  </si>
  <si>
    <t>Backbone_2030_DE_DK_T</t>
  </si>
  <si>
    <t>Backbone_2030_DE_FR_T</t>
  </si>
  <si>
    <t>Backbone_2030_DE_NL_T</t>
  </si>
  <si>
    <t>Backbone_2030_DE_PL_T</t>
  </si>
  <si>
    <t>Backbone_2030_DE_CH_T</t>
  </si>
  <si>
    <t>Backbone_2030_DE_DE_T</t>
  </si>
  <si>
    <t>Backbone_2030_DK_DK_T</t>
  </si>
  <si>
    <t>Backbone_2030_DK_DE_T</t>
  </si>
  <si>
    <t>Backbone_2030_CH_AT_T</t>
  </si>
  <si>
    <t>Backbone_2030_CH_FR_T</t>
  </si>
  <si>
    <t>Backbone_2030_CH_DE_T</t>
  </si>
  <si>
    <t>Backbone_2030_CH_CH_T</t>
  </si>
  <si>
    <t>Backbone_2030_CH_IT_T</t>
  </si>
  <si>
    <t>Backbone_2030_NL_NL_T</t>
  </si>
  <si>
    <t>Backbone_2030_NL_BE_T</t>
  </si>
  <si>
    <t>Backbone_2030_NL_DE_T</t>
  </si>
  <si>
    <t>Backbone_2030_BE_BE_T</t>
  </si>
  <si>
    <t>Backbone_2030_BE_FR_T</t>
  </si>
  <si>
    <t>Backbone_2030_BE_DE_T</t>
  </si>
  <si>
    <t>Backbone_2030_BE_NL_T</t>
  </si>
  <si>
    <t>Backbone_2030_FR_FR_T</t>
  </si>
  <si>
    <t>Backbone_2030_FR_BE_T</t>
  </si>
  <si>
    <t>Backbone_2030_FR_DE_T</t>
  </si>
  <si>
    <t>Backbone_2030_FR_IT_T</t>
  </si>
  <si>
    <t>Backbone_2030_FR_ES_T</t>
  </si>
  <si>
    <t>Backbone_2030_FR_CH_T</t>
  </si>
  <si>
    <t>Backbone_2030_ES_FR_T</t>
  </si>
  <si>
    <t>Backbone_2030_ES_PT_T</t>
  </si>
  <si>
    <t>Backbone_2030_ES_ES_T</t>
  </si>
  <si>
    <t>Backbone_2030_PT_PT_T</t>
  </si>
  <si>
    <t>Backbone_2030_PT_ES_T</t>
  </si>
  <si>
    <t>Backbone_2030_UK_UK_T</t>
  </si>
  <si>
    <t>Backbone_2040_IT_IT_T</t>
  </si>
  <si>
    <t>Backbone_2040_IT_AT_T</t>
  </si>
  <si>
    <t>Backbone_2040_IT_FR_T</t>
  </si>
  <si>
    <t>Backbone_2040_IT_CH_T</t>
  </si>
  <si>
    <t>Backbone_2040_IT_SI_T</t>
  </si>
  <si>
    <t>Backbone_2040_EL_EL_T</t>
  </si>
  <si>
    <t>Backbone_2040_EL_BG_T</t>
  </si>
  <si>
    <t>Backbone_2040_BG_EL_T</t>
  </si>
  <si>
    <t>Backbone_2040_BG_RO_T</t>
  </si>
  <si>
    <t>Backbone_2040_BG_BG_T</t>
  </si>
  <si>
    <t>Backbone_2040_RO_RO_T</t>
  </si>
  <si>
    <t>Backbone_2040_RO_HU_T</t>
  </si>
  <si>
    <t>Backbone_2040_RO_BG_T</t>
  </si>
  <si>
    <t>Backbone_2040_HU_RO_T</t>
  </si>
  <si>
    <t>Backbone_2040_HU_AT_T</t>
  </si>
  <si>
    <t>Backbone_2040_HU_SK_T</t>
  </si>
  <si>
    <t>Backbone_2040_HU_HR_T</t>
  </si>
  <si>
    <t>Backbone_2040_HU_SI_T</t>
  </si>
  <si>
    <t>Backbone_2040_HU_HU_T</t>
  </si>
  <si>
    <t>Backbone_2040_HR_HR_T</t>
  </si>
  <si>
    <t>Backbone_2040_HR_HU_T</t>
  </si>
  <si>
    <t>Backbone_2040_HR_SI_T</t>
  </si>
  <si>
    <t>Backbone_2040_SI_IT_T</t>
  </si>
  <si>
    <t>Backbone_2040_SI_SI_T</t>
  </si>
  <si>
    <t>Backbone_2040_SI_HR_T</t>
  </si>
  <si>
    <t>Backbone_2040_SI_HU_T</t>
  </si>
  <si>
    <t>Backbone_2040_SI_AT_T</t>
  </si>
  <si>
    <t>Backbone_2040_SK_SK_T</t>
  </si>
  <si>
    <t>Backbone_2040_SK_HU_T</t>
  </si>
  <si>
    <t>Backbone_2040_SK_PL_T</t>
  </si>
  <si>
    <t>Backbone_2040_SK_CZ_T</t>
  </si>
  <si>
    <t>Backbone_2040_SK_AT_T</t>
  </si>
  <si>
    <t>Backbone_2040_AT_AT_T</t>
  </si>
  <si>
    <t>Backbone_2040_AT_CZ_T</t>
  </si>
  <si>
    <t>Backbone_2040_AT_DE_T</t>
  </si>
  <si>
    <t>Backbone_2040_AT_HU_T</t>
  </si>
  <si>
    <t>Backbone_2040_AT_IT_T</t>
  </si>
  <si>
    <t>Backbone_2040_AT_SK_T</t>
  </si>
  <si>
    <t>Backbone_2040_AT_SI_T</t>
  </si>
  <si>
    <t>Backbone_2040_AT_CH_T</t>
  </si>
  <si>
    <t>Backbone_2040_PL_PL_T</t>
  </si>
  <si>
    <t>Backbone_2040_PL_CZ_T</t>
  </si>
  <si>
    <t>Backbone_2040_PL_DE_T</t>
  </si>
  <si>
    <t>Backbone_2040_PL_LT_T</t>
  </si>
  <si>
    <t>Backbone_2040_PL_SK_T</t>
  </si>
  <si>
    <t>Backbone_2040_LT_LT_T</t>
  </si>
  <si>
    <t>Backbone_2040_LT_PL_T</t>
  </si>
  <si>
    <t>Backbone_2040_LT_LV_T</t>
  </si>
  <si>
    <t>Backbone_2040_LV_LV_T</t>
  </si>
  <si>
    <t>Backbone_2040_LV_LT_T</t>
  </si>
  <si>
    <t>Backbone_2040_LV_EE_T</t>
  </si>
  <si>
    <t>Backbone_2040_EE_EE_T</t>
  </si>
  <si>
    <t>Backbone_2040_EE_LV_T</t>
  </si>
  <si>
    <t>Backbone_2040_FI_FI_T</t>
  </si>
  <si>
    <t>Backbone_2040_FI_SE_T</t>
  </si>
  <si>
    <t>Backbone_2040_SE_SE_T</t>
  </si>
  <si>
    <t>Backbone_2040_SE_FI_T</t>
  </si>
  <si>
    <t>Backbone_2040_SE_NO_T</t>
  </si>
  <si>
    <t>Backbone_2040_NO_NO_T</t>
  </si>
  <si>
    <t>Backbone_2040_NO_SE_T</t>
  </si>
  <si>
    <t>Backbone_2040_CZ_AT_T</t>
  </si>
  <si>
    <t>Backbone_2040_CZ_DE_T</t>
  </si>
  <si>
    <t>Backbone_2040_CZ_PL_T</t>
  </si>
  <si>
    <t>Backbone_2040_CZ_SK_T</t>
  </si>
  <si>
    <t>Backbone_2040_CZ_CZ_T</t>
  </si>
  <si>
    <t>Backbone_2040_DE_AT_T</t>
  </si>
  <si>
    <t>Backbone_2040_DE_BE_T</t>
  </si>
  <si>
    <t>Backbone_2040_DE_CZ_T</t>
  </si>
  <si>
    <t>Backbone_2040_DE_DK_T</t>
  </si>
  <si>
    <t>Backbone_2040_DE_FR_T</t>
  </si>
  <si>
    <t>Backbone_2040_DE_NL_T</t>
  </si>
  <si>
    <t>Backbone_2040_DE_PL_T</t>
  </si>
  <si>
    <t>Backbone_2040_DE_CH_T</t>
  </si>
  <si>
    <t>Backbone_2040_DE_DE_T</t>
  </si>
  <si>
    <t>Backbone_2040_DK_DK_T</t>
  </si>
  <si>
    <t>Backbone_2040_DK_DE_T</t>
  </si>
  <si>
    <t>Backbone_2040_CH_AT_T</t>
  </si>
  <si>
    <t>Backbone_2040_CH_FR_T</t>
  </si>
  <si>
    <t>Backbone_2040_CH_DE_T</t>
  </si>
  <si>
    <t>Backbone_2040_CH_CH_T</t>
  </si>
  <si>
    <t>Backbone_2040_CH_IT_T</t>
  </si>
  <si>
    <t>Backbone_2040_NL_NL_T</t>
  </si>
  <si>
    <t>Backbone_2040_NL_BE_T</t>
  </si>
  <si>
    <t>Backbone_2040_NL_DE_T</t>
  </si>
  <si>
    <t>Backbone_2040_BE_BE_T</t>
  </si>
  <si>
    <t>Backbone_2040_BE_FR_T</t>
  </si>
  <si>
    <t>Backbone_2040_BE_DE_T</t>
  </si>
  <si>
    <t>Backbone_2040_BE_NL_T</t>
  </si>
  <si>
    <t>Backbone_2040_FR_FR_T</t>
  </si>
  <si>
    <t>Backbone_2040_FR_BE_T</t>
  </si>
  <si>
    <t>Backbone_2040_FR_DE_T</t>
  </si>
  <si>
    <t>Backbone_2040_FR_IT_T</t>
  </si>
  <si>
    <t>Backbone_2040_FR_ES_T</t>
  </si>
  <si>
    <t>Backbone_2040_FR_CH_T</t>
  </si>
  <si>
    <t>Backbone_2040_ES_FR_T</t>
  </si>
  <si>
    <t>Backbone_2040_ES_PT_T</t>
  </si>
  <si>
    <t>Backbone_2040_ES_ES_T</t>
  </si>
  <si>
    <t>Backbone_2040_PT_PT_T</t>
  </si>
  <si>
    <t>Backbone_2040_PT_ES_T</t>
  </si>
  <si>
    <t>Backbone_2040_UK_UK_T</t>
  </si>
  <si>
    <t>Backbone_2050_IT_IT_T</t>
  </si>
  <si>
    <t>Backbone_2050_IT_AT_T</t>
  </si>
  <si>
    <t>Backbone_2050_IT_FR_T</t>
  </si>
  <si>
    <t>Backbone_2050_IT_CH_T</t>
  </si>
  <si>
    <t>Backbone_2050_IT_SI_T</t>
  </si>
  <si>
    <t>Backbone_2050_EL_EL_T</t>
  </si>
  <si>
    <t>Backbone_2050_EL_BG_T</t>
  </si>
  <si>
    <t>Backbone_2050_BG_EL_T</t>
  </si>
  <si>
    <t>Backbone_2050_BG_RO_T</t>
  </si>
  <si>
    <t>Backbone_2050_BG_BG_T</t>
  </si>
  <si>
    <t>Backbone_2050_RO_RO_T</t>
  </si>
  <si>
    <t>Backbone_2050_RO_HU_T</t>
  </si>
  <si>
    <t>Backbone_2050_RO_BG_T</t>
  </si>
  <si>
    <t>Backbone_2050_HU_RO_T</t>
  </si>
  <si>
    <t>Backbone_2050_HU_AT_T</t>
  </si>
  <si>
    <t>Backbone_2050_HU_SK_T</t>
  </si>
  <si>
    <t>Backbone_2050_HU_HR_T</t>
  </si>
  <si>
    <t>Backbone_2050_HU_SI_T</t>
  </si>
  <si>
    <t>Backbone_2050_HU_HU_T</t>
  </si>
  <si>
    <t>Backbone_2050_HR_HR_T</t>
  </si>
  <si>
    <t>Backbone_2050_HR_HU_T</t>
  </si>
  <si>
    <t>Backbone_2050_HR_SI_T</t>
  </si>
  <si>
    <t>Backbone_2050_SI_IT_T</t>
  </si>
  <si>
    <t>Backbone_2050_SI_SI_T</t>
  </si>
  <si>
    <t>Backbone_2050_SI_HR_T</t>
  </si>
  <si>
    <t>Backbone_2050_SI_HU_T</t>
  </si>
  <si>
    <t>Backbone_2050_SI_AT_T</t>
  </si>
  <si>
    <t>Backbone_2050_SK_SK_T</t>
  </si>
  <si>
    <t>Backbone_2050_SK_HU_T</t>
  </si>
  <si>
    <t>Backbone_2050_SK_PL_T</t>
  </si>
  <si>
    <t>Backbone_2050_SK_CZ_T</t>
  </si>
  <si>
    <t>Backbone_2050_SK_AT_T</t>
  </si>
  <si>
    <t>Backbone_2050_AT_AT_T</t>
  </si>
  <si>
    <t>Backbone_2050_AT_CZ_T</t>
  </si>
  <si>
    <t>Backbone_2050_AT_DE_T</t>
  </si>
  <si>
    <t>Backbone_2050_AT_HU_T</t>
  </si>
  <si>
    <t>Backbone_2050_AT_IT_T</t>
  </si>
  <si>
    <t>Backbone_2050_AT_SK_T</t>
  </si>
  <si>
    <t>Backbone_2050_AT_SI_T</t>
  </si>
  <si>
    <t>Backbone_2050_AT_CH_T</t>
  </si>
  <si>
    <t>Backbone_2050_PL_PL_T</t>
  </si>
  <si>
    <t>Backbone_2050_PL_CZ_T</t>
  </si>
  <si>
    <t>Backbone_2050_PL_DE_T</t>
  </si>
  <si>
    <t>Backbone_2050_PL_LT_T</t>
  </si>
  <si>
    <t>Backbone_2050_PL_SK_T</t>
  </si>
  <si>
    <t>Backbone_2050_LT_LT_T</t>
  </si>
  <si>
    <t>Backbone_2050_LT_PL_T</t>
  </si>
  <si>
    <t>Backbone_2050_LT_LV_T</t>
  </si>
  <si>
    <t>Backbone_2050_LV_LV_T</t>
  </si>
  <si>
    <t>Backbone_2050_LV_LT_T</t>
  </si>
  <si>
    <t>Backbone_2050_LV_EE_T</t>
  </si>
  <si>
    <t>Backbone_2050_EE_EE_T</t>
  </si>
  <si>
    <t>Backbone_2050_EE_LV_T</t>
  </si>
  <si>
    <t>Backbone_2050_FI_FI_T</t>
  </si>
  <si>
    <t>Backbone_2050_FI_SE_T</t>
  </si>
  <si>
    <t>Backbone_2050_SE_SE_T</t>
  </si>
  <si>
    <t>Backbone_2050_SE_FI_T</t>
  </si>
  <si>
    <t>Backbone_2050_SE_NO_T</t>
  </si>
  <si>
    <t>Backbone_2050_NO_NO_T</t>
  </si>
  <si>
    <t>Backbone_2050_NO_SE_T</t>
  </si>
  <si>
    <t>Backbone_2050_CZ_AT_T</t>
  </si>
  <si>
    <t>Backbone_2050_CZ_DE_T</t>
  </si>
  <si>
    <t>Backbone_2050_CZ_PL_T</t>
  </si>
  <si>
    <t>Backbone_2050_CZ_SK_T</t>
  </si>
  <si>
    <t>Backbone_2050_CZ_CZ_T</t>
  </si>
  <si>
    <t>Backbone_2050_DE_AT_T</t>
  </si>
  <si>
    <t>Backbone_2050_DE_BE_T</t>
  </si>
  <si>
    <t>Backbone_2050_DE_CZ_T</t>
  </si>
  <si>
    <t>Backbone_2050_DE_DK_T</t>
  </si>
  <si>
    <t>Backbone_2050_DE_FR_T</t>
  </si>
  <si>
    <t>Backbone_2050_DE_NL_T</t>
  </si>
  <si>
    <t>Backbone_2050_DE_PL_T</t>
  </si>
  <si>
    <t>Backbone_2050_DE_CH_T</t>
  </si>
  <si>
    <t>Backbone_2050_DE_DE_T</t>
  </si>
  <si>
    <t>Backbone_2050_DK_DK_T</t>
  </si>
  <si>
    <t>Backbone_2050_DK_DE_T</t>
  </si>
  <si>
    <t>Backbone_2050_CH_AT_T</t>
  </si>
  <si>
    <t>Backbone_2050_CH_FR_T</t>
  </si>
  <si>
    <t>Backbone_2050_CH_DE_T</t>
  </si>
  <si>
    <t>Backbone_2050_CH_CH_T</t>
  </si>
  <si>
    <t>Backbone_2050_CH_IT_T</t>
  </si>
  <si>
    <t>Backbone_2050_NL_NL_T</t>
  </si>
  <si>
    <t>Backbone_2050_NL_BE_T</t>
  </si>
  <si>
    <t>Backbone_2050_NL_DE_T</t>
  </si>
  <si>
    <t>Backbone_2050_BE_BE_T</t>
  </si>
  <si>
    <t>Backbone_2050_BE_FR_T</t>
  </si>
  <si>
    <t>Backbone_2050_BE_DE_T</t>
  </si>
  <si>
    <t>Backbone_2050_BE_NL_T</t>
  </si>
  <si>
    <t>Backbone_2050_FR_FR_T</t>
  </si>
  <si>
    <t>Backbone_2050_CZ_DE_1.1</t>
  </si>
  <si>
    <t>Backbone_2050_ES_FR_1.1</t>
  </si>
  <si>
    <t>Backbone_2050_IT_SI_2.`</t>
  </si>
  <si>
    <t>Backbone_2050_PL_DE_2.1</t>
  </si>
  <si>
    <t>Backbone_2040_CZ_DE_1.1</t>
  </si>
  <si>
    <t>Backbone_2040_ES_FR_1.1</t>
  </si>
  <si>
    <t>Backbone_2040_IT_SI_2.1</t>
  </si>
  <si>
    <t>Backbone_2040_PL_DE_2.1</t>
  </si>
  <si>
    <t>Backbone_2030_CZ_DE_1.1</t>
  </si>
  <si>
    <t>Backbone_2030_IT_SI_2.1</t>
  </si>
  <si>
    <t>Backbone_2030_PL_DE_2.1</t>
  </si>
  <si>
    <t>10^9 kg stored</t>
  </si>
  <si>
    <t>Capacity_repurposing_salt_caverns</t>
  </si>
  <si>
    <t>capacity_repurposing_others</t>
  </si>
  <si>
    <t>capacity_new_sites</t>
  </si>
  <si>
    <t>Capex_cost_salt</t>
  </si>
  <si>
    <t>Capex_cost_others</t>
  </si>
  <si>
    <t>Capex_cost_new</t>
  </si>
  <si>
    <t>annualized_investment_cost:salt</t>
  </si>
  <si>
    <t>annualized_investment_cost_others</t>
  </si>
  <si>
    <t>annulized_investment_cost_new</t>
  </si>
  <si>
    <t>Austria</t>
  </si>
  <si>
    <t>no costraints…</t>
  </si>
  <si>
    <t>Belgium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</si>
  <si>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</si>
  <si>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</si>
  <si>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</si>
  <si>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</si>
  <si>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</si>
  <si>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</si>
  <si>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</si>
  <si>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</si>
  <si>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</si>
  <si>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</si>
  <si>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Luxembourg</t>
  </si>
  <si>
    <t>Netherlands</t>
  </si>
  <si>
    <t>Poland</t>
  </si>
  <si>
    <t>Slovakia</t>
  </si>
  <si>
    <t>Slovenia</t>
  </si>
  <si>
    <t>Spain</t>
  </si>
  <si>
    <t>Sweden</t>
  </si>
  <si>
    <t>kg stored</t>
  </si>
  <si>
    <t>storage_limit</t>
  </si>
  <si>
    <t>self_discharge_rate</t>
  </si>
  <si>
    <t>notes</t>
  </si>
  <si>
    <t>uniform</t>
  </si>
  <si>
    <t>kg/hr discharge rate</t>
  </si>
  <si>
    <t>storage duration</t>
  </si>
  <si>
    <t>cycles/year</t>
  </si>
  <si>
    <t>$/(kg/hr discharged)</t>
  </si>
  <si>
    <t>kWh/kg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</si>
</sst>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33">
    <xf numFmtId="0" fontId="0" fillId="0" borderId="0" xfId="0"/>
    <xf numFmtId="0" fontId="1" fillId="0" borderId="0" xfId="0" applyFont="1"/>
    <xf numFmtId="0" fontId="2" fillId="0" borderId="0" xfId="0" applyFont="1"/>
    <xf numFmtId="9" fontId="0" fillId="0" borderId="0" xfId="1" applyFon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/>
    <xf numFmtId="0" fontId="7" fillId="2" borderId="0" xfId="0" applyFont="1" applyFill="1"/>
    <xf numFmtId="0" fontId="0" fillId="3" borderId="0" xfId="0" applyFill="1"/>
    <xf numFmtId="0" fontId="7" fillId="3" borderId="0" xfId="0" applyFont="1" applyFill="1"/>
    <xf numFmtId="0" fontId="0" fillId="4" borderId="0" xfId="0" applyFill="1"/>
    <xf numFmtId="0" fontId="7" fillId="4" borderId="0" xfId="0" applyFont="1" applyFill="1"/>
    <xf numFmtId="0" fontId="0" fillId="5" borderId="0" xfId="0" applyFill="1"/>
    <xf numFmtId="0" fontId="7" fillId="5" borderId="0" xfId="0" applyFont="1" applyFill="1"/>
    <xf numFmtId="0" fontId="0" fillId="6" borderId="0" xfId="0" applyFill="1"/>
    <xf numFmtId="0" fontId="7" fillId="6" borderId="0" xfId="0" applyFont="1" applyFill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9" fillId="0" borderId="0" xfId="0" applyFont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7" fillId="0" borderId="0" xfId="0" applyFont="1"/>
    <xf numFmtId="0" fontId="10" fillId="0" borderId="0" xfId="0" applyFont="1"/>
    <xf numFmtId="0" fontId="11" fillId="0" borderId="0" xfId="0" applyFont="1"/>
    <xf numFmtId="0" fontId="10" fillId="0" borderId="0" xfId="0" applyFont="1" applyAlignment="1">
      <alignment horizontal="right"/>
    </xf>
    <xf numFmtId="11" fontId="10" fillId="0" borderId="0" xfId="0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EB23E-145E-400C-A0E4-F392175696F5}">
  <dimension ref="A1:C2"/>
  <sheetViews>
    <sheetView workbookViewId="0">
      <selection activeCell="B2" sqref="B2"/>
    </sheetView>
  </sheetViews>
  <sheetFormatPr defaultColWidth="8.68359375" defaultRowHeight="14.4" x14ac:dyDescent="0.55000000000000004"/>
  <cols>
    <col min="1" max="1" width="18.41796875" customWidth="1"/>
  </cols>
  <sheetData>
    <row r="1" spans="1:3" x14ac:dyDescent="0.55000000000000004">
      <c r="A1" s="1" t="s">
        <v>0</v>
      </c>
      <c r="B1" s="1" t="s">
        <v>1</v>
      </c>
      <c r="C1" s="1" t="s">
        <v>2</v>
      </c>
    </row>
    <row r="2" spans="1:3" x14ac:dyDescent="0.55000000000000004">
      <c r="A2" t="s">
        <v>3</v>
      </c>
      <c r="B2" s="3">
        <v>0</v>
      </c>
      <c r="C2" t="s">
        <v>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6BFA3-71C2-4E46-AF9F-2CC7C04ED2E6}">
  <dimension ref="A1:P22"/>
  <sheetViews>
    <sheetView topLeftCell="E1" workbookViewId="0">
      <selection activeCell="G10" sqref="G10"/>
    </sheetView>
  </sheetViews>
  <sheetFormatPr defaultColWidth="8.68359375" defaultRowHeight="14.4" x14ac:dyDescent="0.55000000000000004"/>
  <cols>
    <col min="4" max="4" width="13.41796875" customWidth="1"/>
    <col min="5" max="5" width="18" customWidth="1"/>
    <col min="6" max="6" width="15.68359375" customWidth="1"/>
    <col min="7" max="7" width="15.41796875" customWidth="1"/>
    <col min="8" max="8" width="19.15625" customWidth="1"/>
    <col min="9" max="12" width="23.41796875" customWidth="1"/>
  </cols>
  <sheetData>
    <row r="1" spans="1:16" x14ac:dyDescent="0.55000000000000004">
      <c r="A1" s="29" t="s">
        <v>5</v>
      </c>
      <c r="B1" s="29" t="s">
        <v>6</v>
      </c>
      <c r="C1" s="29" t="s">
        <v>7</v>
      </c>
      <c r="D1" s="29" t="s">
        <v>539</v>
      </c>
      <c r="E1" s="29" t="s">
        <v>959</v>
      </c>
      <c r="F1" s="29" t="s">
        <v>959</v>
      </c>
      <c r="G1" s="29" t="s">
        <v>959</v>
      </c>
      <c r="H1" s="29" t="s">
        <v>959</v>
      </c>
      <c r="I1" s="29" t="s">
        <v>540</v>
      </c>
      <c r="J1" s="29" t="s">
        <v>540</v>
      </c>
      <c r="K1" s="29" t="s">
        <v>540</v>
      </c>
      <c r="L1" s="29" t="s">
        <v>541</v>
      </c>
      <c r="M1" s="29" t="s">
        <v>541</v>
      </c>
      <c r="N1" s="29" t="s">
        <v>541</v>
      </c>
      <c r="O1" s="29" t="s">
        <v>542</v>
      </c>
      <c r="P1" s="29" t="s">
        <v>542</v>
      </c>
    </row>
    <row r="2" spans="1:16" s="1" customFormat="1" x14ac:dyDescent="0.55000000000000004">
      <c r="A2" s="30" t="s">
        <v>0</v>
      </c>
      <c r="B2" s="30" t="s">
        <v>6</v>
      </c>
      <c r="C2" s="30" t="s">
        <v>7</v>
      </c>
      <c r="D2" s="30" t="s">
        <v>16</v>
      </c>
      <c r="E2" s="30" t="s">
        <v>17</v>
      </c>
      <c r="F2" s="30" t="s">
        <v>960</v>
      </c>
      <c r="G2" s="30" t="s">
        <v>961</v>
      </c>
      <c r="H2" s="30" t="s">
        <v>962</v>
      </c>
      <c r="I2" s="30" t="s">
        <v>963</v>
      </c>
      <c r="J2" s="30" t="s">
        <v>964</v>
      </c>
      <c r="K2" s="30" t="s">
        <v>965</v>
      </c>
      <c r="L2" s="30" t="s">
        <v>966</v>
      </c>
      <c r="M2" s="30" t="s">
        <v>967</v>
      </c>
      <c r="N2" s="30" t="s">
        <v>968</v>
      </c>
      <c r="O2" s="30" t="s">
        <v>543</v>
      </c>
      <c r="P2" s="30" t="s">
        <v>544</v>
      </c>
    </row>
    <row r="3" spans="1:16" x14ac:dyDescent="0.55000000000000004">
      <c r="A3" s="29"/>
      <c r="B3" s="31" t="s">
        <v>969</v>
      </c>
      <c r="C3" s="29"/>
      <c r="D3" s="29"/>
      <c r="E3" s="29"/>
      <c r="F3" s="29">
        <v>0</v>
      </c>
      <c r="G3" s="29">
        <v>0.68768768800000002</v>
      </c>
      <c r="H3" s="29" t="s">
        <v>970</v>
      </c>
      <c r="I3" s="29">
        <v>27.46</v>
      </c>
      <c r="J3" s="29">
        <v>18</v>
      </c>
      <c r="K3" s="29">
        <v>100</v>
      </c>
      <c r="L3" s="29">
        <v>1.786312407</v>
      </c>
      <c r="M3" s="29">
        <v>1.1709258309999999</v>
      </c>
      <c r="N3" s="29">
        <v>6.5051435079999997</v>
      </c>
      <c r="O3" s="29">
        <v>0.99</v>
      </c>
      <c r="P3" s="29">
        <v>0.99</v>
      </c>
    </row>
    <row r="4" spans="1:16" x14ac:dyDescent="0.55000000000000004">
      <c r="A4" s="29"/>
      <c r="B4" s="31" t="s">
        <v>971</v>
      </c>
      <c r="C4" s="29"/>
      <c r="D4" s="29"/>
      <c r="E4" s="29"/>
      <c r="F4" s="29">
        <v>0</v>
      </c>
      <c r="G4" s="29">
        <v>6.6066066000000007E-2</v>
      </c>
      <c r="H4" s="29"/>
      <c r="I4" s="29">
        <v>27.46</v>
      </c>
      <c r="J4" s="29">
        <v>18</v>
      </c>
      <c r="K4" s="29">
        <v>100</v>
      </c>
      <c r="L4" s="29">
        <v>1.786312407</v>
      </c>
      <c r="M4" s="29">
        <v>1.1709258309999999</v>
      </c>
      <c r="N4" s="29">
        <v>6.5051435079999997</v>
      </c>
      <c r="O4" s="29">
        <v>0.99</v>
      </c>
      <c r="P4" s="29">
        <v>0.99</v>
      </c>
    </row>
    <row r="5" spans="1:16" x14ac:dyDescent="0.55000000000000004">
      <c r="A5" s="29"/>
      <c r="B5" s="31" t="s">
        <v>972</v>
      </c>
      <c r="C5" s="29"/>
      <c r="D5" s="29"/>
      <c r="E5" s="29"/>
      <c r="F5" s="29">
        <v>0</v>
      </c>
      <c r="G5" s="29">
        <v>0.31231231199999998</v>
      </c>
      <c r="H5" s="29"/>
      <c r="I5" s="29">
        <v>27.46</v>
      </c>
      <c r="J5" s="29">
        <v>18</v>
      </c>
      <c r="K5" s="29">
        <v>100</v>
      </c>
      <c r="L5" s="29">
        <v>1.786312407</v>
      </c>
      <c r="M5" s="29">
        <v>1.1709258309999999</v>
      </c>
      <c r="N5" s="29">
        <v>6.5051435079999997</v>
      </c>
      <c r="O5" s="29">
        <v>0.99</v>
      </c>
      <c r="P5" s="29">
        <v>0.99</v>
      </c>
    </row>
    <row r="6" spans="1:16" x14ac:dyDescent="0.55000000000000004">
      <c r="A6" s="29"/>
      <c r="B6" s="31" t="s">
        <v>973</v>
      </c>
      <c r="C6" s="29"/>
      <c r="D6" s="29"/>
      <c r="E6" s="29"/>
      <c r="F6" s="29">
        <v>3.9039038999999998E-2</v>
      </c>
      <c r="G6" s="29">
        <v>6.0060059999999998E-2</v>
      </c>
      <c r="H6" s="29"/>
      <c r="I6" s="29">
        <v>27.46</v>
      </c>
      <c r="J6" s="29">
        <v>18</v>
      </c>
      <c r="K6" s="29">
        <v>100</v>
      </c>
      <c r="L6" s="29">
        <v>1.786312407</v>
      </c>
      <c r="M6" s="29">
        <v>1.1709258309999999</v>
      </c>
      <c r="N6" s="29">
        <v>6.5051435079999997</v>
      </c>
      <c r="O6" s="29">
        <v>0.99</v>
      </c>
      <c r="P6" s="29">
        <v>0.99</v>
      </c>
    </row>
    <row r="7" spans="1:16" x14ac:dyDescent="0.55000000000000004">
      <c r="A7" s="29"/>
      <c r="B7" s="31" t="s">
        <v>974</v>
      </c>
      <c r="C7" s="29"/>
      <c r="D7" s="29"/>
      <c r="E7" s="29"/>
      <c r="F7" s="29">
        <v>0</v>
      </c>
      <c r="G7" s="29">
        <v>0</v>
      </c>
      <c r="H7" s="29"/>
      <c r="I7" s="29">
        <v>27.46</v>
      </c>
      <c r="J7" s="29">
        <v>18</v>
      </c>
      <c r="K7" s="29">
        <v>100</v>
      </c>
      <c r="L7" s="29">
        <v>1.786312407</v>
      </c>
      <c r="M7" s="29">
        <v>1.1709258309999999</v>
      </c>
      <c r="N7" s="29">
        <v>6.5051435079999997</v>
      </c>
      <c r="O7" s="29">
        <v>0.99</v>
      </c>
      <c r="P7" s="29">
        <v>0.99</v>
      </c>
    </row>
    <row r="8" spans="1:16" x14ac:dyDescent="0.55000000000000004">
      <c r="A8" s="29"/>
      <c r="B8" s="31" t="s">
        <v>975</v>
      </c>
      <c r="C8" s="29"/>
      <c r="D8" s="29"/>
      <c r="E8" s="29"/>
      <c r="F8" s="29">
        <v>0</v>
      </c>
      <c r="G8" s="29">
        <v>0</v>
      </c>
      <c r="H8" s="29"/>
      <c r="I8" s="29">
        <v>27.46</v>
      </c>
      <c r="J8" s="29">
        <v>18</v>
      </c>
      <c r="K8" s="29">
        <v>100</v>
      </c>
      <c r="L8" s="29">
        <v>1.786312407</v>
      </c>
      <c r="M8" s="29">
        <v>1.1709258309999999</v>
      </c>
      <c r="N8" s="29">
        <v>6.5051435079999997</v>
      </c>
      <c r="O8" s="29">
        <v>0.99</v>
      </c>
      <c r="P8" s="29">
        <v>0.99</v>
      </c>
    </row>
    <row r="9" spans="1:16" x14ac:dyDescent="0.55000000000000004">
      <c r="A9" s="29"/>
      <c r="B9" s="31" t="s">
        <v>976</v>
      </c>
      <c r="C9" s="29"/>
      <c r="D9" s="29"/>
      <c r="E9" s="32">
        <v>3.0029999999999999E-6</v>
      </c>
      <c r="F9" s="29">
        <v>7.5075075000000005E-2</v>
      </c>
      <c r="G9" s="29">
        <v>0.88288288299999995</v>
      </c>
      <c r="H9" s="29"/>
      <c r="I9" s="29">
        <v>27.46</v>
      </c>
      <c r="J9" s="29">
        <v>18</v>
      </c>
      <c r="K9" s="29">
        <v>100</v>
      </c>
      <c r="L9" s="29">
        <v>1.786312407</v>
      </c>
      <c r="M9" s="29">
        <v>1.1709258309999999</v>
      </c>
      <c r="N9" s="29">
        <v>6.5051435079999997</v>
      </c>
      <c r="O9" s="29">
        <v>0.99</v>
      </c>
      <c r="P9" s="29">
        <v>0.99</v>
      </c>
    </row>
    <row r="10" spans="1:16" x14ac:dyDescent="0.55000000000000004">
      <c r="A10" s="29"/>
      <c r="B10" s="31" t="s">
        <v>977</v>
      </c>
      <c r="C10" s="29"/>
      <c r="D10" s="29"/>
      <c r="E10" s="29">
        <v>3.0000000000000001E-3</v>
      </c>
      <c r="F10" s="29">
        <v>1.186186186</v>
      </c>
      <c r="G10" s="29">
        <v>0.65765765799999998</v>
      </c>
      <c r="H10" s="29"/>
      <c r="I10" s="29">
        <v>27.46</v>
      </c>
      <c r="J10" s="29">
        <v>18</v>
      </c>
      <c r="K10" s="29">
        <v>100</v>
      </c>
      <c r="L10" s="29">
        <v>1.786312407</v>
      </c>
      <c r="M10" s="29">
        <v>1.1709258309999999</v>
      </c>
      <c r="N10" s="29">
        <v>6.5051435079999997</v>
      </c>
      <c r="O10" s="29">
        <v>0.99</v>
      </c>
      <c r="P10" s="29">
        <v>0.99</v>
      </c>
    </row>
    <row r="11" spans="1:16" x14ac:dyDescent="0.55000000000000004">
      <c r="A11" s="29"/>
      <c r="B11" s="31" t="s">
        <v>978</v>
      </c>
      <c r="C11" s="29"/>
      <c r="D11" s="29"/>
      <c r="E11" s="29"/>
      <c r="F11" s="29">
        <v>0</v>
      </c>
      <c r="G11" s="29">
        <v>0</v>
      </c>
      <c r="H11" s="29"/>
      <c r="I11" s="29">
        <v>27.46</v>
      </c>
      <c r="J11" s="29">
        <v>18</v>
      </c>
      <c r="K11" s="29">
        <v>100</v>
      </c>
      <c r="L11" s="29">
        <v>1.786312407</v>
      </c>
      <c r="M11" s="29">
        <v>1.1709258309999999</v>
      </c>
      <c r="N11" s="29">
        <v>6.5051435079999997</v>
      </c>
      <c r="O11" s="29">
        <v>0.99</v>
      </c>
      <c r="P11" s="29">
        <v>0.99</v>
      </c>
    </row>
    <row r="12" spans="1:16" x14ac:dyDescent="0.55000000000000004">
      <c r="A12" s="29"/>
      <c r="B12" s="31" t="s">
        <v>979</v>
      </c>
      <c r="C12" s="29"/>
      <c r="D12" s="29"/>
      <c r="E12" s="29"/>
      <c r="F12" s="29">
        <v>0</v>
      </c>
      <c r="G12" s="29">
        <v>0.50450450499999999</v>
      </c>
      <c r="H12" s="29"/>
      <c r="I12" s="29">
        <v>27.46</v>
      </c>
      <c r="J12" s="29">
        <v>18</v>
      </c>
      <c r="K12" s="29">
        <v>100</v>
      </c>
      <c r="L12" s="29">
        <v>1.786312407</v>
      </c>
      <c r="M12" s="29">
        <v>1.1709258309999999</v>
      </c>
      <c r="N12" s="29">
        <v>6.5051435079999997</v>
      </c>
      <c r="O12" s="29">
        <v>0.99</v>
      </c>
      <c r="P12" s="29">
        <v>0.99</v>
      </c>
    </row>
    <row r="13" spans="1:16" x14ac:dyDescent="0.55000000000000004">
      <c r="A13" s="29"/>
      <c r="B13" s="31" t="s">
        <v>980</v>
      </c>
      <c r="C13" s="29"/>
      <c r="D13" s="29"/>
      <c r="E13" s="29"/>
      <c r="F13" s="29">
        <v>0</v>
      </c>
      <c r="G13" s="29">
        <v>0</v>
      </c>
      <c r="H13" s="29"/>
      <c r="I13" s="29">
        <v>27.46</v>
      </c>
      <c r="J13" s="29">
        <v>18</v>
      </c>
      <c r="K13" s="29">
        <v>100</v>
      </c>
      <c r="L13" s="29">
        <v>1.786312407</v>
      </c>
      <c r="M13" s="29">
        <v>1.1709258309999999</v>
      </c>
      <c r="N13" s="29">
        <v>6.5051435079999997</v>
      </c>
      <c r="O13" s="29">
        <v>0.99</v>
      </c>
      <c r="P13" s="29">
        <v>0.99</v>
      </c>
    </row>
    <row r="14" spans="1:16" x14ac:dyDescent="0.55000000000000004">
      <c r="A14" s="29"/>
      <c r="B14" s="31" t="s">
        <v>981</v>
      </c>
      <c r="C14" s="29"/>
      <c r="D14" s="29"/>
      <c r="E14" s="29"/>
      <c r="F14" s="29">
        <v>0</v>
      </c>
      <c r="G14" s="29">
        <v>1.4144144139999999</v>
      </c>
      <c r="H14" s="29"/>
      <c r="I14" s="29">
        <v>27.46</v>
      </c>
      <c r="J14" s="29">
        <v>18</v>
      </c>
      <c r="K14" s="29">
        <v>100</v>
      </c>
      <c r="L14" s="29">
        <v>1.786312407</v>
      </c>
      <c r="M14" s="29">
        <v>1.1709258309999999</v>
      </c>
      <c r="N14" s="29">
        <v>6.5051435079999997</v>
      </c>
      <c r="O14" s="29">
        <v>0.99</v>
      </c>
      <c r="P14" s="29">
        <v>0.99</v>
      </c>
    </row>
    <row r="15" spans="1:16" x14ac:dyDescent="0.55000000000000004">
      <c r="A15" s="29"/>
      <c r="B15" s="31" t="s">
        <v>982</v>
      </c>
      <c r="C15" s="29"/>
      <c r="D15" s="29"/>
      <c r="E15" s="29"/>
      <c r="F15" s="29">
        <v>0</v>
      </c>
      <c r="G15" s="29">
        <v>0</v>
      </c>
      <c r="H15" s="29"/>
      <c r="I15" s="29">
        <v>27.46</v>
      </c>
      <c r="J15" s="29">
        <v>18</v>
      </c>
      <c r="K15" s="29">
        <v>100</v>
      </c>
      <c r="L15" s="29">
        <v>1.786312407</v>
      </c>
      <c r="M15" s="29">
        <v>1.1709258309999999</v>
      </c>
      <c r="N15" s="29">
        <v>6.5051435079999997</v>
      </c>
      <c r="O15" s="29">
        <v>0.99</v>
      </c>
      <c r="P15" s="29">
        <v>0.99</v>
      </c>
    </row>
    <row r="16" spans="1:16" x14ac:dyDescent="0.55000000000000004">
      <c r="A16" s="29"/>
      <c r="B16" s="31" t="s">
        <v>983</v>
      </c>
      <c r="C16" s="29"/>
      <c r="D16" s="29"/>
      <c r="E16" s="29"/>
      <c r="F16" s="29">
        <v>2.7027026999999999E-2</v>
      </c>
      <c r="G16" s="29">
        <v>1.012012012</v>
      </c>
      <c r="H16" s="29"/>
      <c r="I16" s="29">
        <v>27.46</v>
      </c>
      <c r="J16" s="29">
        <v>18</v>
      </c>
      <c r="K16" s="29">
        <v>100</v>
      </c>
      <c r="L16" s="29">
        <v>1.786312407</v>
      </c>
      <c r="M16" s="29">
        <v>1.1709258309999999</v>
      </c>
      <c r="N16" s="29">
        <v>6.5051435079999997</v>
      </c>
      <c r="O16" s="29">
        <v>0.99</v>
      </c>
      <c r="P16" s="29">
        <v>0.99</v>
      </c>
    </row>
    <row r="17" spans="1:16" x14ac:dyDescent="0.55000000000000004">
      <c r="A17" s="29"/>
      <c r="B17" s="31" t="s">
        <v>984</v>
      </c>
      <c r="C17" s="29"/>
      <c r="D17" s="29"/>
      <c r="E17" s="29"/>
      <c r="F17" s="29">
        <v>6.6066066000000007E-2</v>
      </c>
      <c r="G17" s="29">
        <v>0.21321321300000001</v>
      </c>
      <c r="H17" s="29"/>
      <c r="I17" s="29">
        <v>27.46</v>
      </c>
      <c r="J17" s="29">
        <v>18</v>
      </c>
      <c r="K17" s="29">
        <v>100</v>
      </c>
      <c r="L17" s="29">
        <v>1.786312407</v>
      </c>
      <c r="M17" s="29">
        <v>1.1709258309999999</v>
      </c>
      <c r="N17" s="29">
        <v>6.5051435079999997</v>
      </c>
      <c r="O17" s="29">
        <v>0.99</v>
      </c>
      <c r="P17" s="29">
        <v>0.99</v>
      </c>
    </row>
    <row r="18" spans="1:16" x14ac:dyDescent="0.55000000000000004">
      <c r="A18" s="29"/>
      <c r="B18" s="31" t="s">
        <v>985</v>
      </c>
      <c r="C18" s="29"/>
      <c r="D18" s="29"/>
      <c r="E18" s="29"/>
      <c r="F18" s="29">
        <v>0</v>
      </c>
      <c r="G18" s="29">
        <v>0.36036035999999999</v>
      </c>
      <c r="H18" s="29"/>
      <c r="I18" s="29">
        <v>27.46</v>
      </c>
      <c r="J18" s="29">
        <v>18</v>
      </c>
      <c r="K18" s="29">
        <v>100</v>
      </c>
      <c r="L18" s="29">
        <v>1.786312407</v>
      </c>
      <c r="M18" s="29">
        <v>1.1709258309999999</v>
      </c>
      <c r="N18" s="29">
        <v>6.5051435079999997</v>
      </c>
      <c r="O18" s="29">
        <v>0.99</v>
      </c>
      <c r="P18" s="29">
        <v>0.99</v>
      </c>
    </row>
    <row r="19" spans="1:16" x14ac:dyDescent="0.55000000000000004">
      <c r="A19" s="29"/>
      <c r="B19" s="31" t="s">
        <v>986</v>
      </c>
      <c r="C19" s="29"/>
      <c r="D19" s="29"/>
      <c r="E19" s="29"/>
      <c r="F19" s="29">
        <v>0</v>
      </c>
      <c r="G19" s="29">
        <v>0</v>
      </c>
      <c r="H19" s="29"/>
      <c r="I19" s="29">
        <v>27.46</v>
      </c>
      <c r="J19" s="29">
        <v>18</v>
      </c>
      <c r="K19" s="29">
        <v>100</v>
      </c>
      <c r="L19" s="29">
        <v>1.786312407</v>
      </c>
      <c r="M19" s="29">
        <v>1.1709258309999999</v>
      </c>
      <c r="N19" s="29">
        <v>6.5051435079999997</v>
      </c>
      <c r="O19" s="29">
        <v>0.99</v>
      </c>
      <c r="P19" s="29">
        <v>0.99</v>
      </c>
    </row>
    <row r="20" spans="1:16" x14ac:dyDescent="0.55000000000000004">
      <c r="A20" s="29"/>
      <c r="B20" s="31" t="s">
        <v>987</v>
      </c>
      <c r="C20" s="29"/>
      <c r="D20" s="29"/>
      <c r="E20" s="29"/>
      <c r="F20" s="29">
        <v>0</v>
      </c>
      <c r="G20" s="29">
        <v>0.246246246</v>
      </c>
      <c r="H20" s="29"/>
      <c r="I20" s="29">
        <v>27.46</v>
      </c>
      <c r="J20" s="29">
        <v>18</v>
      </c>
      <c r="K20" s="29">
        <v>100</v>
      </c>
      <c r="L20" s="29">
        <v>1.786312407</v>
      </c>
      <c r="M20" s="29">
        <v>1.1709258309999999</v>
      </c>
      <c r="N20" s="29">
        <v>6.5051435079999997</v>
      </c>
      <c r="O20" s="29">
        <v>0.99</v>
      </c>
      <c r="P20" s="29">
        <v>0.99</v>
      </c>
    </row>
    <row r="21" spans="1:16" x14ac:dyDescent="0.55000000000000004">
      <c r="A21" s="29"/>
      <c r="B21" s="31" t="s">
        <v>988</v>
      </c>
      <c r="C21" s="29"/>
      <c r="D21" s="29"/>
      <c r="E21" s="29"/>
      <c r="F21" s="29">
        <v>0</v>
      </c>
      <c r="G21" s="29">
        <v>6.0060099999999998E-4</v>
      </c>
      <c r="H21" s="29"/>
      <c r="I21" s="29">
        <v>27.46</v>
      </c>
      <c r="J21" s="29">
        <v>18</v>
      </c>
      <c r="K21" s="29">
        <v>100</v>
      </c>
      <c r="L21" s="29">
        <v>1.786312407</v>
      </c>
      <c r="M21" s="29">
        <v>1.1709258309999999</v>
      </c>
      <c r="N21" s="29">
        <v>6.5051435079999997</v>
      </c>
      <c r="O21" s="29">
        <v>0.99</v>
      </c>
      <c r="P21" s="29">
        <v>0.99</v>
      </c>
    </row>
    <row r="22" spans="1:16" x14ac:dyDescent="0.55000000000000004">
      <c r="A22" s="29"/>
      <c r="B22" s="31" t="s">
        <v>45</v>
      </c>
      <c r="C22" s="29"/>
      <c r="D22" s="29"/>
      <c r="E22" s="29">
        <v>1E-3</v>
      </c>
      <c r="F22" s="29">
        <v>0.111111111</v>
      </c>
      <c r="G22" s="29">
        <v>3.3033033000000003E-2</v>
      </c>
      <c r="H22" s="29"/>
      <c r="I22" s="29">
        <v>27.46</v>
      </c>
      <c r="J22" s="29">
        <v>18</v>
      </c>
      <c r="K22" s="29">
        <v>100</v>
      </c>
      <c r="L22" s="29">
        <v>1.786312407</v>
      </c>
      <c r="M22" s="29">
        <v>1.1709258309999999</v>
      </c>
      <c r="N22" s="29">
        <v>6.5051435079999997</v>
      </c>
      <c r="O22" s="29">
        <v>0.99</v>
      </c>
      <c r="P22" s="29">
        <v>0.99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EC0D1-82CD-48E8-B8DB-D7E4638515D1}">
  <dimension ref="A1:AB38"/>
  <sheetViews>
    <sheetView topLeftCell="C1" workbookViewId="0">
      <selection activeCell="K24" sqref="K24"/>
    </sheetView>
  </sheetViews>
  <sheetFormatPr defaultRowHeight="14.4" x14ac:dyDescent="0.55000000000000004"/>
  <sheetData>
    <row r="1" spans="1:28" x14ac:dyDescent="0.55000000000000004">
      <c r="A1" s="2" t="s">
        <v>7</v>
      </c>
      <c r="B1" s="2" t="s">
        <v>521</v>
      </c>
      <c r="C1" s="2" t="s">
        <v>537</v>
      </c>
      <c r="D1" s="2" t="s">
        <v>537</v>
      </c>
      <c r="E1" s="2" t="s">
        <v>537</v>
      </c>
      <c r="F1" s="2" t="s">
        <v>537</v>
      </c>
      <c r="G1" s="2" t="s">
        <v>537</v>
      </c>
      <c r="H1" s="2" t="s">
        <v>537</v>
      </c>
      <c r="I1" s="2" t="s">
        <v>537</v>
      </c>
      <c r="J1" s="2" t="s">
        <v>537</v>
      </c>
      <c r="K1" s="2" t="s">
        <v>537</v>
      </c>
      <c r="L1" s="2" t="s">
        <v>537</v>
      </c>
      <c r="M1" s="2" t="s">
        <v>537</v>
      </c>
      <c r="N1" s="2" t="s">
        <v>537</v>
      </c>
      <c r="O1" s="2" t="s">
        <v>537</v>
      </c>
      <c r="P1" s="2" t="s">
        <v>537</v>
      </c>
      <c r="Q1" s="2" t="s">
        <v>537</v>
      </c>
      <c r="R1" s="2" t="s">
        <v>537</v>
      </c>
      <c r="S1" s="2" t="s">
        <v>537</v>
      </c>
      <c r="T1" s="2" t="s">
        <v>537</v>
      </c>
      <c r="U1" s="2" t="s">
        <v>537</v>
      </c>
      <c r="V1" s="2" t="s">
        <v>537</v>
      </c>
      <c r="W1" s="2" t="s">
        <v>537</v>
      </c>
      <c r="X1" s="2" t="s">
        <v>537</v>
      </c>
      <c r="Y1" s="2" t="s">
        <v>537</v>
      </c>
      <c r="Z1" s="2" t="s">
        <v>537</v>
      </c>
      <c r="AA1" s="2" t="s">
        <v>537</v>
      </c>
      <c r="AB1" s="2" t="s">
        <v>537</v>
      </c>
    </row>
    <row r="2" spans="1:28" x14ac:dyDescent="0.55000000000000004">
      <c r="A2" s="1" t="s">
        <v>7</v>
      </c>
      <c r="B2" s="1" t="s">
        <v>523</v>
      </c>
      <c r="C2" s="1" t="s">
        <v>51</v>
      </c>
      <c r="D2" s="1" t="s">
        <v>57</v>
      </c>
      <c r="E2" s="1" t="s">
        <v>71</v>
      </c>
      <c r="F2" s="1" t="s">
        <v>77</v>
      </c>
      <c r="G2" s="1" t="s">
        <v>75</v>
      </c>
      <c r="H2" s="1" t="s">
        <v>43</v>
      </c>
      <c r="I2" s="1" t="s">
        <v>59</v>
      </c>
      <c r="J2" s="1" t="s">
        <v>49</v>
      </c>
      <c r="K2" s="1" t="s">
        <v>41</v>
      </c>
      <c r="L2" s="1" t="s">
        <v>29</v>
      </c>
      <c r="M2" s="1" t="s">
        <v>63</v>
      </c>
      <c r="N2" s="1" t="s">
        <v>65</v>
      </c>
      <c r="O2" s="1" t="s">
        <v>33</v>
      </c>
      <c r="P2" s="1" t="s">
        <v>79</v>
      </c>
      <c r="Q2" s="1" t="s">
        <v>484</v>
      </c>
      <c r="R2" s="1" t="s">
        <v>35</v>
      </c>
      <c r="S2" s="1" t="s">
        <v>47</v>
      </c>
      <c r="T2" s="1" t="s">
        <v>53</v>
      </c>
      <c r="U2" s="1" t="s">
        <v>39</v>
      </c>
      <c r="V2" s="1" t="s">
        <v>69</v>
      </c>
      <c r="W2" s="1" t="s">
        <v>73</v>
      </c>
      <c r="X2" s="1" t="s">
        <v>81</v>
      </c>
      <c r="Y2" s="1" t="s">
        <v>37</v>
      </c>
      <c r="Z2" s="1" t="s">
        <v>55</v>
      </c>
      <c r="AA2" s="1" t="s">
        <v>61</v>
      </c>
      <c r="AB2" s="1" t="s">
        <v>45</v>
      </c>
    </row>
    <row r="3" spans="1:28" x14ac:dyDescent="0.55000000000000004">
      <c r="A3">
        <v>2030</v>
      </c>
      <c r="B3" t="s">
        <v>525</v>
      </c>
      <c r="C3" s="21">
        <v>9.479068377977086E-2</v>
      </c>
      <c r="D3" s="21">
        <v>0.10484246617135481</v>
      </c>
      <c r="E3" s="21">
        <v>8.6820286901101787E-2</v>
      </c>
      <c r="F3" s="21">
        <v>8.8425244419279944E-2</v>
      </c>
      <c r="G3" s="21">
        <v>7.2582902858656248E-2</v>
      </c>
      <c r="H3" s="21">
        <v>0.17377173106846128</v>
      </c>
      <c r="I3" s="21">
        <v>9.1457142328882149E-2</v>
      </c>
      <c r="J3" s="21">
        <v>6.1417813719179294E-2</v>
      </c>
      <c r="K3" s="21">
        <v>8.0411639812272756E-2</v>
      </c>
      <c r="L3" s="21">
        <v>0.14135442623496872</v>
      </c>
      <c r="M3" s="21">
        <v>0.10260215976267872</v>
      </c>
      <c r="N3" s="21">
        <v>8.8425244419279944E-2</v>
      </c>
      <c r="O3" s="21">
        <v>0.13558354058561592</v>
      </c>
      <c r="P3" s="21">
        <v>9.3814150004588232E-2</v>
      </c>
      <c r="Q3" s="21">
        <v>9.754355711343099E-2</v>
      </c>
      <c r="R3" s="21">
        <v>8.7173999393347607E-2</v>
      </c>
      <c r="S3" s="21">
        <v>7.6775470858643877E-2</v>
      </c>
      <c r="T3" s="21">
        <v>8.481717024132053E-2</v>
      </c>
      <c r="U3" s="21">
        <v>9.4425624898626284E-2</v>
      </c>
      <c r="V3" s="21">
        <v>0.10121889462849103</v>
      </c>
      <c r="W3" s="21">
        <v>0.11166779775611781</v>
      </c>
      <c r="X3" s="21">
        <v>8.4180947762011335E-2</v>
      </c>
      <c r="Y3" s="21">
        <v>0.10180053996059647</v>
      </c>
      <c r="Z3" s="21">
        <v>6.6098434749469095E-2</v>
      </c>
      <c r="AA3" s="21">
        <v>0.13558354058561592</v>
      </c>
      <c r="AB3" s="21">
        <v>8.7173999393347607E-2</v>
      </c>
    </row>
    <row r="4" spans="1:28" x14ac:dyDescent="0.55000000000000004">
      <c r="A4">
        <v>2030</v>
      </c>
      <c r="B4" t="s">
        <v>526</v>
      </c>
      <c r="C4" s="21">
        <v>8.2128904525642393E-2</v>
      </c>
      <c r="D4" s="21">
        <v>9.0838008030675974E-2</v>
      </c>
      <c r="E4" s="21">
        <v>7.5223162967742729E-2</v>
      </c>
      <c r="F4" s="21">
        <v>7.661373636084548E-2</v>
      </c>
      <c r="G4" s="21">
        <v>6.2887554571525492E-2</v>
      </c>
      <c r="H4" s="21">
        <v>0.15055996371262551</v>
      </c>
      <c r="I4" s="21">
        <v>7.9240644871472268E-2</v>
      </c>
      <c r="J4" s="21">
        <v>5.3213855602470474E-2</v>
      </c>
      <c r="K4" s="21">
        <v>6.9670558598733001E-2</v>
      </c>
      <c r="L4" s="21">
        <v>0.12247283924547687</v>
      </c>
      <c r="M4" s="21">
        <v>8.8896953237002169E-2</v>
      </c>
      <c r="N4" s="21">
        <v>7.661373636084548E-2</v>
      </c>
      <c r="O4" s="21">
        <v>0.11747280656689371</v>
      </c>
      <c r="P4" s="21">
        <v>8.1282812420490236E-2</v>
      </c>
      <c r="Q4" s="21">
        <v>8.4514059502650909E-2</v>
      </c>
      <c r="R4" s="21">
        <v>7.5529627889682469E-2</v>
      </c>
      <c r="S4" s="21">
        <v>6.6520095273396973E-2</v>
      </c>
      <c r="T4" s="21">
        <v>7.3487615017829022E-2</v>
      </c>
      <c r="U4" s="21">
        <v>8.1812608822307051E-2</v>
      </c>
      <c r="V4" s="21">
        <v>8.769845940185593E-2</v>
      </c>
      <c r="W4" s="21">
        <v>9.6751637764408108E-2</v>
      </c>
      <c r="X4" s="21">
        <v>7.2936376719119733E-2</v>
      </c>
      <c r="Y4" s="21">
        <v>8.8202410761245409E-2</v>
      </c>
      <c r="Z4" s="21">
        <v>5.7269257065872742E-2</v>
      </c>
      <c r="AA4" s="21">
        <v>0.11747280656689371</v>
      </c>
      <c r="AB4" s="21">
        <v>7.5529627889682469E-2</v>
      </c>
    </row>
    <row r="5" spans="1:28" x14ac:dyDescent="0.55000000000000004">
      <c r="A5">
        <v>2030</v>
      </c>
      <c r="B5" t="s">
        <v>527</v>
      </c>
      <c r="C5" s="21">
        <v>5.872379741952613E-2</v>
      </c>
      <c r="D5" s="21">
        <v>6.4950979346390839E-2</v>
      </c>
      <c r="E5" s="21">
        <v>5.3786055090927452E-2</v>
      </c>
      <c r="F5" s="21">
        <v>5.4780342677072644E-2</v>
      </c>
      <c r="G5" s="21">
        <v>4.4965850161980729E-2</v>
      </c>
      <c r="H5" s="21">
        <v>0.10765336344880792</v>
      </c>
      <c r="I5" s="21">
        <v>5.665863441989643E-2</v>
      </c>
      <c r="J5" s="21">
        <v>3.8048963326129899E-2</v>
      </c>
      <c r="K5" s="21">
        <v>4.9815832719159465E-2</v>
      </c>
      <c r="L5" s="21">
        <v>8.7570511780052485E-2</v>
      </c>
      <c r="M5" s="21">
        <v>6.3563086628933327E-2</v>
      </c>
      <c r="N5" s="21">
        <v>5.4780342677072644E-2</v>
      </c>
      <c r="O5" s="21">
        <v>8.399538913834656E-2</v>
      </c>
      <c r="P5" s="21">
        <v>5.8118824765036346E-2</v>
      </c>
      <c r="Q5" s="21">
        <v>6.0429230585754362E-2</v>
      </c>
      <c r="R5" s="21">
        <v>5.400518359502874E-2</v>
      </c>
      <c r="S5" s="21">
        <v>4.7563188888546631E-2</v>
      </c>
      <c r="T5" s="21">
        <v>5.2545103847132596E-2</v>
      </c>
      <c r="U5" s="21">
        <v>5.8497639711535127E-2</v>
      </c>
      <c r="V5" s="21">
        <v>6.2706139740500114E-2</v>
      </c>
      <c r="W5" s="21">
        <v>6.9179342022156781E-2</v>
      </c>
      <c r="X5" s="21">
        <v>5.2150957518623094E-2</v>
      </c>
      <c r="Y5" s="21">
        <v>6.3066474968505537E-2</v>
      </c>
      <c r="Z5" s="21">
        <v>4.0948655893164314E-2</v>
      </c>
      <c r="AA5" s="21">
        <v>8.399538913834656E-2</v>
      </c>
      <c r="AB5" s="21">
        <v>5.400518359502874E-2</v>
      </c>
    </row>
    <row r="6" spans="1:28" x14ac:dyDescent="0.55000000000000004">
      <c r="A6">
        <v>2030</v>
      </c>
      <c r="B6" t="s">
        <v>528</v>
      </c>
      <c r="C6" s="21">
        <v>7.0925148337140836E-2</v>
      </c>
      <c r="D6" s="21">
        <v>7.8446184463772273E-2</v>
      </c>
      <c r="E6" s="21">
        <v>6.496146542670983E-2</v>
      </c>
      <c r="F6" s="21">
        <v>6.6162341351564055E-2</v>
      </c>
      <c r="G6" s="21">
        <v>5.4308640329579473E-2</v>
      </c>
      <c r="H6" s="21">
        <v>0.13002106653715872</v>
      </c>
      <c r="I6" s="21">
        <v>6.8430895606127765E-2</v>
      </c>
      <c r="J6" s="21">
        <v>4.5954595693140227E-2</v>
      </c>
      <c r="K6" s="21">
        <v>6.0166329161297785E-2</v>
      </c>
      <c r="L6" s="21">
        <v>0.1057654956062901</v>
      </c>
      <c r="M6" s="21">
        <v>7.6769922008221664E-2</v>
      </c>
      <c r="N6" s="21">
        <v>6.6162341351564055E-2</v>
      </c>
      <c r="O6" s="21">
        <v>0.10144755101093342</v>
      </c>
      <c r="P6" s="21">
        <v>7.0194477346076242E-2</v>
      </c>
      <c r="Q6" s="21">
        <v>7.2984928283415185E-2</v>
      </c>
      <c r="R6" s="21">
        <v>6.5226123407651493E-2</v>
      </c>
      <c r="S6" s="21">
        <v>5.7445641725239104E-2</v>
      </c>
      <c r="T6" s="21">
        <v>6.3462675244315328E-2</v>
      </c>
      <c r="U6" s="21">
        <v>7.0652000657806399E-2</v>
      </c>
      <c r="V6" s="21">
        <v>7.5734922777075761E-2</v>
      </c>
      <c r="W6" s="21">
        <v>8.3553096195986137E-2</v>
      </c>
      <c r="X6" s="21">
        <v>6.2986635069045921E-2</v>
      </c>
      <c r="Y6" s="21">
        <v>7.6170126742425653E-2</v>
      </c>
      <c r="Z6" s="21">
        <v>4.9456772570084448E-2</v>
      </c>
      <c r="AA6" s="21">
        <v>0.10144755101093342</v>
      </c>
      <c r="AB6" s="21">
        <v>6.5226123407651493E-2</v>
      </c>
    </row>
    <row r="7" spans="1:28" x14ac:dyDescent="0.55000000000000004">
      <c r="A7">
        <v>2030</v>
      </c>
      <c r="B7" t="s">
        <v>529</v>
      </c>
      <c r="C7" s="21">
        <v>7.2575016542981818E-2</v>
      </c>
      <c r="D7" s="21">
        <v>8.0271007797254657E-2</v>
      </c>
      <c r="E7" s="21">
        <v>6.6472605818026304E-2</v>
      </c>
      <c r="F7" s="21">
        <v>6.7701416644026721E-2</v>
      </c>
      <c r="G7" s="21">
        <v>5.5571973591235904E-2</v>
      </c>
      <c r="H7" s="21">
        <v>0.13304563016231308</v>
      </c>
      <c r="I7" s="21">
        <v>7.002274224451753E-2</v>
      </c>
      <c r="J7" s="21">
        <v>4.702359629622653E-2</v>
      </c>
      <c r="K7" s="21">
        <v>6.1565924592152967E-2</v>
      </c>
      <c r="L7" s="21">
        <v>0.10822582360795116</v>
      </c>
      <c r="M7" s="21">
        <v>7.8555751949446181E-2</v>
      </c>
      <c r="N7" s="21">
        <v>6.7701416644026721E-2</v>
      </c>
      <c r="O7" s="21">
        <v>0.1038074345345851</v>
      </c>
      <c r="P7" s="21">
        <v>7.182734860703445E-2</v>
      </c>
      <c r="Q7" s="21">
        <v>7.4682711305425906E-2</v>
      </c>
      <c r="R7" s="21">
        <v>6.674342030055333E-2</v>
      </c>
      <c r="S7" s="21">
        <v>5.878194824089248E-2</v>
      </c>
      <c r="T7" s="21">
        <v>6.4938950621921787E-2</v>
      </c>
      <c r="U7" s="21">
        <v>7.2295514873811612E-2</v>
      </c>
      <c r="V7" s="21">
        <v>7.7496676458122152E-2</v>
      </c>
      <c r="W7" s="21">
        <v>8.5496717043390749E-2</v>
      </c>
      <c r="X7" s="21">
        <v>6.4451836750392399E-2</v>
      </c>
      <c r="Y7" s="21">
        <v>7.794200418355321E-2</v>
      </c>
      <c r="Z7" s="21">
        <v>5.0607241177340931E-2</v>
      </c>
      <c r="AA7" s="21">
        <v>0.1038074345345851</v>
      </c>
      <c r="AB7" s="21">
        <v>6.674342030055333E-2</v>
      </c>
    </row>
    <row r="8" spans="1:28" x14ac:dyDescent="0.55000000000000004">
      <c r="A8">
        <v>2030</v>
      </c>
      <c r="B8" t="s">
        <v>530</v>
      </c>
      <c r="C8" s="21">
        <v>6.234967056957201E-2</v>
      </c>
      <c r="D8" s="21">
        <v>6.8961346904857959E-2</v>
      </c>
      <c r="E8" s="21">
        <v>5.7107049671843921E-2</v>
      </c>
      <c r="F8" s="21">
        <v>5.8162729075624343E-2</v>
      </c>
      <c r="G8" s="21">
        <v>4.7742245353295451E-2</v>
      </c>
      <c r="H8" s="21">
        <v>0.11430036955525179</v>
      </c>
      <c r="I8" s="21">
        <v>6.0156995055427438E-2</v>
      </c>
      <c r="J8" s="21">
        <v>4.0398278605005611E-2</v>
      </c>
      <c r="K8" s="21">
        <v>5.2891687793945846E-2</v>
      </c>
      <c r="L8" s="21">
        <v>9.2977511690679693E-2</v>
      </c>
      <c r="M8" s="21">
        <v>6.7487759406740705E-2</v>
      </c>
      <c r="N8" s="21">
        <v>5.8162729075624343E-2</v>
      </c>
      <c r="O8" s="21">
        <v>8.9181644789162462E-2</v>
      </c>
      <c r="P8" s="21">
        <v>6.1707344164118952E-2</v>
      </c>
      <c r="Q8" s="21">
        <v>6.4160404901568657E-2</v>
      </c>
      <c r="R8" s="21">
        <v>5.7339708161987392E-2</v>
      </c>
      <c r="S8" s="21">
        <v>5.0499955533412792E-2</v>
      </c>
      <c r="T8" s="21">
        <v>5.5789476479314253E-2</v>
      </c>
      <c r="U8" s="21">
        <v>6.2109548860662903E-2</v>
      </c>
      <c r="V8" s="21">
        <v>6.6577900737218337E-2</v>
      </c>
      <c r="W8" s="21">
        <v>7.3450787837964548E-2</v>
      </c>
      <c r="X8" s="21">
        <v>5.5370993771814779E-2</v>
      </c>
      <c r="Y8" s="21">
        <v>6.6960484693774247E-2</v>
      </c>
      <c r="Z8" s="21">
        <v>4.3477011320739632E-2</v>
      </c>
      <c r="AA8" s="21">
        <v>8.9181644789162462E-2</v>
      </c>
      <c r="AB8" s="21">
        <v>5.7339708161987392E-2</v>
      </c>
    </row>
    <row r="9" spans="1:28" x14ac:dyDescent="0.55000000000000004">
      <c r="A9">
        <v>2030</v>
      </c>
      <c r="B9" t="s">
        <v>531</v>
      </c>
      <c r="C9" s="21">
        <v>7.6181705179006284E-2</v>
      </c>
      <c r="D9" s="21">
        <v>8.4260156479751061E-2</v>
      </c>
      <c r="E9" s="21">
        <v>6.977602899904374E-2</v>
      </c>
      <c r="F9" s="21">
        <v>7.1065906818247454E-2</v>
      </c>
      <c r="G9" s="21">
        <v>5.8333678860903453E-2</v>
      </c>
      <c r="H9" s="21">
        <v>0.13965746692427841</v>
      </c>
      <c r="I9" s="21">
        <v>7.3502593035416106E-2</v>
      </c>
      <c r="J9" s="21">
        <v>4.9360481335531468E-2</v>
      </c>
      <c r="K9" s="21">
        <v>6.4625505301464298E-2</v>
      </c>
      <c r="L9" s="21">
        <v>0.11360421505344279</v>
      </c>
      <c r="M9" s="21">
        <v>8.2459659262820728E-2</v>
      </c>
      <c r="N9" s="21">
        <v>7.1065906818247454E-2</v>
      </c>
      <c r="O9" s="21">
        <v>0.10896624967931204</v>
      </c>
      <c r="P9" s="21">
        <v>7.5396881130989635E-2</v>
      </c>
      <c r="Q9" s="21">
        <v>7.839414395819358E-2</v>
      </c>
      <c r="R9" s="21">
        <v>7.0060301880385215E-2</v>
      </c>
      <c r="S9" s="21">
        <v>6.1703176437902213E-2</v>
      </c>
      <c r="T9" s="21">
        <v>6.8166157261340593E-2</v>
      </c>
      <c r="U9" s="21">
        <v>7.5888313392520737E-2</v>
      </c>
      <c r="V9" s="21">
        <v>8.1347951946921238E-2</v>
      </c>
      <c r="W9" s="21">
        <v>8.9745562616786859E-2</v>
      </c>
      <c r="X9" s="21">
        <v>6.765483577473122E-2</v>
      </c>
      <c r="Y9" s="21">
        <v>8.181541068276231E-2</v>
      </c>
      <c r="Z9" s="21">
        <v>5.3122219062971411E-2</v>
      </c>
      <c r="AA9" s="21">
        <v>0.10896624967931204</v>
      </c>
      <c r="AB9" s="21">
        <v>7.0060301880385215E-2</v>
      </c>
    </row>
    <row r="10" spans="1:28" x14ac:dyDescent="0.55000000000000004">
      <c r="A10">
        <v>2030</v>
      </c>
      <c r="B10" t="s">
        <v>532</v>
      </c>
      <c r="C10" s="21">
        <v>7.0637380626819735E-2</v>
      </c>
      <c r="D10" s="21">
        <v>7.812790132421138E-2</v>
      </c>
      <c r="E10" s="21">
        <v>6.4697894428224406E-2</v>
      </c>
      <c r="F10" s="21">
        <v>6.5893897986599642E-2</v>
      </c>
      <c r="G10" s="21">
        <v>5.4088291504871953E-2</v>
      </c>
      <c r="H10" s="21">
        <v>0.12949352636998065</v>
      </c>
      <c r="I10" s="21">
        <v>6.8153247936641181E-2</v>
      </c>
      <c r="J10" s="21">
        <v>4.5768142099578669E-2</v>
      </c>
      <c r="K10" s="21">
        <v>5.9922213679171887E-2</v>
      </c>
      <c r="L10" s="21">
        <v>0.1053363686292562</v>
      </c>
      <c r="M10" s="21">
        <v>7.6458440041729026E-2</v>
      </c>
      <c r="N10" s="21">
        <v>6.5893897986599642E-2</v>
      </c>
      <c r="O10" s="21">
        <v>0.10103594341959883</v>
      </c>
      <c r="P10" s="21">
        <v>6.9909674219164927E-2</v>
      </c>
      <c r="Q10" s="21">
        <v>7.2688803337715643E-2</v>
      </c>
      <c r="R10" s="21">
        <v>6.4961478600750022E-2</v>
      </c>
      <c r="S10" s="21">
        <v>5.7212565007392593E-2</v>
      </c>
      <c r="T10" s="21">
        <v>6.320518535287234E-2</v>
      </c>
      <c r="U10" s="21">
        <v>7.0365341201526405E-2</v>
      </c>
      <c r="V10" s="21">
        <v>7.5427640158288595E-2</v>
      </c>
      <c r="W10" s="21">
        <v>8.3214092559810937E-2</v>
      </c>
      <c r="X10" s="21">
        <v>6.2731076636252936E-2</v>
      </c>
      <c r="Y10" s="21">
        <v>7.5861078351531316E-2</v>
      </c>
      <c r="Z10" s="21">
        <v>4.9256109440911799E-2</v>
      </c>
      <c r="AA10" s="21">
        <v>0.10103594341959883</v>
      </c>
      <c r="AB10" s="21">
        <v>6.4961478600750022E-2</v>
      </c>
    </row>
    <row r="11" spans="1:28" x14ac:dyDescent="0.55000000000000004">
      <c r="A11">
        <v>2030</v>
      </c>
      <c r="B11" t="s">
        <v>533</v>
      </c>
      <c r="C11" s="21">
        <v>6.8623006654572036E-2</v>
      </c>
      <c r="D11" s="21">
        <v>7.5899919347285211E-2</v>
      </c>
      <c r="E11" s="21">
        <v>6.2852897438826369E-2</v>
      </c>
      <c r="F11" s="21">
        <v>6.4014794431848696E-2</v>
      </c>
      <c r="G11" s="21">
        <v>5.2545849731919343E-2</v>
      </c>
      <c r="H11" s="21">
        <v>0.12580074519973405</v>
      </c>
      <c r="I11" s="21">
        <v>6.6209714250235072E-2</v>
      </c>
      <c r="J11" s="21">
        <v>4.4462966944647721E-2</v>
      </c>
      <c r="K11" s="21">
        <v>5.8213405304290568E-2</v>
      </c>
      <c r="L11" s="21">
        <v>0.10233247979001886</v>
      </c>
      <c r="M11" s="21">
        <v>7.4278066276280488E-2</v>
      </c>
      <c r="N11" s="21">
        <v>6.4014794431848696E-2</v>
      </c>
      <c r="O11" s="21">
        <v>9.8154690280256668E-2</v>
      </c>
      <c r="P11" s="21">
        <v>6.7916052330785709E-2</v>
      </c>
      <c r="Q11" s="21">
        <v>7.0615928717818799E-2</v>
      </c>
      <c r="R11" s="21">
        <v>6.3108964952439672E-2</v>
      </c>
      <c r="S11" s="21">
        <v>5.5581027982466946E-2</v>
      </c>
      <c r="T11" s="21">
        <v>6.140275611277142E-2</v>
      </c>
      <c r="U11" s="21">
        <v>6.835872500756654E-2</v>
      </c>
      <c r="V11" s="21">
        <v>7.3276661826778486E-2</v>
      </c>
      <c r="W11" s="21">
        <v>8.0841067106584397E-2</v>
      </c>
      <c r="X11" s="21">
        <v>6.0942167606702E-2</v>
      </c>
      <c r="Y11" s="21">
        <v>7.3697739615270916E-2</v>
      </c>
      <c r="Z11" s="21">
        <v>4.7851467536703288E-2</v>
      </c>
      <c r="AA11" s="21">
        <v>9.8154690280256668E-2</v>
      </c>
      <c r="AB11" s="21">
        <v>6.3108964952439672E-2</v>
      </c>
    </row>
    <row r="12" spans="1:28" x14ac:dyDescent="0.55000000000000004">
      <c r="A12">
        <v>2030</v>
      </c>
      <c r="B12" t="s">
        <v>534</v>
      </c>
      <c r="C12" s="21">
        <v>7.0886779309098036E-2</v>
      </c>
      <c r="D12" s="21">
        <v>7.8403746711830827E-2</v>
      </c>
      <c r="E12" s="21">
        <v>6.4926322626911781E-2</v>
      </c>
      <c r="F12" s="21">
        <v>6.6126548902902135E-2</v>
      </c>
      <c r="G12" s="21">
        <v>5.427926048628514E-2</v>
      </c>
      <c r="H12" s="21">
        <v>0.12995072784820166</v>
      </c>
      <c r="I12" s="21">
        <v>6.8393875916862898E-2</v>
      </c>
      <c r="J12" s="21">
        <v>4.5929735213998693E-2</v>
      </c>
      <c r="K12" s="21">
        <v>6.0133780430347672E-2</v>
      </c>
      <c r="L12" s="21">
        <v>0.10570827867601892</v>
      </c>
      <c r="M12" s="21">
        <v>7.6728391079355987E-2</v>
      </c>
      <c r="N12" s="21">
        <v>6.6126548902902135E-2</v>
      </c>
      <c r="O12" s="21">
        <v>0.10139266999875549</v>
      </c>
      <c r="P12" s="21">
        <v>7.0156503595821387E-2</v>
      </c>
      <c r="Q12" s="21">
        <v>7.2945444957321914E-2</v>
      </c>
      <c r="R12" s="21">
        <v>6.5190837433397972E-2</v>
      </c>
      <c r="S12" s="21">
        <v>5.7414564829526241E-2</v>
      </c>
      <c r="T12" s="21">
        <v>6.3428343258789599E-2</v>
      </c>
      <c r="U12" s="21">
        <v>7.061377939696907E-2</v>
      </c>
      <c r="V12" s="21">
        <v>7.5693951761237471E-2</v>
      </c>
      <c r="W12" s="21">
        <v>8.3507895711162794E-2</v>
      </c>
      <c r="X12" s="21">
        <v>6.2952560611340191E-2</v>
      </c>
      <c r="Y12" s="21">
        <v>7.6128920290306407E-2</v>
      </c>
      <c r="Z12" s="21">
        <v>4.9430017486194758E-2</v>
      </c>
      <c r="AA12" s="21">
        <v>0.10139266999875549</v>
      </c>
      <c r="AB12" s="21">
        <v>6.5190837433397972E-2</v>
      </c>
    </row>
    <row r="13" spans="1:28" x14ac:dyDescent="0.55000000000000004">
      <c r="A13">
        <v>2030</v>
      </c>
      <c r="B13" t="s">
        <v>535</v>
      </c>
      <c r="C13" s="21">
        <v>7.8656507487767771E-2</v>
      </c>
      <c r="D13" s="21">
        <v>8.6997391479974651E-2</v>
      </c>
      <c r="E13" s="21">
        <v>7.2042739586018464E-2</v>
      </c>
      <c r="F13" s="21">
        <v>7.3374519756941467E-2</v>
      </c>
      <c r="G13" s="21">
        <v>6.0228678753388103E-2</v>
      </c>
      <c r="H13" s="21">
        <v>0.14419431236200994</v>
      </c>
      <c r="I13" s="21">
        <v>7.5890362993000768E-2</v>
      </c>
      <c r="J13" s="21">
        <v>5.0963982240160924E-2</v>
      </c>
      <c r="K13" s="21">
        <v>6.6724898447747066E-2</v>
      </c>
      <c r="L13" s="21">
        <v>0.11729470705593438</v>
      </c>
      <c r="M13" s="21">
        <v>8.5138404174657512E-2</v>
      </c>
      <c r="N13" s="21">
        <v>7.3374519756941467E-2</v>
      </c>
      <c r="O13" s="21">
        <v>0.11250607496478957</v>
      </c>
      <c r="P13" s="21">
        <v>7.7846188022426988E-2</v>
      </c>
      <c r="Q13" s="21">
        <v>8.0940818491209682E-2</v>
      </c>
      <c r="R13" s="21">
        <v>7.2336247219737942E-2</v>
      </c>
      <c r="S13" s="21">
        <v>6.3707636211382285E-2</v>
      </c>
      <c r="T13" s="21">
        <v>7.0380570327750289E-2</v>
      </c>
      <c r="U13" s="21">
        <v>7.835358471652859E-2</v>
      </c>
      <c r="V13" s="21">
        <v>8.3990582468490824E-2</v>
      </c>
      <c r="W13" s="21">
        <v>9.2660993887893756E-2</v>
      </c>
      <c r="X13" s="21">
        <v>6.9852638296750952E-2</v>
      </c>
      <c r="Y13" s="21">
        <v>8.4473226844453658E-2</v>
      </c>
      <c r="Z13" s="21">
        <v>5.4847921973856149E-2</v>
      </c>
      <c r="AA13" s="21">
        <v>0.11250607496478957</v>
      </c>
      <c r="AB13" s="21">
        <v>7.2336247219737942E-2</v>
      </c>
    </row>
    <row r="14" spans="1:28" x14ac:dyDescent="0.55000000000000004">
      <c r="A14">
        <v>2030</v>
      </c>
      <c r="B14" t="s">
        <v>536</v>
      </c>
      <c r="C14" s="21">
        <v>6.1332891326437447E-2</v>
      </c>
      <c r="D14" s="21">
        <v>6.7836746478409496E-2</v>
      </c>
      <c r="E14" s="21">
        <v>5.6175765477195383E-2</v>
      </c>
      <c r="F14" s="21">
        <v>5.7214229186083383E-2</v>
      </c>
      <c r="G14" s="21">
        <v>4.6963679505995552E-2</v>
      </c>
      <c r="H14" s="21">
        <v>0.11243639429788922</v>
      </c>
      <c r="I14" s="21">
        <v>5.917597328990816E-2</v>
      </c>
      <c r="J14" s="21">
        <v>3.9739475907754743E-2</v>
      </c>
      <c r="K14" s="21">
        <v>5.2029146423767658E-2</v>
      </c>
      <c r="L14" s="21">
        <v>9.1461263038493223E-2</v>
      </c>
      <c r="M14" s="21">
        <v>6.6387189791800014E-2</v>
      </c>
      <c r="N14" s="21">
        <v>5.7214229186083383E-2</v>
      </c>
      <c r="O14" s="21">
        <v>8.7727297966446877E-2</v>
      </c>
      <c r="P14" s="21">
        <v>6.0701039782365629E-2</v>
      </c>
      <c r="Q14" s="21">
        <v>6.3114096760096924E-2</v>
      </c>
      <c r="R14" s="21">
        <v>5.6404629844268826E-2</v>
      </c>
      <c r="S14" s="21">
        <v>4.9676417797021748E-2</v>
      </c>
      <c r="T14" s="21">
        <v>5.4879678862882357E-2</v>
      </c>
      <c r="U14" s="21">
        <v>6.1096685448473631E-2</v>
      </c>
      <c r="V14" s="21">
        <v>6.5492168817503707E-2</v>
      </c>
      <c r="W14" s="21">
        <v>7.2252974990145449E-2</v>
      </c>
      <c r="X14" s="21">
        <v>5.4468020642612879E-2</v>
      </c>
      <c r="Y14" s="21">
        <v>6.5868513712614235E-2</v>
      </c>
      <c r="Z14" s="21">
        <v>4.2768001597662961E-2</v>
      </c>
      <c r="AA14" s="21">
        <v>8.7727297966446877E-2</v>
      </c>
      <c r="AB14" s="21">
        <v>5.6404629844268826E-2</v>
      </c>
    </row>
    <row r="15" spans="1:28" x14ac:dyDescent="0.55000000000000004">
      <c r="A15">
        <v>2040</v>
      </c>
      <c r="B15" t="s">
        <v>525</v>
      </c>
      <c r="C15" s="22">
        <v>0.11559839485337911</v>
      </c>
      <c r="D15" s="22">
        <v>0.10484246617135481</v>
      </c>
      <c r="E15" s="22">
        <v>0.10587839865988023</v>
      </c>
      <c r="F15" s="22">
        <v>0.10783566392595116</v>
      </c>
      <c r="G15" s="22">
        <v>8.8515735193483228E-2</v>
      </c>
      <c r="H15" s="22">
        <v>0.21191674520544054</v>
      </c>
      <c r="I15" s="22">
        <v>0.11153310040107577</v>
      </c>
      <c r="J15" s="22">
        <v>7.489977282826743E-2</v>
      </c>
      <c r="K15" s="22">
        <v>9.8062975380820427E-2</v>
      </c>
      <c r="L15" s="22">
        <v>0.17238344662801064</v>
      </c>
      <c r="M15" s="22">
        <v>0.12512458507643748</v>
      </c>
      <c r="N15" s="22">
        <v>0.10783566392595116</v>
      </c>
      <c r="O15" s="22">
        <v>0.16534578120197063</v>
      </c>
      <c r="P15" s="22">
        <v>0.11440750000559539</v>
      </c>
      <c r="Q15" s="22">
        <v>0.11895555745540363</v>
      </c>
      <c r="R15" s="22">
        <v>0.10630975535774095</v>
      </c>
      <c r="S15" s="22">
        <v>9.3628622998346206E-2</v>
      </c>
      <c r="T15" s="22">
        <v>0.10343557346502505</v>
      </c>
      <c r="U15" s="22">
        <v>0.1151532010958857</v>
      </c>
      <c r="V15" s="22">
        <v>0.1151532010958857</v>
      </c>
      <c r="W15" s="22">
        <v>0.13618024116599733</v>
      </c>
      <c r="X15" s="22">
        <v>0.10265969239269675</v>
      </c>
      <c r="Y15" s="22">
        <v>0.12414699995194692</v>
      </c>
      <c r="Z15" s="22">
        <v>8.0607847255450102E-2</v>
      </c>
      <c r="AA15" s="22">
        <v>0.16534578120197063</v>
      </c>
      <c r="AB15" s="22">
        <v>0.10630975535774095</v>
      </c>
    </row>
    <row r="16" spans="1:28" x14ac:dyDescent="0.55000000000000004">
      <c r="A16">
        <v>2040</v>
      </c>
      <c r="B16" t="s">
        <v>526</v>
      </c>
      <c r="C16" s="22">
        <v>0.10015720064102732</v>
      </c>
      <c r="D16" s="22">
        <v>9.0838008030675974E-2</v>
      </c>
      <c r="E16" s="22">
        <v>9.1735564594808208E-2</v>
      </c>
      <c r="F16" s="22">
        <v>9.3431385805909137E-2</v>
      </c>
      <c r="G16" s="22">
        <v>7.6692139721372538E-2</v>
      </c>
      <c r="H16" s="22">
        <v>0.18360971184466526</v>
      </c>
      <c r="I16" s="22">
        <v>9.6634932770088139E-2</v>
      </c>
      <c r="J16" s="22">
        <v>6.4894945856671313E-2</v>
      </c>
      <c r="K16" s="22">
        <v>8.4964095852113397E-2</v>
      </c>
      <c r="L16" s="22">
        <v>0.14935712103106935</v>
      </c>
      <c r="M16" s="22">
        <v>0.10841091858170995</v>
      </c>
      <c r="N16" s="22">
        <v>9.3431385805909137E-2</v>
      </c>
      <c r="O16" s="22">
        <v>0.14325952020352892</v>
      </c>
      <c r="P16" s="22">
        <v>9.9125381000597854E-2</v>
      </c>
      <c r="Q16" s="22">
        <v>0.10306592622274501</v>
      </c>
      <c r="R16" s="22">
        <v>9.2109302304490812E-2</v>
      </c>
      <c r="S16" s="22">
        <v>8.1122067406581691E-2</v>
      </c>
      <c r="T16" s="22">
        <v>8.9619042704669569E-2</v>
      </c>
      <c r="U16" s="22">
        <v>9.9771474173545191E-2</v>
      </c>
      <c r="V16" s="22">
        <v>9.9771474173545191E-2</v>
      </c>
      <c r="W16" s="22">
        <v>0.1179898021517172</v>
      </c>
      <c r="X16" s="22">
        <v>8.8946800876975277E-2</v>
      </c>
      <c r="Y16" s="22">
        <v>0.10756391556249442</v>
      </c>
      <c r="Z16" s="22">
        <v>6.9840557397405773E-2</v>
      </c>
      <c r="AA16" s="22">
        <v>0.14325952020352892</v>
      </c>
      <c r="AB16" s="22">
        <v>9.2109302304490812E-2</v>
      </c>
    </row>
    <row r="17" spans="1:28" x14ac:dyDescent="0.55000000000000004">
      <c r="A17">
        <v>2040</v>
      </c>
      <c r="B17" t="s">
        <v>527</v>
      </c>
      <c r="C17" s="22">
        <v>7.161438709698309E-2</v>
      </c>
      <c r="D17" s="22">
        <v>6.4950979346390839E-2</v>
      </c>
      <c r="E17" s="22">
        <v>6.5592750110887152E-2</v>
      </c>
      <c r="F17" s="22">
        <v>6.6805295947649571E-2</v>
      </c>
      <c r="G17" s="22">
        <v>5.4836402636561865E-2</v>
      </c>
      <c r="H17" s="22">
        <v>0.13128458957171696</v>
      </c>
      <c r="I17" s="22">
        <v>6.9095895634020021E-2</v>
      </c>
      <c r="J17" s="22">
        <v>4.6401174787963295E-2</v>
      </c>
      <c r="K17" s="22">
        <v>6.0751015511170084E-2</v>
      </c>
      <c r="L17" s="22">
        <v>0.10679330704884449</v>
      </c>
      <c r="M17" s="22">
        <v>7.7515959303577228E-2</v>
      </c>
      <c r="N17" s="22">
        <v>6.6805295947649571E-2</v>
      </c>
      <c r="O17" s="22">
        <v>0.10243340138822751</v>
      </c>
      <c r="P17" s="22">
        <v>7.0876615567117496E-2</v>
      </c>
      <c r="Q17" s="22">
        <v>7.3694183641163841E-2</v>
      </c>
      <c r="R17" s="22">
        <v>6.5859979993937487E-2</v>
      </c>
      <c r="S17" s="22">
        <v>5.8003888888471508E-2</v>
      </c>
      <c r="T17" s="22">
        <v>6.4079394935527556E-2</v>
      </c>
      <c r="U17" s="22">
        <v>7.1338585014067216E-2</v>
      </c>
      <c r="V17" s="22">
        <v>7.1338585014067216E-2</v>
      </c>
      <c r="W17" s="22">
        <v>8.4365051246532652E-2</v>
      </c>
      <c r="X17" s="22">
        <v>6.3598728681247677E-2</v>
      </c>
      <c r="Y17" s="22">
        <v>7.6910335327445775E-2</v>
      </c>
      <c r="Z17" s="22">
        <v>4.9937385235566241E-2</v>
      </c>
      <c r="AA17" s="22">
        <v>0.10243340138822751</v>
      </c>
      <c r="AB17" s="22">
        <v>6.5859979993937487E-2</v>
      </c>
    </row>
    <row r="18" spans="1:28" x14ac:dyDescent="0.55000000000000004">
      <c r="A18">
        <v>2040</v>
      </c>
      <c r="B18" t="s">
        <v>528</v>
      </c>
      <c r="C18" s="22">
        <v>8.6494083337976632E-2</v>
      </c>
      <c r="D18" s="22">
        <v>7.8446184463772273E-2</v>
      </c>
      <c r="E18" s="22">
        <v>7.9221299300865661E-2</v>
      </c>
      <c r="F18" s="22">
        <v>8.0685782136053735E-2</v>
      </c>
      <c r="G18" s="22">
        <v>6.6230049182413986E-2</v>
      </c>
      <c r="H18" s="22">
        <v>0.15856227626482772</v>
      </c>
      <c r="I18" s="22">
        <v>8.3452311714789951E-2</v>
      </c>
      <c r="J18" s="22">
        <v>5.6042189869683207E-2</v>
      </c>
      <c r="K18" s="22">
        <v>7.3373572147924143E-2</v>
      </c>
      <c r="L18" s="22">
        <v>0.12898231171498792</v>
      </c>
      <c r="M18" s="22">
        <v>9.3621856107587401E-2</v>
      </c>
      <c r="N18" s="22">
        <v>8.0685782136053735E-2</v>
      </c>
      <c r="O18" s="22">
        <v>0.12371652562308953</v>
      </c>
      <c r="P18" s="22">
        <v>8.5603021153751513E-2</v>
      </c>
      <c r="Q18" s="22">
        <v>8.9006010101725819E-2</v>
      </c>
      <c r="R18" s="22">
        <v>7.9544052936160362E-2</v>
      </c>
      <c r="S18" s="22">
        <v>7.0055660640535505E-2</v>
      </c>
      <c r="T18" s="22">
        <v>7.7393506395506503E-2</v>
      </c>
      <c r="U18" s="22">
        <v>8.6160976411959009E-2</v>
      </c>
      <c r="V18" s="22">
        <v>8.6160976411959009E-2</v>
      </c>
      <c r="W18" s="22">
        <v>0.10189401975120262</v>
      </c>
      <c r="X18" s="22">
        <v>7.6812969596397468E-2</v>
      </c>
      <c r="Y18" s="22">
        <v>9.2890398466372759E-2</v>
      </c>
      <c r="Z18" s="22">
        <v>6.0313137280590783E-2</v>
      </c>
      <c r="AA18" s="22">
        <v>0.12371652562308953</v>
      </c>
      <c r="AB18" s="22">
        <v>7.9544052936160362E-2</v>
      </c>
    </row>
    <row r="19" spans="1:28" x14ac:dyDescent="0.55000000000000004">
      <c r="A19">
        <v>2040</v>
      </c>
      <c r="B19" t="s">
        <v>529</v>
      </c>
      <c r="C19" s="22">
        <v>8.8506117735343684E-2</v>
      </c>
      <c r="D19" s="22">
        <v>8.0271007797254657E-2</v>
      </c>
      <c r="E19" s="22">
        <v>8.1064153436617464E-2</v>
      </c>
      <c r="F19" s="22">
        <v>8.2562703224422829E-2</v>
      </c>
      <c r="G19" s="22">
        <v>6.7770699501507201E-2</v>
      </c>
      <c r="H19" s="22">
        <v>0.1622507684906257</v>
      </c>
      <c r="I19" s="22">
        <v>8.5393588103070156E-2</v>
      </c>
      <c r="J19" s="22">
        <v>5.7345849141739673E-2</v>
      </c>
      <c r="K19" s="22">
        <v>7.5080395844088987E-2</v>
      </c>
      <c r="L19" s="22">
        <v>0.13198271171701359</v>
      </c>
      <c r="M19" s="22">
        <v>9.5799697499324626E-2</v>
      </c>
      <c r="N19" s="22">
        <v>8.2562703224422829E-2</v>
      </c>
      <c r="O19" s="22">
        <v>0.12659443235925011</v>
      </c>
      <c r="P19" s="22">
        <v>8.7594327569554209E-2</v>
      </c>
      <c r="Q19" s="22">
        <v>9.1076477201738906E-2</v>
      </c>
      <c r="R19" s="22">
        <v>8.1394415000674764E-2</v>
      </c>
      <c r="S19" s="22">
        <v>7.1685302732795719E-2</v>
      </c>
      <c r="T19" s="22">
        <v>7.919384222185584E-2</v>
      </c>
      <c r="U19" s="22">
        <v>8.8165262041233677E-2</v>
      </c>
      <c r="V19" s="22">
        <v>8.8165262041233677E-2</v>
      </c>
      <c r="W19" s="22">
        <v>0.1042642890773058</v>
      </c>
      <c r="X19" s="22">
        <v>7.8599800915112678E-2</v>
      </c>
      <c r="Y19" s="22">
        <v>9.5051224614089297E-2</v>
      </c>
      <c r="Z19" s="22">
        <v>6.1716147777245031E-2</v>
      </c>
      <c r="AA19" s="22">
        <v>0.12659443235925011</v>
      </c>
      <c r="AB19" s="22">
        <v>8.1394415000674764E-2</v>
      </c>
    </row>
    <row r="20" spans="1:28" x14ac:dyDescent="0.55000000000000004">
      <c r="A20">
        <v>2040</v>
      </c>
      <c r="B20" t="s">
        <v>530</v>
      </c>
      <c r="C20" s="22">
        <v>7.603618362142929E-2</v>
      </c>
      <c r="D20" s="22">
        <v>6.8961346904857959E-2</v>
      </c>
      <c r="E20" s="22">
        <v>6.9642743502248694E-2</v>
      </c>
      <c r="F20" s="22">
        <v>7.0930157409297978E-2</v>
      </c>
      <c r="G20" s="22">
        <v>5.8222250430848103E-2</v>
      </c>
      <c r="H20" s="22">
        <v>0.13939069457957534</v>
      </c>
      <c r="I20" s="22">
        <v>7.3362189091984678E-2</v>
      </c>
      <c r="J20" s="22">
        <v>4.9266193420738555E-2</v>
      </c>
      <c r="K20" s="22">
        <v>6.4502058285299826E-2</v>
      </c>
      <c r="L20" s="22">
        <v>0.11338720937887767</v>
      </c>
      <c r="M20" s="22">
        <v>8.2302145617976483E-2</v>
      </c>
      <c r="N20" s="22">
        <v>7.0930157409297978E-2</v>
      </c>
      <c r="O20" s="22">
        <v>0.10875810340141764</v>
      </c>
      <c r="P20" s="22">
        <v>7.5252858736730432E-2</v>
      </c>
      <c r="Q20" s="22">
        <v>7.8244396221425191E-2</v>
      </c>
      <c r="R20" s="22">
        <v>6.99264733682773E-2</v>
      </c>
      <c r="S20" s="22">
        <v>6.1585311626113165E-2</v>
      </c>
      <c r="T20" s="22">
        <v>6.8035946925993004E-2</v>
      </c>
      <c r="U20" s="22">
        <v>7.5743352269101102E-2</v>
      </c>
      <c r="V20" s="22">
        <v>7.5743352269101102E-2</v>
      </c>
      <c r="W20" s="22">
        <v>8.9574131509712884E-2</v>
      </c>
      <c r="X20" s="22">
        <v>6.7525602160749723E-2</v>
      </c>
      <c r="Y20" s="22">
        <v>8.1659127675334439E-2</v>
      </c>
      <c r="Z20" s="22">
        <v>5.3020745513097114E-2</v>
      </c>
      <c r="AA20" s="22">
        <v>0.10875810340141764</v>
      </c>
      <c r="AB20" s="22">
        <v>6.99264733682773E-2</v>
      </c>
    </row>
    <row r="21" spans="1:28" x14ac:dyDescent="0.55000000000000004">
      <c r="A21">
        <v>2040</v>
      </c>
      <c r="B21" t="s">
        <v>531</v>
      </c>
      <c r="C21" s="22">
        <v>9.2904518510983275E-2</v>
      </c>
      <c r="D21" s="22">
        <v>8.4260156479751061E-2</v>
      </c>
      <c r="E21" s="22">
        <v>8.5092718291516781E-2</v>
      </c>
      <c r="F21" s="22">
        <v>8.666574002225301E-2</v>
      </c>
      <c r="G21" s="22">
        <v>7.1138632757199338E-2</v>
      </c>
      <c r="H21" s="22">
        <v>0.17031398405399806</v>
      </c>
      <c r="I21" s="22">
        <v>8.963730857977574E-2</v>
      </c>
      <c r="J21" s="22">
        <v>6.0195708945770088E-2</v>
      </c>
      <c r="K21" s="22">
        <v>7.8811591831054031E-2</v>
      </c>
      <c r="L21" s="22">
        <v>0.13854172567493023</v>
      </c>
      <c r="M21" s="22">
        <v>0.10056056007661064</v>
      </c>
      <c r="N21" s="22">
        <v>8.666574002225301E-2</v>
      </c>
      <c r="O21" s="22">
        <v>0.13288567034062446</v>
      </c>
      <c r="P21" s="22">
        <v>9.1947416013402006E-2</v>
      </c>
      <c r="Q21" s="22">
        <v>9.5602614583162895E-2</v>
      </c>
      <c r="R21" s="22">
        <v>8.5439392537055125E-2</v>
      </c>
      <c r="S21" s="22">
        <v>7.5247776143783196E-2</v>
      </c>
      <c r="T21" s="22">
        <v>8.3129460074805608E-2</v>
      </c>
      <c r="U21" s="22">
        <v>9.2546723649415533E-2</v>
      </c>
      <c r="V21" s="22">
        <v>9.2546723649415533E-2</v>
      </c>
      <c r="W21" s="22">
        <v>0.10944580806925225</v>
      </c>
      <c r="X21" s="22">
        <v>8.2505897286257596E-2</v>
      </c>
      <c r="Y21" s="22">
        <v>9.9774891076539418E-2</v>
      </c>
      <c r="Z21" s="22">
        <v>6.4783193979233433E-2</v>
      </c>
      <c r="AA21" s="22">
        <v>0.13288567034062446</v>
      </c>
      <c r="AB21" s="22">
        <v>8.5439392537055125E-2</v>
      </c>
    </row>
    <row r="22" spans="1:28" x14ac:dyDescent="0.55000000000000004">
      <c r="A22">
        <v>2040</v>
      </c>
      <c r="B22" t="s">
        <v>532</v>
      </c>
      <c r="C22" s="22">
        <v>8.6143147105877726E-2</v>
      </c>
      <c r="D22" s="22">
        <v>7.812790132421138E-2</v>
      </c>
      <c r="E22" s="22">
        <v>7.8899871253932205E-2</v>
      </c>
      <c r="F22" s="22">
        <v>8.0358412178780037E-2</v>
      </c>
      <c r="G22" s="22">
        <v>6.5961331103502385E-2</v>
      </c>
      <c r="H22" s="22">
        <v>0.15791893459753736</v>
      </c>
      <c r="I22" s="22">
        <v>8.3113716995903877E-2</v>
      </c>
      <c r="J22" s="22">
        <v>5.5814807438510569E-2</v>
      </c>
      <c r="K22" s="22">
        <v>7.3075870340453514E-2</v>
      </c>
      <c r="L22" s="22">
        <v>0.12845898613323925</v>
      </c>
      <c r="M22" s="22">
        <v>9.3242000050889048E-2</v>
      </c>
      <c r="N22" s="22">
        <v>8.0358412178780037E-2</v>
      </c>
      <c r="O22" s="22">
        <v>0.12321456514585223</v>
      </c>
      <c r="P22" s="22">
        <v>8.525570026727429E-2</v>
      </c>
      <c r="Q22" s="22">
        <v>8.8644882119165408E-2</v>
      </c>
      <c r="R22" s="22">
        <v>7.9221315366768311E-2</v>
      </c>
      <c r="S22" s="22">
        <v>6.9771420740722678E-2</v>
      </c>
      <c r="T22" s="22">
        <v>7.7079494332771142E-2</v>
      </c>
      <c r="U22" s="22">
        <v>8.581139170917855E-2</v>
      </c>
      <c r="V22" s="22">
        <v>8.581139170917855E-2</v>
      </c>
      <c r="W22" s="22">
        <v>0.10148060068269626</v>
      </c>
      <c r="X22" s="22">
        <v>7.6501312971040167E-2</v>
      </c>
      <c r="Y22" s="22">
        <v>9.2513510184794298E-2</v>
      </c>
      <c r="Z22" s="22">
        <v>6.0068426147453405E-2</v>
      </c>
      <c r="AA22" s="22">
        <v>0.12321456514585223</v>
      </c>
      <c r="AB22" s="22">
        <v>7.9221315366768311E-2</v>
      </c>
    </row>
    <row r="23" spans="1:28" x14ac:dyDescent="0.55000000000000004">
      <c r="A23">
        <v>2040</v>
      </c>
      <c r="B23" t="s">
        <v>533</v>
      </c>
      <c r="C23" s="22">
        <v>8.3686593481185415E-2</v>
      </c>
      <c r="D23" s="22">
        <v>7.5899919347285211E-2</v>
      </c>
      <c r="E23" s="22">
        <v>7.6649874925398029E-2</v>
      </c>
      <c r="F23" s="22">
        <v>7.8066822477864284E-2</v>
      </c>
      <c r="G23" s="22">
        <v>6.4080304551121139E-2</v>
      </c>
      <c r="H23" s="22">
        <v>0.15341554292650494</v>
      </c>
      <c r="I23" s="22">
        <v>8.0743553963701309E-2</v>
      </c>
      <c r="J23" s="22">
        <v>5.42231304203021E-2</v>
      </c>
      <c r="K23" s="22">
        <v>7.0991957688159232E-2</v>
      </c>
      <c r="L23" s="22">
        <v>0.12479570706099861</v>
      </c>
      <c r="M23" s="22">
        <v>9.0583007654000583E-2</v>
      </c>
      <c r="N23" s="22">
        <v>7.8066822477864284E-2</v>
      </c>
      <c r="O23" s="22">
        <v>0.11970084180519105</v>
      </c>
      <c r="P23" s="22">
        <v>8.2824454061933783E-2</v>
      </c>
      <c r="Q23" s="22">
        <v>8.6116986241242449E-2</v>
      </c>
      <c r="R23" s="22">
        <v>7.6962152381023968E-2</v>
      </c>
      <c r="S23" s="22">
        <v>6.7781741442032861E-2</v>
      </c>
      <c r="T23" s="22">
        <v>7.4881409893623699E-2</v>
      </c>
      <c r="U23" s="22">
        <v>8.3364298789715297E-2</v>
      </c>
      <c r="V23" s="22">
        <v>8.3364298789715297E-2</v>
      </c>
      <c r="W23" s="22">
        <v>9.8586667203151693E-2</v>
      </c>
      <c r="X23" s="22">
        <v>7.4319716593539031E-2</v>
      </c>
      <c r="Y23" s="22">
        <v>8.9875292213745045E-2</v>
      </c>
      <c r="Z23" s="22">
        <v>5.8355448215491809E-2</v>
      </c>
      <c r="AA23" s="22">
        <v>0.11970084180519105</v>
      </c>
      <c r="AB23" s="22">
        <v>7.6962152381023968E-2</v>
      </c>
    </row>
    <row r="24" spans="1:28" x14ac:dyDescent="0.55000000000000004">
      <c r="A24">
        <v>2040</v>
      </c>
      <c r="B24" t="s">
        <v>534</v>
      </c>
      <c r="C24" s="22">
        <v>8.6447291840363455E-2</v>
      </c>
      <c r="D24" s="22">
        <v>7.8403746711830827E-2</v>
      </c>
      <c r="E24" s="22">
        <v>7.9178442227941209E-2</v>
      </c>
      <c r="F24" s="22">
        <v>8.0642132808417241E-2</v>
      </c>
      <c r="G24" s="22">
        <v>6.6194220105225784E-2</v>
      </c>
      <c r="H24" s="22">
        <v>0.15847649737585567</v>
      </c>
      <c r="I24" s="22">
        <v>8.3407165752271806E-2</v>
      </c>
      <c r="J24" s="22">
        <v>5.6011872212193524E-2</v>
      </c>
      <c r="K24" s="22">
        <v>7.3333878573594719E-2</v>
      </c>
      <c r="L24" s="22">
        <v>0.12891253497075475</v>
      </c>
      <c r="M24" s="22">
        <v>9.357120863336095E-2</v>
      </c>
      <c r="N24" s="22">
        <v>8.0642132808417241E-2</v>
      </c>
      <c r="O24" s="22">
        <v>0.1236495975594579</v>
      </c>
      <c r="P24" s="22">
        <v>8.5556711702221219E-2</v>
      </c>
      <c r="Q24" s="22">
        <v>8.8957859704051109E-2</v>
      </c>
      <c r="R24" s="22">
        <v>7.9501021260241431E-2</v>
      </c>
      <c r="S24" s="22">
        <v>7.0017761987227131E-2</v>
      </c>
      <c r="T24" s="22">
        <v>7.735163812047513E-2</v>
      </c>
      <c r="U24" s="22">
        <v>8.6114365118254946E-2</v>
      </c>
      <c r="V24" s="22">
        <v>8.6114365118254946E-2</v>
      </c>
      <c r="W24" s="22">
        <v>0.10183889720873511</v>
      </c>
      <c r="X24" s="22">
        <v>7.6771415379683156E-2</v>
      </c>
      <c r="Y24" s="22">
        <v>9.2840146695495632E-2</v>
      </c>
      <c r="Z24" s="22">
        <v>6.0280509129505798E-2</v>
      </c>
      <c r="AA24" s="22">
        <v>0.1236495975594579</v>
      </c>
      <c r="AB24" s="22">
        <v>7.9501021260241431E-2</v>
      </c>
    </row>
    <row r="25" spans="1:28" x14ac:dyDescent="0.55000000000000004">
      <c r="A25">
        <v>2040</v>
      </c>
      <c r="B25" t="s">
        <v>535</v>
      </c>
      <c r="C25" s="22">
        <v>9.5922570107033867E-2</v>
      </c>
      <c r="D25" s="22">
        <v>8.6997391479974651E-2</v>
      </c>
      <c r="E25" s="22">
        <v>8.7856999495144486E-2</v>
      </c>
      <c r="F25" s="22">
        <v>8.9481121654806678E-2</v>
      </c>
      <c r="G25" s="22">
        <v>7.3449608235839153E-2</v>
      </c>
      <c r="H25" s="22">
        <v>0.17584672239269505</v>
      </c>
      <c r="I25" s="22">
        <v>9.2549223162196048E-2</v>
      </c>
      <c r="J25" s="22">
        <v>6.2151197853854784E-2</v>
      </c>
      <c r="K25" s="22">
        <v>8.1371827375301312E-2</v>
      </c>
      <c r="L25" s="22">
        <v>0.14304232567796873</v>
      </c>
      <c r="M25" s="22">
        <v>0.10382732216421649</v>
      </c>
      <c r="N25" s="22">
        <v>8.9481121654806678E-2</v>
      </c>
      <c r="O25" s="22">
        <v>0.13720253044486533</v>
      </c>
      <c r="P25" s="22">
        <v>9.4934375637106078E-2</v>
      </c>
      <c r="Q25" s="22">
        <v>9.8708315233182534E-2</v>
      </c>
      <c r="R25" s="22">
        <v>8.8214935633826735E-2</v>
      </c>
      <c r="S25" s="22">
        <v>7.7692239282173531E-2</v>
      </c>
      <c r="T25" s="22">
        <v>8.5829963814329627E-2</v>
      </c>
      <c r="U25" s="22">
        <v>9.5553152093327542E-2</v>
      </c>
      <c r="V25" s="22">
        <v>9.5553152093327542E-2</v>
      </c>
      <c r="W25" s="22">
        <v>0.11300121205840701</v>
      </c>
      <c r="X25" s="22">
        <v>8.5186144264330424E-2</v>
      </c>
      <c r="Y25" s="22">
        <v>0.10301613029811423</v>
      </c>
      <c r="Z25" s="22">
        <v>6.6887709724214817E-2</v>
      </c>
      <c r="AA25" s="22">
        <v>0.13720253044486533</v>
      </c>
      <c r="AB25" s="22">
        <v>8.8214935633826735E-2</v>
      </c>
    </row>
    <row r="26" spans="1:28" x14ac:dyDescent="0.55000000000000004">
      <c r="A26">
        <v>2040</v>
      </c>
      <c r="B26" t="s">
        <v>536</v>
      </c>
      <c r="C26" s="22">
        <v>7.4796208934679809E-2</v>
      </c>
      <c r="D26" s="22">
        <v>6.7836746478409496E-2</v>
      </c>
      <c r="E26" s="22">
        <v>6.8507031069750465E-2</v>
      </c>
      <c r="F26" s="22">
        <v>6.9773450226930961E-2</v>
      </c>
      <c r="G26" s="22">
        <v>5.7272779885360427E-2</v>
      </c>
      <c r="H26" s="22">
        <v>0.13711755402181611</v>
      </c>
      <c r="I26" s="22">
        <v>7.2165821085253851E-2</v>
      </c>
      <c r="J26" s="22">
        <v>4.8462775497261884E-2</v>
      </c>
      <c r="K26" s="22">
        <v>6.3450178565570309E-2</v>
      </c>
      <c r="L26" s="22">
        <v>0.11153812565669906</v>
      </c>
      <c r="M26" s="22">
        <v>8.0959987550975623E-2</v>
      </c>
      <c r="N26" s="22">
        <v>6.9773450226930961E-2</v>
      </c>
      <c r="O26" s="22">
        <v>0.10698450971517913</v>
      </c>
      <c r="P26" s="22">
        <v>7.4025658271177588E-2</v>
      </c>
      <c r="Q26" s="22">
        <v>7.6968410683045024E-2</v>
      </c>
      <c r="R26" s="22">
        <v>6.8786133956425383E-2</v>
      </c>
      <c r="S26" s="22">
        <v>6.0580997313441166E-2</v>
      </c>
      <c r="T26" s="22">
        <v>6.6926437637661429E-2</v>
      </c>
      <c r="U26" s="22">
        <v>7.450815298594346E-2</v>
      </c>
      <c r="V26" s="22">
        <v>7.450815298594346E-2</v>
      </c>
      <c r="W26" s="22">
        <v>8.8113384134323708E-2</v>
      </c>
      <c r="X26" s="22">
        <v>6.6424415417820584E-2</v>
      </c>
      <c r="Y26" s="22">
        <v>8.032745574709052E-2</v>
      </c>
      <c r="Z26" s="22">
        <v>5.2156099509345064E-2</v>
      </c>
      <c r="AA26" s="22">
        <v>0.10698450971517913</v>
      </c>
      <c r="AB26" s="22">
        <v>6.8786133956425383E-2</v>
      </c>
    </row>
    <row r="27" spans="1:28" x14ac:dyDescent="0.55000000000000004">
      <c r="A27">
        <v>2050</v>
      </c>
      <c r="B27" t="s">
        <v>525</v>
      </c>
      <c r="C27" s="23">
        <v>0.11559839485337911</v>
      </c>
      <c r="D27" s="23">
        <v>0.14064233266889059</v>
      </c>
      <c r="E27" s="23">
        <v>0.11646623852586825</v>
      </c>
      <c r="F27" s="23">
        <v>0.11861923031854629</v>
      </c>
      <c r="G27" s="23">
        <v>9.7367308712831557E-2</v>
      </c>
      <c r="H27" s="23">
        <v>0.23310841972598462</v>
      </c>
      <c r="I27" s="23">
        <v>0.12268641044118336</v>
      </c>
      <c r="J27" s="23">
        <v>8.2389750111094173E-2</v>
      </c>
      <c r="K27" s="23">
        <v>0.10786927291890248</v>
      </c>
      <c r="L27" s="23">
        <v>0.18962179129081169</v>
      </c>
      <c r="M27" s="23">
        <v>0.13763704358408121</v>
      </c>
      <c r="N27" s="23">
        <v>0.11861923031854629</v>
      </c>
      <c r="O27" s="23">
        <v>0.1818803593221677</v>
      </c>
      <c r="P27" s="23">
        <v>0.12584825000615493</v>
      </c>
      <c r="Q27" s="23">
        <v>0.130851113200944</v>
      </c>
      <c r="R27" s="23">
        <v>0.11694073089351505</v>
      </c>
      <c r="S27" s="23">
        <v>0.10299148529818081</v>
      </c>
      <c r="T27" s="23">
        <v>0.11377913081152756</v>
      </c>
      <c r="U27" s="23">
        <v>0.12666852120547428</v>
      </c>
      <c r="V27" s="23">
        <v>0.12666852120547428</v>
      </c>
      <c r="W27" s="23">
        <v>0.14979826528259704</v>
      </c>
      <c r="X27" s="23">
        <v>0.11292566163196643</v>
      </c>
      <c r="Y27" s="23">
        <v>0.13656169994714162</v>
      </c>
      <c r="Z27" s="23">
        <v>8.8668631980995116E-2</v>
      </c>
      <c r="AA27" s="23">
        <v>0.1818803593221677</v>
      </c>
      <c r="AB27" s="23">
        <v>0.11694073089351505</v>
      </c>
    </row>
    <row r="28" spans="1:28" x14ac:dyDescent="0.55000000000000004">
      <c r="A28">
        <v>2050</v>
      </c>
      <c r="B28" t="s">
        <v>526</v>
      </c>
      <c r="C28" s="23">
        <v>0.10015720064102732</v>
      </c>
      <c r="D28" s="23">
        <v>0.12185586443139459</v>
      </c>
      <c r="E28" s="23">
        <v>0.10090912105428904</v>
      </c>
      <c r="F28" s="23">
        <v>0.10277452438650005</v>
      </c>
      <c r="G28" s="23">
        <v>8.4361353693509819E-2</v>
      </c>
      <c r="H28" s="23">
        <v>0.20197068302913185</v>
      </c>
      <c r="I28" s="23">
        <v>0.10629842604709695</v>
      </c>
      <c r="J28" s="23">
        <v>7.1384440442338437E-2</v>
      </c>
      <c r="K28" s="23">
        <v>9.3460505437324745E-2</v>
      </c>
      <c r="L28" s="23">
        <v>0.16429283313417628</v>
      </c>
      <c r="M28" s="23">
        <v>0.11925201043988094</v>
      </c>
      <c r="N28" s="23">
        <v>0.10277452438650005</v>
      </c>
      <c r="O28" s="23">
        <v>0.15758547222388181</v>
      </c>
      <c r="P28" s="23">
        <v>0.10903791910065765</v>
      </c>
      <c r="Q28" s="23">
        <v>0.1133725188450195</v>
      </c>
      <c r="R28" s="23">
        <v>0.10132023253493989</v>
      </c>
      <c r="S28" s="23">
        <v>8.9234274147239848E-2</v>
      </c>
      <c r="T28" s="23">
        <v>9.858094697513653E-2</v>
      </c>
      <c r="U28" s="23">
        <v>0.10974862159089972</v>
      </c>
      <c r="V28" s="23">
        <v>0.10974862159089972</v>
      </c>
      <c r="W28" s="23">
        <v>0.1297887823668889</v>
      </c>
      <c r="X28" s="23">
        <v>9.7841480964672808E-2</v>
      </c>
      <c r="Y28" s="23">
        <v>0.11832030711874386</v>
      </c>
      <c r="Z28" s="23">
        <v>7.6824613137146364E-2</v>
      </c>
      <c r="AA28" s="23">
        <v>0.15758547222388181</v>
      </c>
      <c r="AB28" s="23">
        <v>0.10132023253493989</v>
      </c>
    </row>
    <row r="29" spans="1:28" x14ac:dyDescent="0.55000000000000004">
      <c r="A29">
        <v>2050</v>
      </c>
      <c r="B29" t="s">
        <v>527</v>
      </c>
      <c r="C29" s="23">
        <v>7.161438709698309E-2</v>
      </c>
      <c r="D29" s="23">
        <v>8.7129362537841357E-2</v>
      </c>
      <c r="E29" s="23">
        <v>7.2152025121975868E-2</v>
      </c>
      <c r="F29" s="23">
        <v>7.3485825542414535E-2</v>
      </c>
      <c r="G29" s="23">
        <v>6.0320042900218064E-2</v>
      </c>
      <c r="H29" s="23">
        <v>0.14441304852888867</v>
      </c>
      <c r="I29" s="23">
        <v>7.6005485197422049E-2</v>
      </c>
      <c r="J29" s="23">
        <v>5.1041292266759616E-2</v>
      </c>
      <c r="K29" s="23">
        <v>6.6826117062287083E-2</v>
      </c>
      <c r="L29" s="23">
        <v>0.11747263775372892</v>
      </c>
      <c r="M29" s="23">
        <v>8.526755523393495E-2</v>
      </c>
      <c r="N29" s="23">
        <v>7.3485825542414535E-2</v>
      </c>
      <c r="O29" s="23">
        <v>0.11267674152705025</v>
      </c>
      <c r="P29" s="23">
        <v>7.7964277123829251E-2</v>
      </c>
      <c r="Q29" s="23">
        <v>8.1063602005280233E-2</v>
      </c>
      <c r="R29" s="23">
        <v>7.2445977993331231E-2</v>
      </c>
      <c r="S29" s="23">
        <v>6.3804277777318646E-2</v>
      </c>
      <c r="T29" s="23">
        <v>7.0487334429080326E-2</v>
      </c>
      <c r="U29" s="23">
        <v>7.8472443515473958E-2</v>
      </c>
      <c r="V29" s="23">
        <v>7.8472443515473958E-2</v>
      </c>
      <c r="W29" s="23">
        <v>9.2801556371185909E-2</v>
      </c>
      <c r="X29" s="23">
        <v>6.9958601549372446E-2</v>
      </c>
      <c r="Y29" s="23">
        <v>8.4601368860190346E-2</v>
      </c>
      <c r="Z29" s="23">
        <v>5.493112375912286E-2</v>
      </c>
      <c r="AA29" s="23">
        <v>0.11267674152705025</v>
      </c>
      <c r="AB29" s="23">
        <v>7.2445977993331231E-2</v>
      </c>
    </row>
    <row r="30" spans="1:28" x14ac:dyDescent="0.55000000000000004">
      <c r="A30">
        <v>2050</v>
      </c>
      <c r="B30" t="s">
        <v>528</v>
      </c>
      <c r="C30" s="23">
        <v>8.6494083337976632E-2</v>
      </c>
      <c r="D30" s="23">
        <v>0.10523268647579205</v>
      </c>
      <c r="E30" s="23">
        <v>8.7143429230952238E-2</v>
      </c>
      <c r="F30" s="23">
        <v>8.8754360349659112E-2</v>
      </c>
      <c r="G30" s="23">
        <v>7.2853054100655401E-2</v>
      </c>
      <c r="H30" s="23">
        <v>0.1744185038913105</v>
      </c>
      <c r="I30" s="23">
        <v>9.1797542886268957E-2</v>
      </c>
      <c r="J30" s="23">
        <v>6.1646408856651527E-2</v>
      </c>
      <c r="K30" s="23">
        <v>8.0710929362716552E-2</v>
      </c>
      <c r="L30" s="23">
        <v>0.14188054288648672</v>
      </c>
      <c r="M30" s="23">
        <v>0.10298404171834613</v>
      </c>
      <c r="N30" s="23">
        <v>8.8754360349659112E-2</v>
      </c>
      <c r="O30" s="23">
        <v>0.13608817818539851</v>
      </c>
      <c r="P30" s="23">
        <v>9.4163323269126659E-2</v>
      </c>
      <c r="Q30" s="23">
        <v>9.7906611111898398E-2</v>
      </c>
      <c r="R30" s="23">
        <v>8.7498458229776407E-2</v>
      </c>
      <c r="S30" s="23">
        <v>7.706122670458905E-2</v>
      </c>
      <c r="T30" s="23">
        <v>8.5132857035057158E-2</v>
      </c>
      <c r="U30" s="23">
        <v>9.4777074053154914E-2</v>
      </c>
      <c r="V30" s="23">
        <v>9.4777074053154914E-2</v>
      </c>
      <c r="W30" s="23">
        <v>0.11208342172632288</v>
      </c>
      <c r="X30" s="23">
        <v>8.4494266556037215E-2</v>
      </c>
      <c r="Y30" s="23">
        <v>0.10217943831301003</v>
      </c>
      <c r="Z30" s="23">
        <v>6.6344451008649857E-2</v>
      </c>
      <c r="AA30" s="23">
        <v>0.13608817818539851</v>
      </c>
      <c r="AB30" s="23">
        <v>8.7498458229776407E-2</v>
      </c>
    </row>
    <row r="31" spans="1:28" x14ac:dyDescent="0.55000000000000004">
      <c r="A31">
        <v>2050</v>
      </c>
      <c r="B31" t="s">
        <v>529</v>
      </c>
      <c r="C31" s="23">
        <v>8.8506117735343684E-2</v>
      </c>
      <c r="D31" s="23">
        <v>0.1076806202158294</v>
      </c>
      <c r="E31" s="23">
        <v>8.9170568780279208E-2</v>
      </c>
      <c r="F31" s="23">
        <v>9.081897354686512E-2</v>
      </c>
      <c r="G31" s="23">
        <v>7.4547769451657933E-2</v>
      </c>
      <c r="H31" s="23">
        <v>0.17847584533968827</v>
      </c>
      <c r="I31" s="23">
        <v>9.3932946913377183E-2</v>
      </c>
      <c r="J31" s="23">
        <v>6.3080434055913626E-2</v>
      </c>
      <c r="K31" s="23">
        <v>8.2588435428497892E-2</v>
      </c>
      <c r="L31" s="23">
        <v>0.14518098288871498</v>
      </c>
      <c r="M31" s="23">
        <v>0.10537966724925708</v>
      </c>
      <c r="N31" s="23">
        <v>9.081897354686512E-2</v>
      </c>
      <c r="O31" s="23">
        <v>0.13925387559517513</v>
      </c>
      <c r="P31" s="23">
        <v>9.6353760326509649E-2</v>
      </c>
      <c r="Q31" s="23">
        <v>0.1001841249219128</v>
      </c>
      <c r="R31" s="23">
        <v>8.9533856500742248E-2</v>
      </c>
      <c r="S31" s="23">
        <v>7.8853833006075277E-2</v>
      </c>
      <c r="T31" s="23">
        <v>8.7113226444041444E-2</v>
      </c>
      <c r="U31" s="23">
        <v>9.6981788245357053E-2</v>
      </c>
      <c r="V31" s="23">
        <v>9.6981788245357053E-2</v>
      </c>
      <c r="W31" s="23">
        <v>0.11469071798503636</v>
      </c>
      <c r="X31" s="23">
        <v>8.6459781006623951E-2</v>
      </c>
      <c r="Y31" s="23">
        <v>0.10455634707549823</v>
      </c>
      <c r="Z31" s="23">
        <v>6.7887762554969547E-2</v>
      </c>
      <c r="AA31" s="23">
        <v>0.13925387559517513</v>
      </c>
      <c r="AB31" s="23">
        <v>8.9533856500742248E-2</v>
      </c>
    </row>
    <row r="32" spans="1:28" x14ac:dyDescent="0.55000000000000004">
      <c r="A32">
        <v>2050</v>
      </c>
      <c r="B32" t="s">
        <v>530</v>
      </c>
      <c r="C32" s="23">
        <v>7.603618362142929E-2</v>
      </c>
      <c r="D32" s="23">
        <v>9.2509123896760664E-2</v>
      </c>
      <c r="E32" s="23">
        <v>7.6607017852473563E-2</v>
      </c>
      <c r="F32" s="23">
        <v>7.8023173150227776E-2</v>
      </c>
      <c r="G32" s="23">
        <v>6.4044475473932938E-2</v>
      </c>
      <c r="H32" s="23">
        <v>0.1533297640375329</v>
      </c>
      <c r="I32" s="23">
        <v>8.069840800118315E-2</v>
      </c>
      <c r="J32" s="23">
        <v>5.4192812762812403E-2</v>
      </c>
      <c r="K32" s="23">
        <v>7.0952264113829794E-2</v>
      </c>
      <c r="L32" s="23">
        <v>0.12472593031676543</v>
      </c>
      <c r="M32" s="23">
        <v>9.0532360179774132E-2</v>
      </c>
      <c r="N32" s="23">
        <v>7.8023173150227776E-2</v>
      </c>
      <c r="O32" s="23">
        <v>0.11963391374155939</v>
      </c>
      <c r="P32" s="23">
        <v>8.2778144610403476E-2</v>
      </c>
      <c r="Q32" s="23">
        <v>8.6068835843567698E-2</v>
      </c>
      <c r="R32" s="23">
        <v>7.6919120705105024E-2</v>
      </c>
      <c r="S32" s="23">
        <v>6.7743842788724473E-2</v>
      </c>
      <c r="T32" s="23">
        <v>7.4839541618592312E-2</v>
      </c>
      <c r="U32" s="23">
        <v>8.331768749601122E-2</v>
      </c>
      <c r="V32" s="23">
        <v>8.331768749601122E-2</v>
      </c>
      <c r="W32" s="23">
        <v>9.8531544660684159E-2</v>
      </c>
      <c r="X32" s="23">
        <v>7.4278162376824705E-2</v>
      </c>
      <c r="Y32" s="23">
        <v>8.9825040442867904E-2</v>
      </c>
      <c r="Z32" s="23">
        <v>5.8322820064406825E-2</v>
      </c>
      <c r="AA32" s="23">
        <v>0.11963391374155939</v>
      </c>
      <c r="AB32" s="23">
        <v>7.6919120705105024E-2</v>
      </c>
    </row>
    <row r="33" spans="1:28" x14ac:dyDescent="0.55000000000000004">
      <c r="A33">
        <v>2050</v>
      </c>
      <c r="B33" t="s">
        <v>531</v>
      </c>
      <c r="C33" s="23">
        <v>9.2904518510983275E-2</v>
      </c>
      <c r="D33" s="23">
        <v>0.11303191722893434</v>
      </c>
      <c r="E33" s="23">
        <v>9.3601990120668457E-2</v>
      </c>
      <c r="F33" s="23">
        <v>9.533231402447831E-2</v>
      </c>
      <c r="G33" s="23">
        <v>7.8252496032919283E-2</v>
      </c>
      <c r="H33" s="23">
        <v>0.18734538245939789</v>
      </c>
      <c r="I33" s="23">
        <v>9.8601039437753321E-2</v>
      </c>
      <c r="J33" s="23">
        <v>6.6215279840347099E-2</v>
      </c>
      <c r="K33" s="23">
        <v>8.6692751014159422E-2</v>
      </c>
      <c r="L33" s="23">
        <v>0.15239589824242325</v>
      </c>
      <c r="M33" s="23">
        <v>0.11061661608427172</v>
      </c>
      <c r="N33" s="23">
        <v>9.533231402447831E-2</v>
      </c>
      <c r="O33" s="23">
        <v>0.14617423737468688</v>
      </c>
      <c r="P33" s="23">
        <v>0.10114215761474221</v>
      </c>
      <c r="Q33" s="23">
        <v>0.10516287604147918</v>
      </c>
      <c r="R33" s="23">
        <v>9.3983331790760627E-2</v>
      </c>
      <c r="S33" s="23">
        <v>8.2772553758161505E-2</v>
      </c>
      <c r="T33" s="23">
        <v>9.1442406082286168E-2</v>
      </c>
      <c r="U33" s="23">
        <v>0.1018013960143571</v>
      </c>
      <c r="V33" s="23">
        <v>0.1018013960143571</v>
      </c>
      <c r="W33" s="23">
        <v>0.12039038887617748</v>
      </c>
      <c r="X33" s="23">
        <v>9.0756487014883355E-2</v>
      </c>
      <c r="Y33" s="23">
        <v>0.10975238018419335</v>
      </c>
      <c r="Z33" s="23">
        <v>7.1261513377156777E-2</v>
      </c>
      <c r="AA33" s="23">
        <v>0.14617423737468688</v>
      </c>
      <c r="AB33" s="23">
        <v>9.3983331790760627E-2</v>
      </c>
    </row>
    <row r="34" spans="1:28" x14ac:dyDescent="0.55000000000000004">
      <c r="A34">
        <v>2050</v>
      </c>
      <c r="B34" t="s">
        <v>532</v>
      </c>
      <c r="C34" s="23">
        <v>8.6143147105877726E-2</v>
      </c>
      <c r="D34" s="23">
        <v>0.10480572128857624</v>
      </c>
      <c r="E34" s="23">
        <v>8.6789858379325444E-2</v>
      </c>
      <c r="F34" s="23">
        <v>8.839425339665806E-2</v>
      </c>
      <c r="G34" s="23">
        <v>7.2557464213852632E-2</v>
      </c>
      <c r="H34" s="23">
        <v>0.17371082805729113</v>
      </c>
      <c r="I34" s="23">
        <v>9.1425088695494261E-2</v>
      </c>
      <c r="J34" s="23">
        <v>6.1396288182361626E-2</v>
      </c>
      <c r="K34" s="23">
        <v>8.0383457374498868E-2</v>
      </c>
      <c r="L34" s="23">
        <v>0.14130488474656316</v>
      </c>
      <c r="M34" s="23">
        <v>0.10256620005597795</v>
      </c>
      <c r="N34" s="23">
        <v>8.839425339665806E-2</v>
      </c>
      <c r="O34" s="23">
        <v>0.13553602166043746</v>
      </c>
      <c r="P34" s="23">
        <v>9.3781270294001726E-2</v>
      </c>
      <c r="Q34" s="23">
        <v>9.7509370331081938E-2</v>
      </c>
      <c r="R34" s="23">
        <v>8.7143446903445138E-2</v>
      </c>
      <c r="S34" s="23">
        <v>7.6748562814794932E-2</v>
      </c>
      <c r="T34" s="23">
        <v>8.478744376604827E-2</v>
      </c>
      <c r="U34" s="23">
        <v>9.4392530880096415E-2</v>
      </c>
      <c r="V34" s="23">
        <v>9.4392530880096415E-2</v>
      </c>
      <c r="W34" s="23">
        <v>0.11162866075096588</v>
      </c>
      <c r="X34" s="23">
        <v>8.4151444268144193E-2</v>
      </c>
      <c r="Y34" s="23">
        <v>0.10176486120327373</v>
      </c>
      <c r="Z34" s="23">
        <v>6.6075268762198741E-2</v>
      </c>
      <c r="AA34" s="23">
        <v>0.13553602166043746</v>
      </c>
      <c r="AB34" s="23">
        <v>8.7143446903445138E-2</v>
      </c>
    </row>
    <row r="35" spans="1:28" x14ac:dyDescent="0.55000000000000004">
      <c r="A35">
        <v>2050</v>
      </c>
      <c r="B35" t="s">
        <v>533</v>
      </c>
      <c r="C35" s="23">
        <v>8.3686593481185415E-2</v>
      </c>
      <c r="D35" s="23">
        <v>0.10181696497806551</v>
      </c>
      <c r="E35" s="23">
        <v>8.4314862417937828E-2</v>
      </c>
      <c r="F35" s="23">
        <v>8.5873504725650709E-2</v>
      </c>
      <c r="G35" s="23">
        <v>7.0488335006233277E-2</v>
      </c>
      <c r="H35" s="23">
        <v>0.16875709721915547</v>
      </c>
      <c r="I35" s="23">
        <v>8.8817909360071445E-2</v>
      </c>
      <c r="J35" s="23">
        <v>5.9645443462332304E-2</v>
      </c>
      <c r="K35" s="23">
        <v>7.8091153456975149E-2</v>
      </c>
      <c r="L35" s="23">
        <v>0.13727527776709847</v>
      </c>
      <c r="M35" s="23">
        <v>9.9641308419400651E-2</v>
      </c>
      <c r="N35" s="23">
        <v>8.5873504725650709E-2</v>
      </c>
      <c r="O35" s="23">
        <v>0.13167092598571017</v>
      </c>
      <c r="P35" s="23">
        <v>9.1106899468127167E-2</v>
      </c>
      <c r="Q35" s="23">
        <v>9.4728684865366675E-2</v>
      </c>
      <c r="R35" s="23">
        <v>8.465836761912636E-2</v>
      </c>
      <c r="S35" s="23">
        <v>7.4559915586236147E-2</v>
      </c>
      <c r="T35" s="23">
        <v>8.2369550882986059E-2</v>
      </c>
      <c r="U35" s="23">
        <v>9.1700728668686823E-2</v>
      </c>
      <c r="V35" s="23">
        <v>9.1700728668686823E-2</v>
      </c>
      <c r="W35" s="23">
        <v>0.10844533392346686</v>
      </c>
      <c r="X35" s="23">
        <v>8.1751688252892932E-2</v>
      </c>
      <c r="Y35" s="23">
        <v>9.8862821435119541E-2</v>
      </c>
      <c r="Z35" s="23">
        <v>6.4190993037040997E-2</v>
      </c>
      <c r="AA35" s="23">
        <v>0.13167092598571017</v>
      </c>
      <c r="AB35" s="23">
        <v>8.465836761912636E-2</v>
      </c>
    </row>
    <row r="36" spans="1:28" x14ac:dyDescent="0.55000000000000004">
      <c r="A36">
        <v>2050</v>
      </c>
      <c r="B36" t="s">
        <v>534</v>
      </c>
      <c r="C36" s="23">
        <v>8.6447291840363455E-2</v>
      </c>
      <c r="D36" s="23">
        <v>0.10517575778416328</v>
      </c>
      <c r="E36" s="23">
        <v>8.7096286450735319E-2</v>
      </c>
      <c r="F36" s="23">
        <v>8.8706346089258967E-2</v>
      </c>
      <c r="G36" s="23">
        <v>7.2813642115748367E-2</v>
      </c>
      <c r="H36" s="23">
        <v>0.17432414711344127</v>
      </c>
      <c r="I36" s="23">
        <v>9.1747882327499003E-2</v>
      </c>
      <c r="J36" s="23">
        <v>6.1613059433412873E-2</v>
      </c>
      <c r="K36" s="23">
        <v>8.0667266430954204E-2</v>
      </c>
      <c r="L36" s="23">
        <v>0.14180378846783026</v>
      </c>
      <c r="M36" s="23">
        <v>0.10292832949669704</v>
      </c>
      <c r="N36" s="23">
        <v>8.8706346089258967E-2</v>
      </c>
      <c r="O36" s="23">
        <v>0.13601455731540368</v>
      </c>
      <c r="P36" s="23">
        <v>9.4112382872443348E-2</v>
      </c>
      <c r="Q36" s="23">
        <v>9.7853645674456202E-2</v>
      </c>
      <c r="R36" s="23">
        <v>8.7451123386265567E-2</v>
      </c>
      <c r="S36" s="23">
        <v>7.7019538185949823E-2</v>
      </c>
      <c r="T36" s="23">
        <v>8.5086801932522646E-2</v>
      </c>
      <c r="U36" s="23">
        <v>9.4725801630080458E-2</v>
      </c>
      <c r="V36" s="23">
        <v>9.4725801630080458E-2</v>
      </c>
      <c r="W36" s="23">
        <v>0.11202278692960861</v>
      </c>
      <c r="X36" s="23">
        <v>8.4448556917651491E-2</v>
      </c>
      <c r="Y36" s="23">
        <v>0.10212416136504519</v>
      </c>
      <c r="Z36" s="23">
        <v>6.6308560042456374E-2</v>
      </c>
      <c r="AA36" s="23">
        <v>0.13601455731540368</v>
      </c>
      <c r="AB36" s="23">
        <v>8.7451123386265567E-2</v>
      </c>
    </row>
    <row r="37" spans="1:28" x14ac:dyDescent="0.55000000000000004">
      <c r="A37">
        <v>2050</v>
      </c>
      <c r="B37" t="s">
        <v>535</v>
      </c>
      <c r="C37" s="23">
        <v>9.5922570107033867E-2</v>
      </c>
      <c r="D37" s="23">
        <v>0.11670381783899038</v>
      </c>
      <c r="E37" s="23">
        <v>9.6642699444658947E-2</v>
      </c>
      <c r="F37" s="23">
        <v>9.8429233820287343E-2</v>
      </c>
      <c r="G37" s="23">
        <v>8.0794569059423074E-2</v>
      </c>
      <c r="H37" s="23">
        <v>0.19343139463196457</v>
      </c>
      <c r="I37" s="23">
        <v>0.10180414547841567</v>
      </c>
      <c r="J37" s="23">
        <v>6.8366317639240254E-2</v>
      </c>
      <c r="K37" s="23">
        <v>8.9509010112831452E-2</v>
      </c>
      <c r="L37" s="23">
        <v>0.1573465582457656</v>
      </c>
      <c r="M37" s="23">
        <v>0.11421005438063812</v>
      </c>
      <c r="N37" s="23">
        <v>9.8429233820287343E-2</v>
      </c>
      <c r="O37" s="23">
        <v>0.15092278348935184</v>
      </c>
      <c r="P37" s="23">
        <v>0.10442781320081669</v>
      </c>
      <c r="Q37" s="23">
        <v>0.10857914675650079</v>
      </c>
      <c r="R37" s="23">
        <v>9.7036429197209409E-2</v>
      </c>
      <c r="S37" s="23">
        <v>8.5461463210390873E-2</v>
      </c>
      <c r="T37" s="23">
        <v>9.4412960195762591E-2</v>
      </c>
      <c r="U37" s="23">
        <v>0.1051084673026603</v>
      </c>
      <c r="V37" s="23">
        <v>0.1051084673026603</v>
      </c>
      <c r="W37" s="23">
        <v>0.12430133326424771</v>
      </c>
      <c r="X37" s="23">
        <v>9.3704758690763487E-2</v>
      </c>
      <c r="Y37" s="23">
        <v>0.11331774332792566</v>
      </c>
      <c r="Z37" s="23">
        <v>7.357648069663629E-2</v>
      </c>
      <c r="AA37" s="23">
        <v>0.15092278348935184</v>
      </c>
      <c r="AB37" s="23">
        <v>9.7036429197209409E-2</v>
      </c>
    </row>
    <row r="38" spans="1:28" x14ac:dyDescent="0.55000000000000004">
      <c r="A38">
        <v>2050</v>
      </c>
      <c r="B38" t="s">
        <v>536</v>
      </c>
      <c r="C38" s="23">
        <v>7.4796208934679809E-2</v>
      </c>
      <c r="D38" s="23">
        <v>9.100051356859809E-2</v>
      </c>
      <c r="E38" s="23">
        <v>7.5357734176725533E-2</v>
      </c>
      <c r="F38" s="23">
        <v>7.6750795249624068E-2</v>
      </c>
      <c r="G38" s="23">
        <v>6.3000057873896481E-2</v>
      </c>
      <c r="H38" s="23">
        <v>0.15082930942399775</v>
      </c>
      <c r="I38" s="23">
        <v>7.9382403193779233E-2</v>
      </c>
      <c r="J38" s="23">
        <v>5.3309053046988075E-2</v>
      </c>
      <c r="K38" s="23">
        <v>6.9795196422127351E-2</v>
      </c>
      <c r="L38" s="23">
        <v>0.12269193822236894</v>
      </c>
      <c r="M38" s="23">
        <v>8.9055986306073198E-2</v>
      </c>
      <c r="N38" s="23">
        <v>7.6750795249624068E-2</v>
      </c>
      <c r="O38" s="23">
        <v>0.11768296068669705</v>
      </c>
      <c r="P38" s="23">
        <v>8.1428224098295365E-2</v>
      </c>
      <c r="Q38" s="23">
        <v>8.4665251751349521E-2</v>
      </c>
      <c r="R38" s="23">
        <v>7.5664747352067921E-2</v>
      </c>
      <c r="S38" s="23">
        <v>6.6639097044785267E-2</v>
      </c>
      <c r="T38" s="23">
        <v>7.3619081401427561E-2</v>
      </c>
      <c r="U38" s="23">
        <v>8.1958968284537803E-2</v>
      </c>
      <c r="V38" s="23">
        <v>8.1958968284537803E-2</v>
      </c>
      <c r="W38" s="23">
        <v>9.6924722547756081E-2</v>
      </c>
      <c r="X38" s="23">
        <v>7.3066856959602647E-2</v>
      </c>
      <c r="Y38" s="23">
        <v>8.8360201321799586E-2</v>
      </c>
      <c r="Z38" s="23">
        <v>5.7371709460279571E-2</v>
      </c>
      <c r="AA38" s="23">
        <v>0.11768296068669705</v>
      </c>
      <c r="AB38" s="23">
        <v>7.5664747352067921E-2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5D321-FDA9-40B1-9C02-3809B21A0C37}">
  <dimension ref="A1:AB38"/>
  <sheetViews>
    <sheetView workbookViewId="0"/>
  </sheetViews>
  <sheetFormatPr defaultRowHeight="14.4" x14ac:dyDescent="0.55000000000000004"/>
  <sheetData>
    <row r="1" spans="1:28" x14ac:dyDescent="0.55000000000000004">
      <c r="A1" s="2" t="s">
        <v>7</v>
      </c>
      <c r="B1" s="2" t="s">
        <v>521</v>
      </c>
      <c r="C1" s="2" t="s">
        <v>537</v>
      </c>
      <c r="D1" s="2" t="s">
        <v>537</v>
      </c>
      <c r="E1" s="2" t="s">
        <v>537</v>
      </c>
      <c r="F1" s="2" t="s">
        <v>537</v>
      </c>
      <c r="G1" s="2" t="s">
        <v>537</v>
      </c>
      <c r="H1" s="2" t="s">
        <v>537</v>
      </c>
      <c r="I1" s="2" t="s">
        <v>537</v>
      </c>
      <c r="J1" s="2" t="s">
        <v>537</v>
      </c>
      <c r="K1" s="2" t="s">
        <v>537</v>
      </c>
      <c r="L1" s="2" t="s">
        <v>537</v>
      </c>
      <c r="M1" s="2" t="s">
        <v>537</v>
      </c>
      <c r="N1" s="2" t="s">
        <v>537</v>
      </c>
      <c r="O1" s="2" t="s">
        <v>537</v>
      </c>
      <c r="P1" s="2" t="s">
        <v>537</v>
      </c>
      <c r="Q1" s="2" t="s">
        <v>537</v>
      </c>
      <c r="R1" s="2" t="s">
        <v>537</v>
      </c>
      <c r="S1" s="2" t="s">
        <v>537</v>
      </c>
      <c r="T1" s="2" t="s">
        <v>537</v>
      </c>
      <c r="U1" s="2" t="s">
        <v>537</v>
      </c>
      <c r="V1" s="2" t="s">
        <v>537</v>
      </c>
      <c r="W1" s="2" t="s">
        <v>537</v>
      </c>
      <c r="X1" s="2" t="s">
        <v>537</v>
      </c>
      <c r="Y1" s="2" t="s">
        <v>537</v>
      </c>
      <c r="Z1" s="2" t="s">
        <v>537</v>
      </c>
      <c r="AA1" s="2" t="s">
        <v>537</v>
      </c>
      <c r="AB1" s="2" t="s">
        <v>537</v>
      </c>
    </row>
    <row r="2" spans="1:28" x14ac:dyDescent="0.55000000000000004">
      <c r="A2" s="1" t="s">
        <v>7</v>
      </c>
      <c r="B2" s="1" t="s">
        <v>523</v>
      </c>
      <c r="C2" s="1" t="s">
        <v>51</v>
      </c>
      <c r="D2" s="1" t="s">
        <v>57</v>
      </c>
      <c r="E2" s="1" t="s">
        <v>71</v>
      </c>
      <c r="F2" s="1" t="s">
        <v>77</v>
      </c>
      <c r="G2" s="1" t="s">
        <v>75</v>
      </c>
      <c r="H2" s="1" t="s">
        <v>43</v>
      </c>
      <c r="I2" s="1" t="s">
        <v>59</v>
      </c>
      <c r="J2" s="1" t="s">
        <v>49</v>
      </c>
      <c r="K2" s="1" t="s">
        <v>41</v>
      </c>
      <c r="L2" s="1" t="s">
        <v>29</v>
      </c>
      <c r="M2" s="1" t="s">
        <v>63</v>
      </c>
      <c r="N2" s="1" t="s">
        <v>65</v>
      </c>
      <c r="O2" s="1" t="s">
        <v>33</v>
      </c>
      <c r="P2" s="1" t="s">
        <v>79</v>
      </c>
      <c r="Q2" s="1" t="s">
        <v>484</v>
      </c>
      <c r="R2" s="1" t="s">
        <v>35</v>
      </c>
      <c r="S2" s="1" t="s">
        <v>47</v>
      </c>
      <c r="T2" s="1" t="s">
        <v>53</v>
      </c>
      <c r="U2" s="1" t="s">
        <v>39</v>
      </c>
      <c r="V2" s="1" t="s">
        <v>69</v>
      </c>
      <c r="W2" s="1" t="s">
        <v>73</v>
      </c>
      <c r="X2" s="1" t="s">
        <v>81</v>
      </c>
      <c r="Y2" s="1" t="s">
        <v>37</v>
      </c>
      <c r="Z2" s="1" t="s">
        <v>55</v>
      </c>
      <c r="AA2" s="1" t="s">
        <v>61</v>
      </c>
      <c r="AB2" s="1" t="s">
        <v>45</v>
      </c>
    </row>
    <row r="3" spans="1:28" x14ac:dyDescent="0.55000000000000004">
      <c r="A3">
        <v>2030</v>
      </c>
      <c r="B3" t="s">
        <v>525</v>
      </c>
      <c r="C3" s="21">
        <v>5.7799197426689548E-2</v>
      </c>
      <c r="D3" s="21">
        <v>6.39283330313139E-2</v>
      </c>
      <c r="E3" s="21">
        <v>5.2939199329940116E-2</v>
      </c>
      <c r="F3" s="21">
        <v>5.3917831962975588E-2</v>
      </c>
      <c r="G3" s="21">
        <v>4.4257867596741621E-2</v>
      </c>
      <c r="H3" s="21">
        <v>0.10595837260272029</v>
      </c>
      <c r="I3" s="21">
        <v>5.5766550200537897E-2</v>
      </c>
      <c r="J3" s="21">
        <v>3.7449886414133715E-2</v>
      </c>
      <c r="K3" s="21">
        <v>4.9031487690410214E-2</v>
      </c>
      <c r="L3" s="21">
        <v>8.6191723314005306E-2</v>
      </c>
      <c r="M3" s="21">
        <v>6.2562292538218739E-2</v>
      </c>
      <c r="N3" s="21">
        <v>5.3917831962975588E-2</v>
      </c>
      <c r="O3" s="21">
        <v>8.2672890600985316E-2</v>
      </c>
      <c r="P3" s="21">
        <v>5.7203750002797704E-2</v>
      </c>
      <c r="Q3" s="21">
        <v>5.9477778727701824E-2</v>
      </c>
      <c r="R3" s="21">
        <v>5.3154877678870491E-2</v>
      </c>
      <c r="S3" s="21">
        <v>4.6814311499173096E-2</v>
      </c>
      <c r="T3" s="21">
        <v>5.1717786732512525E-2</v>
      </c>
      <c r="U3" s="21">
        <v>5.7576600547942856E-2</v>
      </c>
      <c r="V3" s="21">
        <v>6.171883818810428E-2</v>
      </c>
      <c r="W3" s="21">
        <v>6.8090120582998667E-2</v>
      </c>
      <c r="X3" s="21">
        <v>5.132984619634838E-2</v>
      </c>
      <c r="Y3" s="21">
        <v>6.2073499975973466E-2</v>
      </c>
      <c r="Z3" s="21">
        <v>6.6098434749469082E-2</v>
      </c>
      <c r="AA3" s="21">
        <v>8.2672890600985316E-2</v>
      </c>
      <c r="AB3" s="21">
        <v>5.3154877678870491E-2</v>
      </c>
    </row>
    <row r="4" spans="1:28" x14ac:dyDescent="0.55000000000000004">
      <c r="A4">
        <v>2030</v>
      </c>
      <c r="B4" t="s">
        <v>526</v>
      </c>
      <c r="C4" s="21">
        <v>5.0078600320513658E-2</v>
      </c>
      <c r="D4" s="21">
        <v>5.538902928699755E-2</v>
      </c>
      <c r="E4" s="21">
        <v>4.5867782297404104E-2</v>
      </c>
      <c r="F4" s="21">
        <v>4.6715692902954568E-2</v>
      </c>
      <c r="G4" s="21">
        <v>3.8346069860686283E-2</v>
      </c>
      <c r="H4" s="21">
        <v>9.1804855922332645E-2</v>
      </c>
      <c r="I4" s="21">
        <v>4.8317466385044076E-2</v>
      </c>
      <c r="J4" s="21">
        <v>3.2447472928335656E-2</v>
      </c>
      <c r="K4" s="21">
        <v>4.2482047926056705E-2</v>
      </c>
      <c r="L4" s="21">
        <v>7.4678560515534675E-2</v>
      </c>
      <c r="M4" s="21">
        <v>5.4205459290854976E-2</v>
      </c>
      <c r="N4" s="21">
        <v>4.6715692902954568E-2</v>
      </c>
      <c r="O4" s="21">
        <v>7.1629760101764459E-2</v>
      </c>
      <c r="P4" s="21">
        <v>4.9562690500298927E-2</v>
      </c>
      <c r="Q4" s="21">
        <v>5.153296311137251E-2</v>
      </c>
      <c r="R4" s="21">
        <v>4.6054651152245413E-2</v>
      </c>
      <c r="S4" s="21">
        <v>4.0561033703290846E-2</v>
      </c>
      <c r="T4" s="21">
        <v>4.4809521352334784E-2</v>
      </c>
      <c r="U4" s="21">
        <v>4.9885737086772602E-2</v>
      </c>
      <c r="V4" s="21">
        <v>5.3474670366985319E-2</v>
      </c>
      <c r="W4" s="21">
        <v>5.89949010758586E-2</v>
      </c>
      <c r="X4" s="21">
        <v>4.4473400438487645E-2</v>
      </c>
      <c r="Y4" s="21">
        <v>5.3781957781247204E-2</v>
      </c>
      <c r="Z4" s="21">
        <v>5.7269257065872735E-2</v>
      </c>
      <c r="AA4" s="21">
        <v>7.1629760101764459E-2</v>
      </c>
      <c r="AB4" s="21">
        <v>4.6054651152245413E-2</v>
      </c>
    </row>
    <row r="5" spans="1:28" x14ac:dyDescent="0.55000000000000004">
      <c r="A5">
        <v>2030</v>
      </c>
      <c r="B5" t="s">
        <v>527</v>
      </c>
      <c r="C5" s="21">
        <v>3.5807193548491545E-2</v>
      </c>
      <c r="D5" s="21">
        <v>3.9604255699018799E-2</v>
      </c>
      <c r="E5" s="21">
        <v>3.2796375055443576E-2</v>
      </c>
      <c r="F5" s="21">
        <v>3.3402647973824785E-2</v>
      </c>
      <c r="G5" s="21">
        <v>2.7418201318280936E-2</v>
      </c>
      <c r="H5" s="21">
        <v>6.5642294785858493E-2</v>
      </c>
      <c r="I5" s="21">
        <v>3.4547947817010025E-2</v>
      </c>
      <c r="J5" s="21">
        <v>2.3200587393981648E-2</v>
      </c>
      <c r="K5" s="21">
        <v>3.0375507755585042E-2</v>
      </c>
      <c r="L5" s="21">
        <v>5.3396653524422237E-2</v>
      </c>
      <c r="M5" s="21">
        <v>3.8757979651788621E-2</v>
      </c>
      <c r="N5" s="21">
        <v>3.3402647973824785E-2</v>
      </c>
      <c r="O5" s="21">
        <v>5.1216700694113756E-2</v>
      </c>
      <c r="P5" s="21">
        <v>3.5438307783558748E-2</v>
      </c>
      <c r="Q5" s="21">
        <v>3.6847091820581927E-2</v>
      </c>
      <c r="R5" s="21">
        <v>3.2929989996968743E-2</v>
      </c>
      <c r="S5" s="21">
        <v>2.9001944444235754E-2</v>
      </c>
      <c r="T5" s="21">
        <v>3.2039697467763785E-2</v>
      </c>
      <c r="U5" s="21">
        <v>3.5669292507033615E-2</v>
      </c>
      <c r="V5" s="21">
        <v>3.8235451061280554E-2</v>
      </c>
      <c r="W5" s="21">
        <v>4.2182525623266326E-2</v>
      </c>
      <c r="X5" s="21">
        <v>3.1799364340623838E-2</v>
      </c>
      <c r="Y5" s="21">
        <v>3.8455167663722888E-2</v>
      </c>
      <c r="Z5" s="21">
        <v>4.0948655893164314E-2</v>
      </c>
      <c r="AA5" s="21">
        <v>5.1216700694113756E-2</v>
      </c>
      <c r="AB5" s="21">
        <v>3.2929989996968743E-2</v>
      </c>
    </row>
    <row r="6" spans="1:28" x14ac:dyDescent="0.55000000000000004">
      <c r="A6">
        <v>2030</v>
      </c>
      <c r="B6" t="s">
        <v>528</v>
      </c>
      <c r="C6" s="21">
        <v>4.3247041668988316E-2</v>
      </c>
      <c r="D6" s="21">
        <v>4.7833039307178207E-2</v>
      </c>
      <c r="E6" s="21">
        <v>3.961064965043283E-2</v>
      </c>
      <c r="F6" s="21">
        <v>4.0342891068026868E-2</v>
      </c>
      <c r="G6" s="21">
        <v>3.3115024591207E-2</v>
      </c>
      <c r="H6" s="21">
        <v>7.9281138132413873E-2</v>
      </c>
      <c r="I6" s="21">
        <v>4.1726155857394982E-2</v>
      </c>
      <c r="J6" s="21">
        <v>2.8021094934841603E-2</v>
      </c>
      <c r="K6" s="21">
        <v>3.6686786073962072E-2</v>
      </c>
      <c r="L6" s="21">
        <v>6.4491155857493959E-2</v>
      </c>
      <c r="M6" s="21">
        <v>4.68109280537937E-2</v>
      </c>
      <c r="N6" s="21">
        <v>4.0342891068026868E-2</v>
      </c>
      <c r="O6" s="21">
        <v>6.1858262811544773E-2</v>
      </c>
      <c r="P6" s="21">
        <v>4.2801510576875756E-2</v>
      </c>
      <c r="Q6" s="21">
        <v>4.4503005050862916E-2</v>
      </c>
      <c r="R6" s="21">
        <v>3.9772026468080188E-2</v>
      </c>
      <c r="S6" s="21">
        <v>3.5027830320267753E-2</v>
      </c>
      <c r="T6" s="21">
        <v>3.8696753197753252E-2</v>
      </c>
      <c r="U6" s="21">
        <v>4.3080488205979511E-2</v>
      </c>
      <c r="V6" s="21">
        <v>4.6179830961631564E-2</v>
      </c>
      <c r="W6" s="21">
        <v>5.0947009875601308E-2</v>
      </c>
      <c r="X6" s="21">
        <v>3.8406484798198741E-2</v>
      </c>
      <c r="Y6" s="21">
        <v>4.6445199233186379E-2</v>
      </c>
      <c r="Z6" s="21">
        <v>4.9456772570084441E-2</v>
      </c>
      <c r="AA6" s="21">
        <v>6.1858262811544773E-2</v>
      </c>
      <c r="AB6" s="21">
        <v>3.9772026468080188E-2</v>
      </c>
    </row>
    <row r="7" spans="1:28" x14ac:dyDescent="0.55000000000000004">
      <c r="A7">
        <v>2030</v>
      </c>
      <c r="B7" t="s">
        <v>529</v>
      </c>
      <c r="C7" s="21">
        <v>4.4253058867671835E-2</v>
      </c>
      <c r="D7" s="21">
        <v>4.8945736461740642E-2</v>
      </c>
      <c r="E7" s="21">
        <v>4.0532076718308732E-2</v>
      </c>
      <c r="F7" s="21">
        <v>4.1281351612211421E-2</v>
      </c>
      <c r="G7" s="21">
        <v>3.38853497507536E-2</v>
      </c>
      <c r="H7" s="21">
        <v>8.1125384245312862E-2</v>
      </c>
      <c r="I7" s="21">
        <v>4.2696794051535085E-2</v>
      </c>
      <c r="J7" s="21">
        <v>2.8672924570869833E-2</v>
      </c>
      <c r="K7" s="21">
        <v>3.7540197922044494E-2</v>
      </c>
      <c r="L7" s="21">
        <v>6.5991355858506795E-2</v>
      </c>
      <c r="M7" s="21">
        <v>4.7899848749662306E-2</v>
      </c>
      <c r="N7" s="21">
        <v>4.1281351612211421E-2</v>
      </c>
      <c r="O7" s="21">
        <v>6.3297216179625068E-2</v>
      </c>
      <c r="P7" s="21">
        <v>4.3797163784777111E-2</v>
      </c>
      <c r="Q7" s="21">
        <v>4.553823860086946E-2</v>
      </c>
      <c r="R7" s="21">
        <v>4.0697207500337389E-2</v>
      </c>
      <c r="S7" s="21">
        <v>3.584265136639786E-2</v>
      </c>
      <c r="T7" s="21">
        <v>3.9596921110927927E-2</v>
      </c>
      <c r="U7" s="21">
        <v>4.4082631020616846E-2</v>
      </c>
      <c r="V7" s="21">
        <v>4.7254071011050093E-2</v>
      </c>
      <c r="W7" s="21">
        <v>5.2132144538652891E-2</v>
      </c>
      <c r="X7" s="21">
        <v>3.9299900457556346E-2</v>
      </c>
      <c r="Y7" s="21">
        <v>4.7525612307044648E-2</v>
      </c>
      <c r="Z7" s="21">
        <v>5.0607241177340931E-2</v>
      </c>
      <c r="AA7" s="21">
        <v>6.3297216179625068E-2</v>
      </c>
      <c r="AB7" s="21">
        <v>4.0697207500337389E-2</v>
      </c>
    </row>
    <row r="8" spans="1:28" x14ac:dyDescent="0.55000000000000004">
      <c r="A8">
        <v>2030</v>
      </c>
      <c r="B8" t="s">
        <v>530</v>
      </c>
      <c r="C8" s="21">
        <v>3.8018091810714638E-2</v>
      </c>
      <c r="D8" s="21">
        <v>4.2049601771254851E-2</v>
      </c>
      <c r="E8" s="21">
        <v>3.4821371751124347E-2</v>
      </c>
      <c r="F8" s="21">
        <v>3.5465078704648989E-2</v>
      </c>
      <c r="G8" s="21">
        <v>2.9111125215424059E-2</v>
      </c>
      <c r="H8" s="21">
        <v>6.9695347289787685E-2</v>
      </c>
      <c r="I8" s="21">
        <v>3.6681094545992346E-2</v>
      </c>
      <c r="J8" s="21">
        <v>2.4633096710369274E-2</v>
      </c>
      <c r="K8" s="21">
        <v>3.2251029142649913E-2</v>
      </c>
      <c r="L8" s="21">
        <v>5.6693604689438834E-2</v>
      </c>
      <c r="M8" s="21">
        <v>4.1151072808988241E-2</v>
      </c>
      <c r="N8" s="21">
        <v>3.5465078704648989E-2</v>
      </c>
      <c r="O8" s="21">
        <v>5.4379051700708822E-2</v>
      </c>
      <c r="P8" s="21">
        <v>3.7626429368365216E-2</v>
      </c>
      <c r="Q8" s="21">
        <v>3.9122198110712596E-2</v>
      </c>
      <c r="R8" s="21">
        <v>3.4963236684138657E-2</v>
      </c>
      <c r="S8" s="21">
        <v>3.0792655813056583E-2</v>
      </c>
      <c r="T8" s="21">
        <v>3.4017973462996502E-2</v>
      </c>
      <c r="U8" s="21">
        <v>3.7871676134550558E-2</v>
      </c>
      <c r="V8" s="21">
        <v>4.0596280937328262E-2</v>
      </c>
      <c r="W8" s="21">
        <v>4.4787065754856442E-2</v>
      </c>
      <c r="X8" s="21">
        <v>3.3762801080374868E-2</v>
      </c>
      <c r="Y8" s="21">
        <v>4.0829563837667227E-2</v>
      </c>
      <c r="Z8" s="21">
        <v>4.3477011320739632E-2</v>
      </c>
      <c r="AA8" s="21">
        <v>5.4379051700708822E-2</v>
      </c>
      <c r="AB8" s="21">
        <v>3.4963236684138657E-2</v>
      </c>
    </row>
    <row r="9" spans="1:28" x14ac:dyDescent="0.55000000000000004">
      <c r="A9">
        <v>2030</v>
      </c>
      <c r="B9" t="s">
        <v>531</v>
      </c>
      <c r="C9" s="21">
        <v>4.6452259255491637E-2</v>
      </c>
      <c r="D9" s="21">
        <v>5.1378144194970152E-2</v>
      </c>
      <c r="E9" s="21">
        <v>4.254635914575839E-2</v>
      </c>
      <c r="F9" s="21">
        <v>4.3332870011126505E-2</v>
      </c>
      <c r="G9" s="21">
        <v>3.5569316378599669E-2</v>
      </c>
      <c r="H9" s="21">
        <v>8.5156992026999043E-2</v>
      </c>
      <c r="I9" s="21">
        <v>4.4818654289887877E-2</v>
      </c>
      <c r="J9" s="21">
        <v>3.009785447288504E-2</v>
      </c>
      <c r="K9" s="21">
        <v>3.9405795915527016E-2</v>
      </c>
      <c r="L9" s="21">
        <v>6.9270862837465114E-2</v>
      </c>
      <c r="M9" s="21">
        <v>5.0280280038305321E-2</v>
      </c>
      <c r="N9" s="21">
        <v>4.3332870011126505E-2</v>
      </c>
      <c r="O9" s="21">
        <v>6.6442835170312228E-2</v>
      </c>
      <c r="P9" s="21">
        <v>4.597370800670101E-2</v>
      </c>
      <c r="Q9" s="21">
        <v>4.7801307291581455E-2</v>
      </c>
      <c r="R9" s="21">
        <v>4.271969626852757E-2</v>
      </c>
      <c r="S9" s="21">
        <v>3.7623888071891598E-2</v>
      </c>
      <c r="T9" s="21">
        <v>4.1564730037402804E-2</v>
      </c>
      <c r="U9" s="21">
        <v>4.6273361824707773E-2</v>
      </c>
      <c r="V9" s="21">
        <v>4.9602409723732463E-2</v>
      </c>
      <c r="W9" s="21">
        <v>5.4722904034626131E-2</v>
      </c>
      <c r="X9" s="21">
        <v>4.1252948643128805E-2</v>
      </c>
      <c r="Y9" s="21">
        <v>4.9887445538269709E-2</v>
      </c>
      <c r="Z9" s="21">
        <v>5.3122219062971411E-2</v>
      </c>
      <c r="AA9" s="21">
        <v>6.6442835170312228E-2</v>
      </c>
      <c r="AB9" s="21">
        <v>4.271969626852757E-2</v>
      </c>
    </row>
    <row r="10" spans="1:28" x14ac:dyDescent="0.55000000000000004">
      <c r="A10">
        <v>2030</v>
      </c>
      <c r="B10" t="s">
        <v>532</v>
      </c>
      <c r="C10" s="21">
        <v>4.3071573552938863E-2</v>
      </c>
      <c r="D10" s="21">
        <v>4.763896422208011E-2</v>
      </c>
      <c r="E10" s="21">
        <v>3.9449935626966103E-2</v>
      </c>
      <c r="F10" s="21">
        <v>4.0179206089390025E-2</v>
      </c>
      <c r="G10" s="21">
        <v>3.29806655517512E-2</v>
      </c>
      <c r="H10" s="21">
        <v>7.8959467298768696E-2</v>
      </c>
      <c r="I10" s="21">
        <v>4.1556858497951946E-2</v>
      </c>
      <c r="J10" s="21">
        <v>2.7907403719255285E-2</v>
      </c>
      <c r="K10" s="21">
        <v>3.6537935170226764E-2</v>
      </c>
      <c r="L10" s="21">
        <v>6.4229493066619625E-2</v>
      </c>
      <c r="M10" s="21">
        <v>4.6621000025444524E-2</v>
      </c>
      <c r="N10" s="21">
        <v>4.0179206089390025E-2</v>
      </c>
      <c r="O10" s="21">
        <v>6.1607282572926123E-2</v>
      </c>
      <c r="P10" s="21">
        <v>4.2627850133637152E-2</v>
      </c>
      <c r="Q10" s="21">
        <v>4.4322441059582704E-2</v>
      </c>
      <c r="R10" s="21">
        <v>3.9610657683384162E-2</v>
      </c>
      <c r="S10" s="21">
        <v>3.4885710370361339E-2</v>
      </c>
      <c r="T10" s="21">
        <v>3.8539747166385578E-2</v>
      </c>
      <c r="U10" s="21">
        <v>4.2905695854589282E-2</v>
      </c>
      <c r="V10" s="21">
        <v>4.5992463511151584E-2</v>
      </c>
      <c r="W10" s="21">
        <v>5.0740300341348125E-2</v>
      </c>
      <c r="X10" s="21">
        <v>3.8250656485520083E-2</v>
      </c>
      <c r="Y10" s="21">
        <v>4.6256755092397149E-2</v>
      </c>
      <c r="Z10" s="21">
        <v>4.9256109440911799E-2</v>
      </c>
      <c r="AA10" s="21">
        <v>6.1607282572926123E-2</v>
      </c>
      <c r="AB10" s="21">
        <v>3.9610657683384162E-2</v>
      </c>
    </row>
    <row r="11" spans="1:28" x14ac:dyDescent="0.55000000000000004">
      <c r="A11">
        <v>2030</v>
      </c>
      <c r="B11" t="s">
        <v>533</v>
      </c>
      <c r="C11" s="21">
        <v>4.18432967405927E-2</v>
      </c>
      <c r="D11" s="21">
        <v>4.6280438626393416E-2</v>
      </c>
      <c r="E11" s="21">
        <v>3.8324937462699014E-2</v>
      </c>
      <c r="F11" s="21">
        <v>3.9033411238932142E-2</v>
      </c>
      <c r="G11" s="21">
        <v>3.2040152275560577E-2</v>
      </c>
      <c r="H11" s="21">
        <v>7.6707771463252486E-2</v>
      </c>
      <c r="I11" s="21">
        <v>4.0371776981850654E-2</v>
      </c>
      <c r="J11" s="21">
        <v>2.7111565210151047E-2</v>
      </c>
      <c r="K11" s="21">
        <v>3.5495978844079616E-2</v>
      </c>
      <c r="L11" s="21">
        <v>6.23978535304993E-2</v>
      </c>
      <c r="M11" s="21">
        <v>4.5291503827000291E-2</v>
      </c>
      <c r="N11" s="21">
        <v>3.9033411238932142E-2</v>
      </c>
      <c r="O11" s="21">
        <v>5.9850420902595534E-2</v>
      </c>
      <c r="P11" s="21">
        <v>4.1412227030966892E-2</v>
      </c>
      <c r="Q11" s="21">
        <v>4.3058493120621225E-2</v>
      </c>
      <c r="R11" s="21">
        <v>3.8481076190511998E-2</v>
      </c>
      <c r="S11" s="21">
        <v>3.3890870721016431E-2</v>
      </c>
      <c r="T11" s="21">
        <v>3.7440704946811849E-2</v>
      </c>
      <c r="U11" s="21">
        <v>4.1682149394857648E-2</v>
      </c>
      <c r="V11" s="21">
        <v>4.4680891357791755E-2</v>
      </c>
      <c r="W11" s="21">
        <v>4.9293333601575846E-2</v>
      </c>
      <c r="X11" s="21">
        <v>3.7159858296769516E-2</v>
      </c>
      <c r="Y11" s="21">
        <v>4.4937646106872516E-2</v>
      </c>
      <c r="Z11" s="21">
        <v>4.7851467536703288E-2</v>
      </c>
      <c r="AA11" s="21">
        <v>5.9850420902595534E-2</v>
      </c>
      <c r="AB11" s="21">
        <v>3.8481076190511998E-2</v>
      </c>
    </row>
    <row r="12" spans="1:28" x14ac:dyDescent="0.55000000000000004">
      <c r="A12">
        <v>2030</v>
      </c>
      <c r="B12" t="s">
        <v>534</v>
      </c>
      <c r="C12" s="21">
        <v>4.3223645920181721E-2</v>
      </c>
      <c r="D12" s="21">
        <v>4.780716262916513E-2</v>
      </c>
      <c r="E12" s="21">
        <v>3.9589221113970605E-2</v>
      </c>
      <c r="F12" s="21">
        <v>4.0321066404208621E-2</v>
      </c>
      <c r="G12" s="21">
        <v>3.3097110052612892E-2</v>
      </c>
      <c r="H12" s="21">
        <v>7.9238248687927851E-2</v>
      </c>
      <c r="I12" s="21">
        <v>4.1703582876135917E-2</v>
      </c>
      <c r="J12" s="21">
        <v>2.8005936106096762E-2</v>
      </c>
      <c r="K12" s="21">
        <v>3.6666939286797359E-2</v>
      </c>
      <c r="L12" s="21">
        <v>6.4456267485377389E-2</v>
      </c>
      <c r="M12" s="21">
        <v>4.6785604316680482E-2</v>
      </c>
      <c r="N12" s="21">
        <v>4.0321066404208621E-2</v>
      </c>
      <c r="O12" s="21">
        <v>6.1824798779728955E-2</v>
      </c>
      <c r="P12" s="21">
        <v>4.277835585111061E-2</v>
      </c>
      <c r="Q12" s="21">
        <v>4.4478929852025555E-2</v>
      </c>
      <c r="R12" s="21">
        <v>3.9750510630120722E-2</v>
      </c>
      <c r="S12" s="21">
        <v>3.5008880993613566E-2</v>
      </c>
      <c r="T12" s="21">
        <v>3.8675819060237565E-2</v>
      </c>
      <c r="U12" s="21">
        <v>4.305718255912748E-2</v>
      </c>
      <c r="V12" s="21">
        <v>4.6154848634900901E-2</v>
      </c>
      <c r="W12" s="21">
        <v>5.0919448604367555E-2</v>
      </c>
      <c r="X12" s="21">
        <v>3.8385707689841585E-2</v>
      </c>
      <c r="Y12" s="21">
        <v>4.6420073347747816E-2</v>
      </c>
      <c r="Z12" s="21">
        <v>4.9430017486194758E-2</v>
      </c>
      <c r="AA12" s="21">
        <v>6.1824798779728955E-2</v>
      </c>
      <c r="AB12" s="21">
        <v>3.9750510630120722E-2</v>
      </c>
    </row>
    <row r="13" spans="1:28" x14ac:dyDescent="0.55000000000000004">
      <c r="A13">
        <v>2030</v>
      </c>
      <c r="B13" t="s">
        <v>535</v>
      </c>
      <c r="C13" s="21">
        <v>4.7961285053516926E-2</v>
      </c>
      <c r="D13" s="21">
        <v>5.3047189926813808E-2</v>
      </c>
      <c r="E13" s="21">
        <v>4.392849974757225E-2</v>
      </c>
      <c r="F13" s="21">
        <v>4.4740560827403339E-2</v>
      </c>
      <c r="G13" s="21">
        <v>3.6724804117919584E-2</v>
      </c>
      <c r="H13" s="21">
        <v>8.7923361196347527E-2</v>
      </c>
      <c r="I13" s="21">
        <v>4.6274611581098031E-2</v>
      </c>
      <c r="J13" s="21">
        <v>3.1075598926927392E-2</v>
      </c>
      <c r="K13" s="21">
        <v>4.0685913687650656E-2</v>
      </c>
      <c r="L13" s="21">
        <v>7.1521162838984367E-2</v>
      </c>
      <c r="M13" s="21">
        <v>5.1913661082108237E-2</v>
      </c>
      <c r="N13" s="21">
        <v>4.4740560827403339E-2</v>
      </c>
      <c r="O13" s="21">
        <v>6.8601265222432664E-2</v>
      </c>
      <c r="P13" s="21">
        <v>4.7467187818553046E-2</v>
      </c>
      <c r="Q13" s="21">
        <v>4.9354157616591274E-2</v>
      </c>
      <c r="R13" s="21">
        <v>4.4107467816913375E-2</v>
      </c>
      <c r="S13" s="21">
        <v>3.8846119641086765E-2</v>
      </c>
      <c r="T13" s="21">
        <v>4.291498190716482E-2</v>
      </c>
      <c r="U13" s="21">
        <v>4.7776576046663778E-2</v>
      </c>
      <c r="V13" s="21">
        <v>5.1213769797860263E-2</v>
      </c>
      <c r="W13" s="21">
        <v>5.6500606029203503E-2</v>
      </c>
      <c r="X13" s="21">
        <v>4.2593072132165219E-2</v>
      </c>
      <c r="Y13" s="21">
        <v>5.1508065149057113E-2</v>
      </c>
      <c r="Z13" s="21">
        <v>5.4847921973856149E-2</v>
      </c>
      <c r="AA13" s="21">
        <v>6.8601265222432664E-2</v>
      </c>
      <c r="AB13" s="21">
        <v>4.4107467816913375E-2</v>
      </c>
    </row>
    <row r="14" spans="1:28" x14ac:dyDescent="0.55000000000000004">
      <c r="A14">
        <v>2030</v>
      </c>
      <c r="B14" t="s">
        <v>536</v>
      </c>
      <c r="C14" s="21">
        <v>3.7398104467339904E-2</v>
      </c>
      <c r="D14" s="21">
        <v>4.1363869803908229E-2</v>
      </c>
      <c r="E14" s="21">
        <v>3.425351553487524E-2</v>
      </c>
      <c r="F14" s="21">
        <v>3.488672511346548E-2</v>
      </c>
      <c r="G14" s="21">
        <v>2.863638994268022E-2</v>
      </c>
      <c r="H14" s="21">
        <v>6.8558777010908067E-2</v>
      </c>
      <c r="I14" s="21">
        <v>3.6082910542626925E-2</v>
      </c>
      <c r="J14" s="21">
        <v>2.4231387748630942E-2</v>
      </c>
      <c r="K14" s="21">
        <v>3.1725089282785154E-2</v>
      </c>
      <c r="L14" s="21">
        <v>5.5769062828349522E-2</v>
      </c>
      <c r="M14" s="21">
        <v>4.0479993775487812E-2</v>
      </c>
      <c r="N14" s="21">
        <v>3.488672511346548E-2</v>
      </c>
      <c r="O14" s="21">
        <v>5.3492254857589565E-2</v>
      </c>
      <c r="P14" s="21">
        <v>3.7012829135588801E-2</v>
      </c>
      <c r="Q14" s="21">
        <v>3.8484205341522512E-2</v>
      </c>
      <c r="R14" s="21">
        <v>3.4393066978212698E-2</v>
      </c>
      <c r="S14" s="21">
        <v>3.0290498656720583E-2</v>
      </c>
      <c r="T14" s="21">
        <v>3.3463218818830714E-2</v>
      </c>
      <c r="U14" s="21">
        <v>3.725407649297173E-2</v>
      </c>
      <c r="V14" s="21">
        <v>3.9934249278965675E-2</v>
      </c>
      <c r="W14" s="21">
        <v>4.4056692067161854E-2</v>
      </c>
      <c r="X14" s="21">
        <v>3.3212207708910292E-2</v>
      </c>
      <c r="Y14" s="21">
        <v>4.0163727873545267E-2</v>
      </c>
      <c r="Z14" s="21">
        <v>4.2768001597662954E-2</v>
      </c>
      <c r="AA14" s="21">
        <v>5.3492254857589565E-2</v>
      </c>
      <c r="AB14" s="21">
        <v>3.4393066978212698E-2</v>
      </c>
    </row>
    <row r="15" spans="1:28" x14ac:dyDescent="0.55000000000000004">
      <c r="A15">
        <v>2040</v>
      </c>
      <c r="B15" t="s">
        <v>525</v>
      </c>
      <c r="C15" s="22">
        <v>6.7047069014959881E-2</v>
      </c>
      <c r="D15" s="22">
        <v>6.39283330313139E-2</v>
      </c>
      <c r="E15" s="22">
        <v>6.1409471222730536E-2</v>
      </c>
      <c r="F15" s="22">
        <v>6.2544685077051687E-2</v>
      </c>
      <c r="G15" s="22">
        <v>5.1339126412220278E-2</v>
      </c>
      <c r="H15" s="22">
        <v>0.12291171221915553</v>
      </c>
      <c r="I15" s="22">
        <v>6.4689198232623965E-2</v>
      </c>
      <c r="J15" s="22">
        <v>4.3441868240395108E-2</v>
      </c>
      <c r="K15" s="22">
        <v>5.6876525720875849E-2</v>
      </c>
      <c r="L15" s="22">
        <v>9.9982399044246176E-2</v>
      </c>
      <c r="M15" s="22">
        <v>7.2572259344333728E-2</v>
      </c>
      <c r="N15" s="22">
        <v>6.2544685077051687E-2</v>
      </c>
      <c r="O15" s="22">
        <v>9.5900553097142974E-2</v>
      </c>
      <c r="P15" s="22">
        <v>6.6356350003245343E-2</v>
      </c>
      <c r="Q15" s="22">
        <v>6.8994223324134116E-2</v>
      </c>
      <c r="R15" s="22">
        <v>6.1659658107489766E-2</v>
      </c>
      <c r="S15" s="22">
        <v>5.4304601339040796E-2</v>
      </c>
      <c r="T15" s="22">
        <v>5.9992632609714526E-2</v>
      </c>
      <c r="U15" s="22">
        <v>6.6788856635613722E-2</v>
      </c>
      <c r="V15" s="22">
        <v>6.6788856635613722E-2</v>
      </c>
      <c r="W15" s="22">
        <v>7.8984539876278445E-2</v>
      </c>
      <c r="X15" s="22">
        <v>5.9542621587764119E-2</v>
      </c>
      <c r="Y15" s="22">
        <v>7.2005259972129212E-2</v>
      </c>
      <c r="Z15" s="22">
        <v>8.0607847255450102E-2</v>
      </c>
      <c r="AA15" s="22">
        <v>9.5900553097142974E-2</v>
      </c>
      <c r="AB15" s="22">
        <v>6.1659658107489766E-2</v>
      </c>
    </row>
    <row r="16" spans="1:28" x14ac:dyDescent="0.55000000000000004">
      <c r="A16">
        <v>2040</v>
      </c>
      <c r="B16" t="s">
        <v>526</v>
      </c>
      <c r="C16" s="22">
        <v>5.8091176371795852E-2</v>
      </c>
      <c r="D16" s="22">
        <v>5.538902928699755E-2</v>
      </c>
      <c r="E16" s="22">
        <v>5.3206627464988762E-2</v>
      </c>
      <c r="F16" s="22">
        <v>5.4190203767427302E-2</v>
      </c>
      <c r="G16" s="22">
        <v>4.4481441038396081E-2</v>
      </c>
      <c r="H16" s="22">
        <v>0.10649363286990587</v>
      </c>
      <c r="I16" s="22">
        <v>5.6048261006651126E-2</v>
      </c>
      <c r="J16" s="22">
        <v>3.7639068596869357E-2</v>
      </c>
      <c r="K16" s="22">
        <v>4.9279175594225774E-2</v>
      </c>
      <c r="L16" s="22">
        <v>8.6627130198020236E-2</v>
      </c>
      <c r="M16" s="22">
        <v>6.2878332777391771E-2</v>
      </c>
      <c r="N16" s="22">
        <v>5.4190203767427302E-2</v>
      </c>
      <c r="O16" s="22">
        <v>8.3090521718046789E-2</v>
      </c>
      <c r="P16" s="22">
        <v>5.7492720980346759E-2</v>
      </c>
      <c r="Q16" s="22">
        <v>5.9778237209192106E-2</v>
      </c>
      <c r="R16" s="22">
        <v>5.342339533660468E-2</v>
      </c>
      <c r="S16" s="22">
        <v>4.7050799095817386E-2</v>
      </c>
      <c r="T16" s="22">
        <v>5.1979044768708342E-2</v>
      </c>
      <c r="U16" s="22">
        <v>5.7867455020656218E-2</v>
      </c>
      <c r="V16" s="22">
        <v>5.7867455020656218E-2</v>
      </c>
      <c r="W16" s="22">
        <v>6.8434085247995977E-2</v>
      </c>
      <c r="X16" s="22">
        <v>5.1589144508645664E-2</v>
      </c>
      <c r="Y16" s="22">
        <v>6.2387071026246757E-2</v>
      </c>
      <c r="Z16" s="22">
        <v>6.9840557397405773E-2</v>
      </c>
      <c r="AA16" s="22">
        <v>8.3090521718046789E-2</v>
      </c>
      <c r="AB16" s="22">
        <v>5.342339533660468E-2</v>
      </c>
    </row>
    <row r="17" spans="1:28" x14ac:dyDescent="0.55000000000000004">
      <c r="A17">
        <v>2040</v>
      </c>
      <c r="B17" t="s">
        <v>527</v>
      </c>
      <c r="C17" s="22">
        <v>4.1536344516250191E-2</v>
      </c>
      <c r="D17" s="22">
        <v>3.9604255699018799E-2</v>
      </c>
      <c r="E17" s="22">
        <v>3.8043795064314545E-2</v>
      </c>
      <c r="F17" s="22">
        <v>3.8747071649636755E-2</v>
      </c>
      <c r="G17" s="22">
        <v>3.180511352920589E-2</v>
      </c>
      <c r="H17" s="22">
        <v>7.6145061951595844E-2</v>
      </c>
      <c r="I17" s="22">
        <v>4.0075619467731624E-2</v>
      </c>
      <c r="J17" s="22">
        <v>2.6912681377018709E-2</v>
      </c>
      <c r="K17" s="22">
        <v>3.5235588996478648E-2</v>
      </c>
      <c r="L17" s="22">
        <v>6.1940118088329804E-2</v>
      </c>
      <c r="M17" s="22">
        <v>4.4959256396074801E-2</v>
      </c>
      <c r="N17" s="22">
        <v>3.8747071649636755E-2</v>
      </c>
      <c r="O17" s="22">
        <v>5.9411372805171968E-2</v>
      </c>
      <c r="P17" s="22">
        <v>4.1108437028928149E-2</v>
      </c>
      <c r="Q17" s="22">
        <v>4.2742626511875034E-2</v>
      </c>
      <c r="R17" s="22">
        <v>3.8198788396483746E-2</v>
      </c>
      <c r="S17" s="22">
        <v>3.3642255555313479E-2</v>
      </c>
      <c r="T17" s="22">
        <v>3.7166049062605989E-2</v>
      </c>
      <c r="U17" s="22">
        <v>4.1376379308158996E-2</v>
      </c>
      <c r="V17" s="22">
        <v>4.1376379308158996E-2</v>
      </c>
      <c r="W17" s="22">
        <v>4.893172972298894E-2</v>
      </c>
      <c r="X17" s="22">
        <v>3.6887262635123652E-2</v>
      </c>
      <c r="Y17" s="22">
        <v>4.4607994489918548E-2</v>
      </c>
      <c r="Z17" s="22">
        <v>4.9937385235566241E-2</v>
      </c>
      <c r="AA17" s="22">
        <v>5.9411372805171968E-2</v>
      </c>
      <c r="AB17" s="22">
        <v>3.8198788396483746E-2</v>
      </c>
    </row>
    <row r="18" spans="1:28" x14ac:dyDescent="0.55000000000000004">
      <c r="A18">
        <v>2040</v>
      </c>
      <c r="B18" t="s">
        <v>528</v>
      </c>
      <c r="C18" s="22">
        <v>5.0166568336026451E-2</v>
      </c>
      <c r="D18" s="22">
        <v>4.7833039307178207E-2</v>
      </c>
      <c r="E18" s="22">
        <v>4.5948353594502084E-2</v>
      </c>
      <c r="F18" s="22">
        <v>4.6797753638911171E-2</v>
      </c>
      <c r="G18" s="22">
        <v>3.8413428525800118E-2</v>
      </c>
      <c r="H18" s="22">
        <v>9.1966120233600082E-2</v>
      </c>
      <c r="I18" s="22">
        <v>4.8402340794578183E-2</v>
      </c>
      <c r="J18" s="22">
        <v>3.2504470124416263E-2</v>
      </c>
      <c r="K18" s="22">
        <v>4.2556671845796E-2</v>
      </c>
      <c r="L18" s="22">
        <v>7.4809740794693005E-2</v>
      </c>
      <c r="M18" s="22">
        <v>5.4300676542400693E-2</v>
      </c>
      <c r="N18" s="22">
        <v>4.6797753638911171E-2</v>
      </c>
      <c r="O18" s="22">
        <v>7.1755584861391955E-2</v>
      </c>
      <c r="P18" s="22">
        <v>4.9649752269175881E-2</v>
      </c>
      <c r="Q18" s="22">
        <v>5.1623485859000985E-2</v>
      </c>
      <c r="R18" s="22">
        <v>4.6135550702973017E-2</v>
      </c>
      <c r="S18" s="22">
        <v>4.0632283171510596E-2</v>
      </c>
      <c r="T18" s="22">
        <v>4.4888233709393772E-2</v>
      </c>
      <c r="U18" s="22">
        <v>4.997336631893623E-2</v>
      </c>
      <c r="V18" s="22">
        <v>4.997336631893623E-2</v>
      </c>
      <c r="W18" s="22">
        <v>5.9098531455697517E-2</v>
      </c>
      <c r="X18" s="22">
        <v>4.4551522365910534E-2</v>
      </c>
      <c r="Y18" s="22">
        <v>5.3876431110496198E-2</v>
      </c>
      <c r="Z18" s="22">
        <v>6.0313137280590783E-2</v>
      </c>
      <c r="AA18" s="22">
        <v>7.1755584861391955E-2</v>
      </c>
      <c r="AB18" s="22">
        <v>4.6135550702973017E-2</v>
      </c>
    </row>
    <row r="19" spans="1:28" x14ac:dyDescent="0.55000000000000004">
      <c r="A19">
        <v>2040</v>
      </c>
      <c r="B19" t="s">
        <v>529</v>
      </c>
      <c r="C19" s="22">
        <v>5.1333548286499338E-2</v>
      </c>
      <c r="D19" s="22">
        <v>4.8945736461740642E-2</v>
      </c>
      <c r="E19" s="22">
        <v>4.7017208993238128E-2</v>
      </c>
      <c r="F19" s="22">
        <v>4.7886367870165251E-2</v>
      </c>
      <c r="G19" s="22">
        <v>3.9307005710874178E-2</v>
      </c>
      <c r="H19" s="22">
        <v>9.4105445724562906E-2</v>
      </c>
      <c r="I19" s="22">
        <v>4.9528281099780698E-2</v>
      </c>
      <c r="J19" s="22">
        <v>3.3260592502209009E-2</v>
      </c>
      <c r="K19" s="22">
        <v>4.354662958957161E-2</v>
      </c>
      <c r="L19" s="22">
        <v>7.6549972795867893E-2</v>
      </c>
      <c r="M19" s="22">
        <v>5.556382454960828E-2</v>
      </c>
      <c r="N19" s="22">
        <v>4.7886367870165251E-2</v>
      </c>
      <c r="O19" s="22">
        <v>7.342477076836508E-2</v>
      </c>
      <c r="P19" s="22">
        <v>5.0804709990341451E-2</v>
      </c>
      <c r="Q19" s="22">
        <v>5.2824356777008571E-2</v>
      </c>
      <c r="R19" s="22">
        <v>4.7208760700391372E-2</v>
      </c>
      <c r="S19" s="22">
        <v>4.157747558502152E-2</v>
      </c>
      <c r="T19" s="22">
        <v>4.5932428488676395E-2</v>
      </c>
      <c r="U19" s="22">
        <v>5.1135851983915542E-2</v>
      </c>
      <c r="V19" s="22">
        <v>5.1135851983915542E-2</v>
      </c>
      <c r="W19" s="22">
        <v>6.0473287664837352E-2</v>
      </c>
      <c r="X19" s="22">
        <v>4.5587884530765364E-2</v>
      </c>
      <c r="Y19" s="22">
        <v>5.5129710276171792E-2</v>
      </c>
      <c r="Z19" s="22">
        <v>6.1716147777245038E-2</v>
      </c>
      <c r="AA19" s="22">
        <v>7.342477076836508E-2</v>
      </c>
      <c r="AB19" s="22">
        <v>4.7208760700391372E-2</v>
      </c>
    </row>
    <row r="20" spans="1:28" x14ac:dyDescent="0.55000000000000004">
      <c r="A20">
        <v>2040</v>
      </c>
      <c r="B20" t="s">
        <v>530</v>
      </c>
      <c r="C20" s="22">
        <v>4.4100986500428985E-2</v>
      </c>
      <c r="D20" s="22">
        <v>4.2049601771254851E-2</v>
      </c>
      <c r="E20" s="22">
        <v>4.0392791231304237E-2</v>
      </c>
      <c r="F20" s="22">
        <v>4.1139491297392833E-2</v>
      </c>
      <c r="G20" s="22">
        <v>3.3768905249891908E-2</v>
      </c>
      <c r="H20" s="22">
        <v>8.0846602856153707E-2</v>
      </c>
      <c r="I20" s="22">
        <v>4.2550069673351121E-2</v>
      </c>
      <c r="J20" s="22">
        <v>2.8574392184028359E-2</v>
      </c>
      <c r="K20" s="22">
        <v>3.7411193805473891E-2</v>
      </c>
      <c r="L20" s="22">
        <v>6.5764581439749059E-2</v>
      </c>
      <c r="M20" s="22">
        <v>4.7735244458426362E-2</v>
      </c>
      <c r="N20" s="22">
        <v>4.1139491297392833E-2</v>
      </c>
      <c r="O20" s="22">
        <v>6.3079699972822242E-2</v>
      </c>
      <c r="P20" s="22">
        <v>4.3646658067303654E-2</v>
      </c>
      <c r="Q20" s="22">
        <v>4.5381749808426609E-2</v>
      </c>
      <c r="R20" s="22">
        <v>4.0557354553600836E-2</v>
      </c>
      <c r="S20" s="22">
        <v>3.571948074314564E-2</v>
      </c>
      <c r="T20" s="22">
        <v>3.946084921707594E-2</v>
      </c>
      <c r="U20" s="22">
        <v>4.3931144316078648E-2</v>
      </c>
      <c r="V20" s="22">
        <v>4.3931144316078648E-2</v>
      </c>
      <c r="W20" s="22">
        <v>5.1952996275633469E-2</v>
      </c>
      <c r="X20" s="22">
        <v>3.9164849253234851E-2</v>
      </c>
      <c r="Y20" s="22">
        <v>4.7362294051693982E-2</v>
      </c>
      <c r="Z20" s="22">
        <v>5.3020745513097114E-2</v>
      </c>
      <c r="AA20" s="22">
        <v>6.3079699972822242E-2</v>
      </c>
      <c r="AB20" s="22">
        <v>4.0557354553600836E-2</v>
      </c>
    </row>
    <row r="21" spans="1:28" x14ac:dyDescent="0.55000000000000004">
      <c r="A21">
        <v>2040</v>
      </c>
      <c r="B21" t="s">
        <v>531</v>
      </c>
      <c r="C21" s="22">
        <v>5.3884620736370306E-2</v>
      </c>
      <c r="D21" s="22">
        <v>5.1378144194970152E-2</v>
      </c>
      <c r="E21" s="22">
        <v>4.9353776609079733E-2</v>
      </c>
      <c r="F21" s="22">
        <v>5.0266129212906747E-2</v>
      </c>
      <c r="G21" s="22">
        <v>4.1260406999175617E-2</v>
      </c>
      <c r="H21" s="22">
        <v>9.8782110751318888E-2</v>
      </c>
      <c r="I21" s="22">
        <v>5.1989638976269931E-2</v>
      </c>
      <c r="J21" s="22">
        <v>3.4913511188546652E-2</v>
      </c>
      <c r="K21" s="22">
        <v>4.5710723262011331E-2</v>
      </c>
      <c r="L21" s="22">
        <v>8.0354200891459546E-2</v>
      </c>
      <c r="M21" s="22">
        <v>5.8325124844434174E-2</v>
      </c>
      <c r="N21" s="22">
        <v>5.0266129212906747E-2</v>
      </c>
      <c r="O21" s="22">
        <v>7.7073688797562184E-2</v>
      </c>
      <c r="P21" s="22">
        <v>5.3329501287773175E-2</v>
      </c>
      <c r="Q21" s="22">
        <v>5.5449516458234482E-2</v>
      </c>
      <c r="R21" s="22">
        <v>4.9554847671491979E-2</v>
      </c>
      <c r="S21" s="22">
        <v>4.3643710163394259E-2</v>
      </c>
      <c r="T21" s="22">
        <v>4.8215086843387246E-2</v>
      </c>
      <c r="U21" s="22">
        <v>5.3677099716661014E-2</v>
      </c>
      <c r="V21" s="22">
        <v>5.3677099716661014E-2</v>
      </c>
      <c r="W21" s="22">
        <v>6.3478568680166311E-2</v>
      </c>
      <c r="X21" s="22">
        <v>4.7853420426029407E-2</v>
      </c>
      <c r="Y21" s="22">
        <v>5.7869436824392856E-2</v>
      </c>
      <c r="Z21" s="22">
        <v>6.4783193979233433E-2</v>
      </c>
      <c r="AA21" s="22">
        <v>7.7073688797562184E-2</v>
      </c>
      <c r="AB21" s="22">
        <v>4.9554847671491979E-2</v>
      </c>
    </row>
    <row r="22" spans="1:28" x14ac:dyDescent="0.55000000000000004">
      <c r="A22">
        <v>2040</v>
      </c>
      <c r="B22" t="s">
        <v>532</v>
      </c>
      <c r="C22" s="22">
        <v>4.9963025321409088E-2</v>
      </c>
      <c r="D22" s="22">
        <v>4.763896422208011E-2</v>
      </c>
      <c r="E22" s="22">
        <v>4.5761925327280684E-2</v>
      </c>
      <c r="F22" s="22">
        <v>4.6607879063692438E-2</v>
      </c>
      <c r="G22" s="22">
        <v>3.8257572040031385E-2</v>
      </c>
      <c r="H22" s="22">
        <v>9.1592982066571682E-2</v>
      </c>
      <c r="I22" s="22">
        <v>4.8205955857624251E-2</v>
      </c>
      <c r="J22" s="22">
        <v>3.2372588314336127E-2</v>
      </c>
      <c r="K22" s="22">
        <v>4.2384004797463043E-2</v>
      </c>
      <c r="L22" s="22">
        <v>7.4506211957278787E-2</v>
      </c>
      <c r="M22" s="22">
        <v>5.4080360029515655E-2</v>
      </c>
      <c r="N22" s="22">
        <v>4.6607879063692438E-2</v>
      </c>
      <c r="O22" s="22">
        <v>7.1464447784594307E-2</v>
      </c>
      <c r="P22" s="22">
        <v>4.9448306155019099E-2</v>
      </c>
      <c r="Q22" s="22">
        <v>5.1414031629115939E-2</v>
      </c>
      <c r="R22" s="22">
        <v>4.5948362912725631E-2</v>
      </c>
      <c r="S22" s="22">
        <v>4.0467424029619156E-2</v>
      </c>
      <c r="T22" s="22">
        <v>4.4706106713007267E-2</v>
      </c>
      <c r="U22" s="22">
        <v>4.9770607191323563E-2</v>
      </c>
      <c r="V22" s="22">
        <v>4.9770607191323563E-2</v>
      </c>
      <c r="W22" s="22">
        <v>5.8858748395963827E-2</v>
      </c>
      <c r="X22" s="22">
        <v>4.4370761523203302E-2</v>
      </c>
      <c r="Y22" s="22">
        <v>5.3657835907180693E-2</v>
      </c>
      <c r="Z22" s="22">
        <v>6.0068426147453412E-2</v>
      </c>
      <c r="AA22" s="22">
        <v>7.1464447784594307E-2</v>
      </c>
      <c r="AB22" s="22">
        <v>4.5948362912725631E-2</v>
      </c>
    </row>
    <row r="23" spans="1:28" x14ac:dyDescent="0.55000000000000004">
      <c r="A23">
        <v>2040</v>
      </c>
      <c r="B23" t="s">
        <v>533</v>
      </c>
      <c r="C23" s="22">
        <v>4.8538224219087538E-2</v>
      </c>
      <c r="D23" s="22">
        <v>4.6280438626393416E-2</v>
      </c>
      <c r="E23" s="22">
        <v>4.4456927456730855E-2</v>
      </c>
      <c r="F23" s="22">
        <v>4.5278757037161284E-2</v>
      </c>
      <c r="G23" s="22">
        <v>3.716657663965027E-2</v>
      </c>
      <c r="H23" s="22">
        <v>8.8981014897372882E-2</v>
      </c>
      <c r="I23" s="22">
        <v>4.6831261298946762E-2</v>
      </c>
      <c r="J23" s="22">
        <v>3.1449415643775215E-2</v>
      </c>
      <c r="K23" s="22">
        <v>4.1175335459132351E-2</v>
      </c>
      <c r="L23" s="22">
        <v>7.2381510095379201E-2</v>
      </c>
      <c r="M23" s="22">
        <v>5.2538144439320339E-2</v>
      </c>
      <c r="N23" s="22">
        <v>4.5278757037161284E-2</v>
      </c>
      <c r="O23" s="22">
        <v>6.9426488247010823E-2</v>
      </c>
      <c r="P23" s="22">
        <v>4.8038183355921596E-2</v>
      </c>
      <c r="Q23" s="22">
        <v>4.9947852019920622E-2</v>
      </c>
      <c r="R23" s="22">
        <v>4.463804838099391E-2</v>
      </c>
      <c r="S23" s="22">
        <v>3.9313410036379066E-2</v>
      </c>
      <c r="T23" s="22">
        <v>4.343121773830174E-2</v>
      </c>
      <c r="U23" s="22">
        <v>4.8351293298034871E-2</v>
      </c>
      <c r="V23" s="22">
        <v>4.8351293298034871E-2</v>
      </c>
      <c r="W23" s="22">
        <v>5.7180266977827979E-2</v>
      </c>
      <c r="X23" s="22">
        <v>4.310543562425264E-2</v>
      </c>
      <c r="Y23" s="22">
        <v>5.2127669483972121E-2</v>
      </c>
      <c r="Z23" s="22">
        <v>5.8355448215491816E-2</v>
      </c>
      <c r="AA23" s="22">
        <v>6.9426488247010823E-2</v>
      </c>
      <c r="AB23" s="22">
        <v>4.463804838099391E-2</v>
      </c>
    </row>
    <row r="24" spans="1:28" x14ac:dyDescent="0.55000000000000004">
      <c r="A24">
        <v>2040</v>
      </c>
      <c r="B24" t="s">
        <v>534</v>
      </c>
      <c r="C24" s="22">
        <v>5.0139429267410801E-2</v>
      </c>
      <c r="D24" s="22">
        <v>4.780716262916513E-2</v>
      </c>
      <c r="E24" s="22">
        <v>4.5923496492205895E-2</v>
      </c>
      <c r="F24" s="22">
        <v>4.6772437028882008E-2</v>
      </c>
      <c r="G24" s="22">
        <v>3.8392647661030954E-2</v>
      </c>
      <c r="H24" s="22">
        <v>9.1916368477996294E-2</v>
      </c>
      <c r="I24" s="22">
        <v>4.8376156136317655E-2</v>
      </c>
      <c r="J24" s="22">
        <v>3.248688588307224E-2</v>
      </c>
      <c r="K24" s="22">
        <v>4.2533649572684941E-2</v>
      </c>
      <c r="L24" s="22">
        <v>7.4769270283037773E-2</v>
      </c>
      <c r="M24" s="22">
        <v>5.4271301007349358E-2</v>
      </c>
      <c r="N24" s="22">
        <v>4.6772437028882008E-2</v>
      </c>
      <c r="O24" s="22">
        <v>7.17167665844856E-2</v>
      </c>
      <c r="P24" s="22">
        <v>4.9622892787288313E-2</v>
      </c>
      <c r="Q24" s="22">
        <v>5.1595558628349643E-2</v>
      </c>
      <c r="R24" s="22">
        <v>4.6110592330940031E-2</v>
      </c>
      <c r="S24" s="22">
        <v>4.0610301952591736E-2</v>
      </c>
      <c r="T24" s="22">
        <v>4.4863950109875574E-2</v>
      </c>
      <c r="U24" s="22">
        <v>4.9946331768587877E-2</v>
      </c>
      <c r="V24" s="22">
        <v>4.9946331768587877E-2</v>
      </c>
      <c r="W24" s="22">
        <v>5.9066560381066363E-2</v>
      </c>
      <c r="X24" s="22">
        <v>4.4527420920216242E-2</v>
      </c>
      <c r="Y24" s="22">
        <v>5.3847285083387465E-2</v>
      </c>
      <c r="Z24" s="22">
        <v>6.0280509129505798E-2</v>
      </c>
      <c r="AA24" s="22">
        <v>7.17167665844856E-2</v>
      </c>
      <c r="AB24" s="22">
        <v>4.6110592330940031E-2</v>
      </c>
    </row>
    <row r="25" spans="1:28" x14ac:dyDescent="0.55000000000000004">
      <c r="A25">
        <v>2040</v>
      </c>
      <c r="B25" t="s">
        <v>535</v>
      </c>
      <c r="C25" s="22">
        <v>5.5635090662079639E-2</v>
      </c>
      <c r="D25" s="22">
        <v>5.3047189926813808E-2</v>
      </c>
      <c r="E25" s="22">
        <v>5.0957059707183804E-2</v>
      </c>
      <c r="F25" s="22">
        <v>5.1899050559787878E-2</v>
      </c>
      <c r="G25" s="22">
        <v>4.2600772776786713E-2</v>
      </c>
      <c r="H25" s="22">
        <v>0.10199109898776314</v>
      </c>
      <c r="I25" s="22">
        <v>5.3678549434073713E-2</v>
      </c>
      <c r="J25" s="22">
        <v>3.6047694755235775E-2</v>
      </c>
      <c r="K25" s="22">
        <v>4.7195659877674753E-2</v>
      </c>
      <c r="L25" s="22">
        <v>8.2964548893221884E-2</v>
      </c>
      <c r="M25" s="22">
        <v>6.0219846855245562E-2</v>
      </c>
      <c r="N25" s="22">
        <v>5.1899050559787878E-2</v>
      </c>
      <c r="O25" s="22">
        <v>7.95774676580219E-2</v>
      </c>
      <c r="P25" s="22">
        <v>5.5061937869521529E-2</v>
      </c>
      <c r="Q25" s="22">
        <v>5.7250822835245879E-2</v>
      </c>
      <c r="R25" s="22">
        <v>5.1164662667619515E-2</v>
      </c>
      <c r="S25" s="22">
        <v>4.5061498783660649E-2</v>
      </c>
      <c r="T25" s="22">
        <v>4.9781379012311187E-2</v>
      </c>
      <c r="U25" s="22">
        <v>5.5420828214129983E-2</v>
      </c>
      <c r="V25" s="22">
        <v>5.5420828214129983E-2</v>
      </c>
      <c r="W25" s="22">
        <v>6.5540702993876071E-2</v>
      </c>
      <c r="X25" s="22">
        <v>4.9407963673311656E-2</v>
      </c>
      <c r="Y25" s="22">
        <v>5.9749355572906247E-2</v>
      </c>
      <c r="Z25" s="22">
        <v>6.6887709724214817E-2</v>
      </c>
      <c r="AA25" s="22">
        <v>7.95774676580219E-2</v>
      </c>
      <c r="AB25" s="22">
        <v>5.1164662667619515E-2</v>
      </c>
    </row>
    <row r="26" spans="1:28" x14ac:dyDescent="0.55000000000000004">
      <c r="A26">
        <v>2040</v>
      </c>
      <c r="B26" t="s">
        <v>536</v>
      </c>
      <c r="C26" s="22">
        <v>4.3381801182114293E-2</v>
      </c>
      <c r="D26" s="22">
        <v>4.1363869803908229E-2</v>
      </c>
      <c r="E26" s="22">
        <v>3.9734078020455275E-2</v>
      </c>
      <c r="F26" s="22">
        <v>4.0468601131619965E-2</v>
      </c>
      <c r="G26" s="22">
        <v>3.3218212333509051E-2</v>
      </c>
      <c r="H26" s="22">
        <v>7.9528181332653353E-2</v>
      </c>
      <c r="I26" s="22">
        <v>4.1856176229447234E-2</v>
      </c>
      <c r="J26" s="22">
        <v>2.8108409788411896E-2</v>
      </c>
      <c r="K26" s="22">
        <v>3.6801103568030777E-2</v>
      </c>
      <c r="L26" s="22">
        <v>6.4692112880885458E-2</v>
      </c>
      <c r="M26" s="22">
        <v>4.6956792779565867E-2</v>
      </c>
      <c r="N26" s="22">
        <v>4.0468601131619965E-2</v>
      </c>
      <c r="O26" s="22">
        <v>6.2051015634803905E-2</v>
      </c>
      <c r="P26" s="22">
        <v>4.2934881797283012E-2</v>
      </c>
      <c r="Q26" s="22">
        <v>4.4641678196166115E-2</v>
      </c>
      <c r="R26" s="22">
        <v>3.989595769472673E-2</v>
      </c>
      <c r="S26" s="22">
        <v>3.5136978441795877E-2</v>
      </c>
      <c r="T26" s="22">
        <v>3.8817333829843627E-2</v>
      </c>
      <c r="U26" s="22">
        <v>4.3214728731847209E-2</v>
      </c>
      <c r="V26" s="22">
        <v>4.3214728731847209E-2</v>
      </c>
      <c r="W26" s="22">
        <v>5.1105762797907753E-2</v>
      </c>
      <c r="X26" s="22">
        <v>3.8526160942335942E-2</v>
      </c>
      <c r="Y26" s="22">
        <v>4.6589924333312507E-2</v>
      </c>
      <c r="Z26" s="22">
        <v>5.215609950934507E-2</v>
      </c>
      <c r="AA26" s="22">
        <v>6.2051015634803905E-2</v>
      </c>
      <c r="AB26" s="22">
        <v>3.989595769472673E-2</v>
      </c>
    </row>
    <row r="27" spans="1:28" x14ac:dyDescent="0.55000000000000004">
      <c r="A27">
        <v>2050</v>
      </c>
      <c r="B27" t="s">
        <v>525</v>
      </c>
      <c r="C27" s="23">
        <v>6.7047069014959881E-2</v>
      </c>
      <c r="D27" s="23">
        <v>9.3335366225718294E-2</v>
      </c>
      <c r="E27" s="23">
        <v>7.7291231021712564E-2</v>
      </c>
      <c r="F27" s="23">
        <v>7.872003466594435E-2</v>
      </c>
      <c r="G27" s="23">
        <v>6.4616486691242758E-2</v>
      </c>
      <c r="H27" s="23">
        <v>0.1546992239999716</v>
      </c>
      <c r="I27" s="23">
        <v>8.1419163292785313E-2</v>
      </c>
      <c r="J27" s="23">
        <v>5.4676834164635223E-2</v>
      </c>
      <c r="K27" s="23">
        <v>7.1585972027998906E-2</v>
      </c>
      <c r="L27" s="23">
        <v>0.12583991603844774</v>
      </c>
      <c r="M27" s="23">
        <v>9.1340947105799347E-2</v>
      </c>
      <c r="N27" s="23">
        <v>7.872003466594435E-2</v>
      </c>
      <c r="O27" s="23">
        <v>0.12070242027743855</v>
      </c>
      <c r="P27" s="23">
        <v>8.3517475004084643E-2</v>
      </c>
      <c r="Q27" s="23">
        <v>8.6837556942444646E-2</v>
      </c>
      <c r="R27" s="23">
        <v>7.7606121411150891E-2</v>
      </c>
      <c r="S27" s="23">
        <v>6.8348894788792719E-2</v>
      </c>
      <c r="T27" s="23">
        <v>7.5507968629468278E-2</v>
      </c>
      <c r="U27" s="23">
        <v>8.406183679999657E-2</v>
      </c>
      <c r="V27" s="23">
        <v>8.406183679999657E-2</v>
      </c>
      <c r="W27" s="23">
        <v>9.9411576051178036E-2</v>
      </c>
      <c r="X27" s="23">
        <v>7.4941575446668629E-2</v>
      </c>
      <c r="Y27" s="23">
        <v>9.0627309964921257E-2</v>
      </c>
      <c r="Z27" s="23">
        <v>8.8668631980995116E-2</v>
      </c>
      <c r="AA27" s="23">
        <v>0.12070242027743855</v>
      </c>
      <c r="AB27" s="23">
        <v>7.7606121411150891E-2</v>
      </c>
    </row>
    <row r="28" spans="1:28" x14ac:dyDescent="0.55000000000000004">
      <c r="A28">
        <v>2050</v>
      </c>
      <c r="B28" t="s">
        <v>526</v>
      </c>
      <c r="C28" s="23">
        <v>5.8091176371795852E-2</v>
      </c>
      <c r="D28" s="23">
        <v>8.086798275901641E-2</v>
      </c>
      <c r="E28" s="23">
        <v>6.6966962154209983E-2</v>
      </c>
      <c r="F28" s="23">
        <v>6.8204911638313659E-2</v>
      </c>
      <c r="G28" s="23">
        <v>5.5985261996601962E-2</v>
      </c>
      <c r="H28" s="23">
        <v>0.13403508964660565</v>
      </c>
      <c r="I28" s="23">
        <v>7.0543500922164326E-2</v>
      </c>
      <c r="J28" s="23">
        <v>4.7373310475370051E-2</v>
      </c>
      <c r="K28" s="23">
        <v>6.2023789972042782E-2</v>
      </c>
      <c r="L28" s="23">
        <v>0.10903069835268062</v>
      </c>
      <c r="M28" s="23">
        <v>7.9139970564648263E-2</v>
      </c>
      <c r="N28" s="23">
        <v>6.8204911638313659E-2</v>
      </c>
      <c r="O28" s="23">
        <v>0.10457944974857611</v>
      </c>
      <c r="P28" s="23">
        <v>7.2361528130436434E-2</v>
      </c>
      <c r="Q28" s="23">
        <v>7.5238126142603848E-2</v>
      </c>
      <c r="R28" s="23">
        <v>6.7239790682278297E-2</v>
      </c>
      <c r="S28" s="23">
        <v>5.9219109206804628E-2</v>
      </c>
      <c r="T28" s="23">
        <v>6.542190117440877E-2</v>
      </c>
      <c r="U28" s="23">
        <v>7.2833176146687995E-2</v>
      </c>
      <c r="V28" s="23">
        <v>7.2833176146687995E-2</v>
      </c>
      <c r="W28" s="23">
        <v>8.6132555570753541E-2</v>
      </c>
      <c r="X28" s="23">
        <v>6.4931164640191955E-2</v>
      </c>
      <c r="Y28" s="23">
        <v>7.8521658360620916E-2</v>
      </c>
      <c r="Z28" s="23">
        <v>7.682461313714635E-2</v>
      </c>
      <c r="AA28" s="23">
        <v>0.10457944974857611</v>
      </c>
      <c r="AB28" s="23">
        <v>6.7239790682278297E-2</v>
      </c>
    </row>
    <row r="29" spans="1:28" x14ac:dyDescent="0.55000000000000004">
      <c r="A29">
        <v>2050</v>
      </c>
      <c r="B29" t="s">
        <v>527</v>
      </c>
      <c r="C29" s="23">
        <v>4.1536344516250191E-2</v>
      </c>
      <c r="D29" s="23">
        <v>5.7822213320567445E-2</v>
      </c>
      <c r="E29" s="23">
        <v>4.788270758094762E-2</v>
      </c>
      <c r="F29" s="23">
        <v>4.8767866041784187E-2</v>
      </c>
      <c r="G29" s="23">
        <v>4.0030573924690165E-2</v>
      </c>
      <c r="H29" s="23">
        <v>9.5837750387353385E-2</v>
      </c>
      <c r="I29" s="23">
        <v>5.0440003812834616E-2</v>
      </c>
      <c r="J29" s="23">
        <v>3.3872857595213204E-2</v>
      </c>
      <c r="K29" s="23">
        <v>4.4348241323154153E-2</v>
      </c>
      <c r="L29" s="23">
        <v>7.7959114145656469E-2</v>
      </c>
      <c r="M29" s="23">
        <v>5.6586650291611383E-2</v>
      </c>
      <c r="N29" s="23">
        <v>4.8767866041784187E-2</v>
      </c>
      <c r="O29" s="23">
        <v>7.4776383013406084E-2</v>
      </c>
      <c r="P29" s="23">
        <v>5.1739929363995775E-2</v>
      </c>
      <c r="Q29" s="23">
        <v>5.3796754058049602E-2</v>
      </c>
      <c r="R29" s="23">
        <v>4.8077785395574363E-2</v>
      </c>
      <c r="S29" s="23">
        <v>4.23428388885842E-2</v>
      </c>
      <c r="T29" s="23">
        <v>4.6777958302935116E-2</v>
      </c>
      <c r="U29" s="23">
        <v>5.2077167060269075E-2</v>
      </c>
      <c r="V29" s="23">
        <v>5.2077167060269075E-2</v>
      </c>
      <c r="W29" s="23">
        <v>6.1586487409968832E-2</v>
      </c>
      <c r="X29" s="23">
        <v>4.6427071937310806E-2</v>
      </c>
      <c r="Y29" s="23">
        <v>5.6144544789035411E-2</v>
      </c>
      <c r="Z29" s="23">
        <v>5.493112375912286E-2</v>
      </c>
      <c r="AA29" s="23">
        <v>7.4776383013406084E-2</v>
      </c>
      <c r="AB29" s="23">
        <v>4.8077785395574363E-2</v>
      </c>
    </row>
    <row r="30" spans="1:28" x14ac:dyDescent="0.55000000000000004">
      <c r="A30">
        <v>2050</v>
      </c>
      <c r="B30" t="s">
        <v>528</v>
      </c>
      <c r="C30" s="23">
        <v>5.0166568336026451E-2</v>
      </c>
      <c r="D30" s="23">
        <v>6.9836237388480188E-2</v>
      </c>
      <c r="E30" s="23">
        <v>5.7831548489631929E-2</v>
      </c>
      <c r="F30" s="23">
        <v>5.8900620959319222E-2</v>
      </c>
      <c r="G30" s="23">
        <v>4.8347935903162213E-2</v>
      </c>
      <c r="H30" s="23">
        <v>0.11575046167332423</v>
      </c>
      <c r="I30" s="23">
        <v>6.0920187551796665E-2</v>
      </c>
      <c r="J30" s="23">
        <v>4.0910798604868737E-2</v>
      </c>
      <c r="K30" s="23">
        <v>5.356270766798462E-2</v>
      </c>
      <c r="L30" s="23">
        <v>9.4157087551941174E-2</v>
      </c>
      <c r="M30" s="23">
        <v>6.8343954958538802E-2</v>
      </c>
      <c r="N30" s="23">
        <v>5.8900620959319222E-2</v>
      </c>
      <c r="O30" s="23">
        <v>9.0313063704855367E-2</v>
      </c>
      <c r="P30" s="23">
        <v>6.2490205442238607E-2</v>
      </c>
      <c r="Q30" s="23">
        <v>6.497438737425984E-2</v>
      </c>
      <c r="R30" s="23">
        <v>5.8067158643397065E-2</v>
      </c>
      <c r="S30" s="23">
        <v>5.1140632267590913E-2</v>
      </c>
      <c r="T30" s="23">
        <v>5.649725966871974E-2</v>
      </c>
      <c r="U30" s="23">
        <v>6.289751278073008E-2</v>
      </c>
      <c r="V30" s="23">
        <v>6.289751278073008E-2</v>
      </c>
      <c r="W30" s="23">
        <v>7.4382634418377905E-2</v>
      </c>
      <c r="X30" s="23">
        <v>5.6073467805370154E-2</v>
      </c>
      <c r="Y30" s="23">
        <v>6.7809990880452115E-2</v>
      </c>
      <c r="Z30" s="23">
        <v>6.6344451008649857E-2</v>
      </c>
      <c r="AA30" s="23">
        <v>9.0313063704855367E-2</v>
      </c>
      <c r="AB30" s="23">
        <v>5.8067158643397065E-2</v>
      </c>
    </row>
    <row r="31" spans="1:28" x14ac:dyDescent="0.55000000000000004">
      <c r="A31">
        <v>2050</v>
      </c>
      <c r="B31" t="s">
        <v>529</v>
      </c>
      <c r="C31" s="23">
        <v>5.1333548286499338E-2</v>
      </c>
      <c r="D31" s="23">
        <v>7.1460775234141335E-2</v>
      </c>
      <c r="E31" s="23">
        <v>5.9176832008730744E-2</v>
      </c>
      <c r="F31" s="23">
        <v>6.0270773353828674E-2</v>
      </c>
      <c r="G31" s="23">
        <v>4.9472610636100256E-2</v>
      </c>
      <c r="H31" s="23">
        <v>0.11844306099815675</v>
      </c>
      <c r="I31" s="23">
        <v>6.233731931524121E-2</v>
      </c>
      <c r="J31" s="23">
        <v>4.1862469873469955E-2</v>
      </c>
      <c r="K31" s="23">
        <v>5.480868896618496E-2</v>
      </c>
      <c r="L31" s="23">
        <v>9.6347379553419918E-2</v>
      </c>
      <c r="M31" s="23">
        <v>6.9933779174506966E-2</v>
      </c>
      <c r="N31" s="23">
        <v>6.0270773353828674E-2</v>
      </c>
      <c r="O31" s="23">
        <v>9.2413935622252585E-2</v>
      </c>
      <c r="P31" s="23">
        <v>6.3943859125774577E-2</v>
      </c>
      <c r="Q31" s="23">
        <v>6.6485828357269391E-2</v>
      </c>
      <c r="R31" s="23">
        <v>5.9417922950492578E-2</v>
      </c>
      <c r="S31" s="23">
        <v>5.2330270994940871E-2</v>
      </c>
      <c r="T31" s="23">
        <v>5.7811504821954768E-2</v>
      </c>
      <c r="U31" s="23">
        <v>6.4360641290100593E-2</v>
      </c>
      <c r="V31" s="23">
        <v>6.4360641290100593E-2</v>
      </c>
      <c r="W31" s="23">
        <v>7.6112931026433212E-2</v>
      </c>
      <c r="X31" s="23">
        <v>5.737785466803226E-2</v>
      </c>
      <c r="Y31" s="23">
        <v>6.938739396828518E-2</v>
      </c>
      <c r="Z31" s="23">
        <v>6.7887762554969547E-2</v>
      </c>
      <c r="AA31" s="23">
        <v>9.2413935622252585E-2</v>
      </c>
      <c r="AB31" s="23">
        <v>5.9417922950492578E-2</v>
      </c>
    </row>
    <row r="32" spans="1:28" x14ac:dyDescent="0.55000000000000004">
      <c r="A32">
        <v>2050</v>
      </c>
      <c r="B32" t="s">
        <v>530</v>
      </c>
      <c r="C32" s="23">
        <v>4.4100986500428985E-2</v>
      </c>
      <c r="D32" s="23">
        <v>6.1392418586032074E-2</v>
      </c>
      <c r="E32" s="23">
        <v>5.0839202756641541E-2</v>
      </c>
      <c r="F32" s="23">
        <v>5.1779014908787523E-2</v>
      </c>
      <c r="G32" s="23">
        <v>4.2502242814519121E-2</v>
      </c>
      <c r="H32" s="23">
        <v>0.10175520704309</v>
      </c>
      <c r="I32" s="23">
        <v>5.3554398037148808E-2</v>
      </c>
      <c r="J32" s="23">
        <v>3.5964321197139139E-2</v>
      </c>
      <c r="K32" s="23">
        <v>4.708650254826887E-2</v>
      </c>
      <c r="L32" s="23">
        <v>8.2772662846580691E-2</v>
      </c>
      <c r="M32" s="23">
        <v>6.008056630112283E-2</v>
      </c>
      <c r="N32" s="23">
        <v>5.1779014908787523E-2</v>
      </c>
      <c r="O32" s="23">
        <v>7.9393415483034871E-2</v>
      </c>
      <c r="P32" s="23">
        <v>5.4934586877813218E-2</v>
      </c>
      <c r="Q32" s="23">
        <v>5.7118409241640376E-2</v>
      </c>
      <c r="R32" s="23">
        <v>5.1046325558842427E-2</v>
      </c>
      <c r="S32" s="23">
        <v>4.4957277487062609E-2</v>
      </c>
      <c r="T32" s="23">
        <v>4.9666241255974887E-2</v>
      </c>
      <c r="U32" s="23">
        <v>5.529264715644381E-2</v>
      </c>
      <c r="V32" s="23">
        <v>5.529264715644381E-2</v>
      </c>
      <c r="W32" s="23">
        <v>6.5389116002090394E-2</v>
      </c>
      <c r="X32" s="23">
        <v>4.9293689577347304E-2</v>
      </c>
      <c r="Y32" s="23">
        <v>5.9611163202994151E-2</v>
      </c>
      <c r="Z32" s="23">
        <v>5.8322820064406825E-2</v>
      </c>
      <c r="AA32" s="23">
        <v>7.9393415483034871E-2</v>
      </c>
      <c r="AB32" s="23">
        <v>5.1046325558842427E-2</v>
      </c>
    </row>
    <row r="33" spans="1:28" x14ac:dyDescent="0.55000000000000004">
      <c r="A33">
        <v>2050</v>
      </c>
      <c r="B33" t="s">
        <v>531</v>
      </c>
      <c r="C33" s="23">
        <v>5.3884620736370306E-2</v>
      </c>
      <c r="D33" s="23">
        <v>7.5012090524656419E-2</v>
      </c>
      <c r="E33" s="23">
        <v>6.2117684352807241E-2</v>
      </c>
      <c r="F33" s="23">
        <v>6.3265990216244697E-2</v>
      </c>
      <c r="G33" s="23">
        <v>5.1931201912755513E-2</v>
      </c>
      <c r="H33" s="23">
        <v>0.12432920835941857</v>
      </c>
      <c r="I33" s="23">
        <v>6.5435235263236288E-2</v>
      </c>
      <c r="J33" s="23">
        <v>4.3942867530412155E-2</v>
      </c>
      <c r="K33" s="23">
        <v>5.7532462036669438E-2</v>
      </c>
      <c r="L33" s="23">
        <v>0.10113545974269905</v>
      </c>
      <c r="M33" s="23">
        <v>7.3409208855925764E-2</v>
      </c>
      <c r="N33" s="23">
        <v>6.3265990216244697E-2</v>
      </c>
      <c r="O33" s="23">
        <v>9.7006539348655843E-2</v>
      </c>
      <c r="P33" s="23">
        <v>6.7121613689783477E-2</v>
      </c>
      <c r="Q33" s="23">
        <v>6.9789908645708901E-2</v>
      </c>
      <c r="R33" s="23">
        <v>6.2370756552050238E-2</v>
      </c>
      <c r="S33" s="23">
        <v>5.4930876584961728E-2</v>
      </c>
      <c r="T33" s="23">
        <v>6.0684505854608085E-2</v>
      </c>
      <c r="U33" s="23">
        <v>6.7559108264073339E-2</v>
      </c>
      <c r="V33" s="23">
        <v>6.7559108264073339E-2</v>
      </c>
      <c r="W33" s="23">
        <v>7.9895439890554143E-2</v>
      </c>
      <c r="X33" s="23">
        <v>6.0229305018968046E-2</v>
      </c>
      <c r="Y33" s="23">
        <v>7.2835670485873777E-2</v>
      </c>
      <c r="Z33" s="23">
        <v>7.1261513377156763E-2</v>
      </c>
      <c r="AA33" s="23">
        <v>9.7006539348655843E-2</v>
      </c>
      <c r="AB33" s="23">
        <v>6.2370756552050238E-2</v>
      </c>
    </row>
    <row r="34" spans="1:28" x14ac:dyDescent="0.55000000000000004">
      <c r="A34">
        <v>2050</v>
      </c>
      <c r="B34" t="s">
        <v>532</v>
      </c>
      <c r="C34" s="23">
        <v>4.9963025321409088E-2</v>
      </c>
      <c r="D34" s="23">
        <v>6.9552887764236959E-2</v>
      </c>
      <c r="E34" s="23">
        <v>5.7596906015370507E-2</v>
      </c>
      <c r="F34" s="23">
        <v>5.8661640890509438E-2</v>
      </c>
      <c r="G34" s="23">
        <v>4.8151771705556741E-2</v>
      </c>
      <c r="H34" s="23">
        <v>0.11528082225620227</v>
      </c>
      <c r="I34" s="23">
        <v>6.0673013407009826E-2</v>
      </c>
      <c r="J34" s="23">
        <v>4.0744809430112709E-2</v>
      </c>
      <c r="K34" s="23">
        <v>5.3345385348531067E-2</v>
      </c>
      <c r="L34" s="23">
        <v>9.3775059877264658E-2</v>
      </c>
      <c r="M34" s="23">
        <v>6.8066660037149007E-2</v>
      </c>
      <c r="N34" s="23">
        <v>5.8661640890509438E-2</v>
      </c>
      <c r="O34" s="23">
        <v>8.9946632556472131E-2</v>
      </c>
      <c r="P34" s="23">
        <v>6.2236661195110239E-2</v>
      </c>
      <c r="Q34" s="23">
        <v>6.471076394699074E-2</v>
      </c>
      <c r="R34" s="23">
        <v>5.7831560217740871E-2</v>
      </c>
      <c r="S34" s="23">
        <v>5.0933137140727551E-2</v>
      </c>
      <c r="T34" s="23">
        <v>5.6268030862922938E-2</v>
      </c>
      <c r="U34" s="23">
        <v>6.2642315947700339E-2</v>
      </c>
      <c r="V34" s="23">
        <v>6.2642315947700339E-2</v>
      </c>
      <c r="W34" s="23">
        <v>7.4080838498368259E-2</v>
      </c>
      <c r="X34" s="23">
        <v>5.5845958468859321E-2</v>
      </c>
      <c r="Y34" s="23">
        <v>6.7534862434899839E-2</v>
      </c>
      <c r="Z34" s="23">
        <v>6.6075268762198755E-2</v>
      </c>
      <c r="AA34" s="23">
        <v>8.9946632556472131E-2</v>
      </c>
      <c r="AB34" s="23">
        <v>5.7831560217740871E-2</v>
      </c>
    </row>
    <row r="35" spans="1:28" x14ac:dyDescent="0.55000000000000004">
      <c r="A35">
        <v>2050</v>
      </c>
      <c r="B35" t="s">
        <v>533</v>
      </c>
      <c r="C35" s="23">
        <v>4.8538224219087538E-2</v>
      </c>
      <c r="D35" s="23">
        <v>6.7569440394534386E-2</v>
      </c>
      <c r="E35" s="23">
        <v>5.5954408695540553E-2</v>
      </c>
      <c r="F35" s="23">
        <v>5.6988780408840922E-2</v>
      </c>
      <c r="G35" s="23">
        <v>4.6778622322318435E-2</v>
      </c>
      <c r="H35" s="23">
        <v>0.11199334633634861</v>
      </c>
      <c r="I35" s="23">
        <v>5.8942794393501939E-2</v>
      </c>
      <c r="J35" s="23">
        <v>3.9582885206820524E-2</v>
      </c>
      <c r="K35" s="23">
        <v>5.1824129112356232E-2</v>
      </c>
      <c r="L35" s="23">
        <v>9.1100866154528976E-2</v>
      </c>
      <c r="M35" s="23">
        <v>6.6125595587420427E-2</v>
      </c>
      <c r="N35" s="23">
        <v>5.6988780408840922E-2</v>
      </c>
      <c r="O35" s="23">
        <v>8.7381614517789474E-2</v>
      </c>
      <c r="P35" s="23">
        <v>6.0461851465211665E-2</v>
      </c>
      <c r="Q35" s="23">
        <v>6.2865399956106974E-2</v>
      </c>
      <c r="R35" s="23">
        <v>5.6182371238147504E-2</v>
      </c>
      <c r="S35" s="23">
        <v>4.9480671252683989E-2</v>
      </c>
      <c r="T35" s="23">
        <v>5.4663429222345294E-2</v>
      </c>
      <c r="U35" s="23">
        <v>6.0855938116492161E-2</v>
      </c>
      <c r="V35" s="23">
        <v>6.0855938116492161E-2</v>
      </c>
      <c r="W35" s="23">
        <v>7.1968267058300728E-2</v>
      </c>
      <c r="X35" s="23">
        <v>5.4253393113283491E-2</v>
      </c>
      <c r="Y35" s="23">
        <v>6.5608963316033872E-2</v>
      </c>
      <c r="Z35" s="23">
        <v>6.4190993037040997E-2</v>
      </c>
      <c r="AA35" s="23">
        <v>8.7381614517789474E-2</v>
      </c>
      <c r="AB35" s="23">
        <v>5.6182371238147504E-2</v>
      </c>
    </row>
    <row r="36" spans="1:28" x14ac:dyDescent="0.55000000000000004">
      <c r="A36">
        <v>2050</v>
      </c>
      <c r="B36" t="s">
        <v>534</v>
      </c>
      <c r="C36" s="23">
        <v>5.0139429267410801E-2</v>
      </c>
      <c r="D36" s="23">
        <v>6.9798457438581082E-2</v>
      </c>
      <c r="E36" s="23">
        <v>5.7800262826397074E-2</v>
      </c>
      <c r="F36" s="23">
        <v>5.8868756950144589E-2</v>
      </c>
      <c r="G36" s="23">
        <v>4.8321780676814821E-2</v>
      </c>
      <c r="H36" s="23">
        <v>0.11568784308437464</v>
      </c>
      <c r="I36" s="23">
        <v>6.0887230999158416E-2</v>
      </c>
      <c r="J36" s="23">
        <v>4.0888666714901267E-2</v>
      </c>
      <c r="K36" s="23">
        <v>5.3533731358724142E-2</v>
      </c>
      <c r="L36" s="23">
        <v>9.4106150528650984E-2</v>
      </c>
      <c r="M36" s="23">
        <v>6.8306982302353492E-2</v>
      </c>
      <c r="N36" s="23">
        <v>5.8868756950144589E-2</v>
      </c>
      <c r="O36" s="23">
        <v>9.0264206218404267E-2</v>
      </c>
      <c r="P36" s="23">
        <v>6.2456399542621492E-2</v>
      </c>
      <c r="Q36" s="23">
        <v>6.4939237583957296E-2</v>
      </c>
      <c r="R36" s="23">
        <v>5.8035745519976235E-2</v>
      </c>
      <c r="S36" s="23">
        <v>5.1112966250675802E-2</v>
      </c>
      <c r="T36" s="23">
        <v>5.646669582794684E-2</v>
      </c>
      <c r="U36" s="23">
        <v>6.2863486536326119E-2</v>
      </c>
      <c r="V36" s="23">
        <v>6.2863486536326119E-2</v>
      </c>
      <c r="W36" s="23">
        <v>7.4342394962376615E-2</v>
      </c>
      <c r="X36" s="23">
        <v>5.6043133227168709E-2</v>
      </c>
      <c r="Y36" s="23">
        <v>6.7773307087711815E-2</v>
      </c>
      <c r="Z36" s="23">
        <v>6.6308560042456374E-2</v>
      </c>
      <c r="AA36" s="23">
        <v>9.0264206218404267E-2</v>
      </c>
      <c r="AB36" s="23">
        <v>5.8035745519976235E-2</v>
      </c>
    </row>
    <row r="37" spans="1:28" x14ac:dyDescent="0.55000000000000004">
      <c r="A37">
        <v>2050</v>
      </c>
      <c r="B37" t="s">
        <v>535</v>
      </c>
      <c r="C37" s="23">
        <v>5.5635090662079639E-2</v>
      </c>
      <c r="D37" s="23">
        <v>7.7448897293148147E-2</v>
      </c>
      <c r="E37" s="23">
        <v>6.4135609631455481E-2</v>
      </c>
      <c r="F37" s="23">
        <v>6.5321218808008868E-2</v>
      </c>
      <c r="G37" s="23">
        <v>5.3618214012162581E-2</v>
      </c>
      <c r="H37" s="23">
        <v>0.12836810734666737</v>
      </c>
      <c r="I37" s="23">
        <v>6.7560932908403107E-2</v>
      </c>
      <c r="J37" s="23">
        <v>4.5370374433313987E-2</v>
      </c>
      <c r="K37" s="23">
        <v>5.9401433983969951E-2</v>
      </c>
      <c r="L37" s="23">
        <v>0.10442089774491718</v>
      </c>
      <c r="M37" s="23">
        <v>7.5793945179878031E-2</v>
      </c>
      <c r="N37" s="23">
        <v>6.5321218808008868E-2</v>
      </c>
      <c r="O37" s="23">
        <v>0.10015784722475168</v>
      </c>
      <c r="P37" s="23">
        <v>6.9302094215087442E-2</v>
      </c>
      <c r="Q37" s="23">
        <v>7.2057070120223249E-2</v>
      </c>
      <c r="R37" s="23">
        <v>6.4396903012693518E-2</v>
      </c>
      <c r="S37" s="23">
        <v>5.6715334675986676E-2</v>
      </c>
      <c r="T37" s="23">
        <v>6.265587358446062E-2</v>
      </c>
      <c r="U37" s="23">
        <v>6.97538010281291E-2</v>
      </c>
      <c r="V37" s="23">
        <v>6.97538010281291E-2</v>
      </c>
      <c r="W37" s="23">
        <v>8.249088480263711E-2</v>
      </c>
      <c r="X37" s="23">
        <v>6.2185885312961216E-2</v>
      </c>
      <c r="Y37" s="23">
        <v>7.5201775117623382E-2</v>
      </c>
      <c r="Z37" s="23">
        <v>7.3576480696636304E-2</v>
      </c>
      <c r="AA37" s="23">
        <v>0.10015784722475168</v>
      </c>
      <c r="AB37" s="23">
        <v>6.4396903012693518E-2</v>
      </c>
    </row>
    <row r="38" spans="1:28" x14ac:dyDescent="0.55000000000000004">
      <c r="A38">
        <v>2050</v>
      </c>
      <c r="B38" t="s">
        <v>536</v>
      </c>
      <c r="C38" s="23">
        <v>4.3381801182114293E-2</v>
      </c>
      <c r="D38" s="23">
        <v>6.0391249913706015E-2</v>
      </c>
      <c r="E38" s="23">
        <v>5.0010132680917842E-2</v>
      </c>
      <c r="F38" s="23">
        <v>5.0934618665659598E-2</v>
      </c>
      <c r="G38" s="23">
        <v>4.1809129316313115E-2</v>
      </c>
      <c r="H38" s="23">
        <v>0.10009581443592576</v>
      </c>
      <c r="I38" s="23">
        <v>5.26810493922353E-2</v>
      </c>
      <c r="J38" s="23">
        <v>3.5377826113001172E-2</v>
      </c>
      <c r="K38" s="23">
        <v>4.6318630352866326E-2</v>
      </c>
      <c r="L38" s="23">
        <v>8.1422831729390299E-2</v>
      </c>
      <c r="M38" s="23">
        <v>5.9100790912212209E-2</v>
      </c>
      <c r="N38" s="23">
        <v>5.0934618665659598E-2</v>
      </c>
      <c r="O38" s="23">
        <v>7.8098692092080757E-2</v>
      </c>
      <c r="P38" s="23">
        <v>5.4038730537959649E-2</v>
      </c>
      <c r="Q38" s="23">
        <v>5.6186939798622854E-2</v>
      </c>
      <c r="R38" s="23">
        <v>5.0213877788190531E-2</v>
      </c>
      <c r="S38" s="23">
        <v>4.4224128038812045E-2</v>
      </c>
      <c r="T38" s="23">
        <v>4.8856299475492831E-2</v>
      </c>
      <c r="U38" s="23">
        <v>5.4390951679738724E-2</v>
      </c>
      <c r="V38" s="23">
        <v>5.4390951679738724E-2</v>
      </c>
      <c r="W38" s="23">
        <v>6.4322770418056299E-2</v>
      </c>
      <c r="X38" s="23">
        <v>4.8489823255009022E-2</v>
      </c>
      <c r="Y38" s="23">
        <v>5.8639042695376085E-2</v>
      </c>
      <c r="Z38" s="23">
        <v>5.7371709460279571E-2</v>
      </c>
      <c r="AA38" s="23">
        <v>7.8098692092080757E-2</v>
      </c>
      <c r="AB38" s="23">
        <v>5.0213877788190531E-2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8EB5E-66B8-49D2-AEEC-5A39E37413D2}">
  <dimension ref="A1:Q116"/>
  <sheetViews>
    <sheetView zoomScale="110" zoomScaleNormal="110" workbookViewId="0">
      <selection activeCell="A3" sqref="A3:XFD3"/>
    </sheetView>
  </sheetViews>
  <sheetFormatPr defaultColWidth="8.68359375" defaultRowHeight="14.4" x14ac:dyDescent="0.55000000000000004"/>
  <cols>
    <col min="1" max="1" width="31.15625" customWidth="1"/>
    <col min="5" max="5" width="10.68359375" customWidth="1"/>
    <col min="6" max="6" width="10.41796875" customWidth="1"/>
    <col min="8" max="8" width="14.26171875" style="10" customWidth="1"/>
    <col min="9" max="9" width="26.83984375" customWidth="1"/>
    <col min="11" max="11" width="23" customWidth="1"/>
  </cols>
  <sheetData>
    <row r="1" spans="1:17" s="2" customFormat="1" ht="11.7" x14ac:dyDescent="0.45">
      <c r="A1" s="2" t="s">
        <v>5</v>
      </c>
      <c r="B1" s="2" t="s">
        <v>7</v>
      </c>
      <c r="C1" s="2" t="s">
        <v>6</v>
      </c>
      <c r="D1" s="2" t="s">
        <v>6</v>
      </c>
      <c r="E1" s="2" t="s">
        <v>508</v>
      </c>
      <c r="F1" s="2" t="s">
        <v>509</v>
      </c>
      <c r="G1" s="2" t="s">
        <v>8</v>
      </c>
      <c r="H1" s="8"/>
    </row>
    <row r="2" spans="1:17" x14ac:dyDescent="0.55000000000000004">
      <c r="A2" s="1" t="s">
        <v>0</v>
      </c>
      <c r="B2" s="1" t="s">
        <v>7</v>
      </c>
      <c r="C2" s="1" t="s">
        <v>510</v>
      </c>
      <c r="D2" s="1" t="s">
        <v>511</v>
      </c>
      <c r="E2" s="1" t="s">
        <v>512</v>
      </c>
      <c r="F2" s="1" t="s">
        <v>513</v>
      </c>
      <c r="G2" s="1" t="s">
        <v>514</v>
      </c>
      <c r="H2" s="9" t="s">
        <v>515</v>
      </c>
      <c r="J2" s="1"/>
      <c r="K2" s="1"/>
      <c r="L2" s="1"/>
      <c r="M2" s="1"/>
      <c r="N2" s="1"/>
      <c r="O2" s="1"/>
      <c r="P2" s="1"/>
      <c r="Q2" s="1"/>
    </row>
    <row r="3" spans="1:17" x14ac:dyDescent="0.55000000000000004">
      <c r="A3" t="s">
        <v>556</v>
      </c>
      <c r="B3">
        <v>2050</v>
      </c>
      <c r="C3" t="s">
        <v>51</v>
      </c>
      <c r="D3" t="s">
        <v>29</v>
      </c>
      <c r="E3">
        <f>83+557</f>
        <v>640</v>
      </c>
      <c r="F3">
        <v>1.9000000000000001E-4</v>
      </c>
      <c r="G3">
        <v>507507.50750750757</v>
      </c>
      <c r="H3" s="10">
        <v>2</v>
      </c>
    </row>
    <row r="4" spans="1:17" x14ac:dyDescent="0.55000000000000004">
      <c r="A4" t="s">
        <v>557</v>
      </c>
      <c r="B4">
        <v>2050</v>
      </c>
      <c r="C4" t="s">
        <v>51</v>
      </c>
      <c r="D4" t="s">
        <v>33</v>
      </c>
      <c r="E4">
        <f xml:space="preserve"> 347 + 224</f>
        <v>571</v>
      </c>
      <c r="F4">
        <v>1.3000000000000002E-4</v>
      </c>
      <c r="G4">
        <v>507507.50750750757</v>
      </c>
      <c r="H4" s="10">
        <v>1</v>
      </c>
    </row>
    <row r="5" spans="1:17" x14ac:dyDescent="0.55000000000000004">
      <c r="A5" t="s">
        <v>558</v>
      </c>
      <c r="B5">
        <v>2050</v>
      </c>
      <c r="C5" t="s">
        <v>57</v>
      </c>
      <c r="D5" t="s">
        <v>41</v>
      </c>
      <c r="E5">
        <f>93+325</f>
        <v>418</v>
      </c>
      <c r="F5">
        <v>1.3000000000000002E-4</v>
      </c>
      <c r="G5">
        <v>507507.50750750757</v>
      </c>
      <c r="H5" s="10">
        <v>1</v>
      </c>
    </row>
    <row r="6" spans="1:17" x14ac:dyDescent="0.55000000000000004">
      <c r="A6" t="s">
        <v>559</v>
      </c>
      <c r="B6">
        <v>2050</v>
      </c>
      <c r="C6" t="s">
        <v>71</v>
      </c>
      <c r="D6" t="s">
        <v>69</v>
      </c>
      <c r="E6">
        <f>211+112</f>
        <v>323</v>
      </c>
      <c r="F6">
        <v>1.9000000000000001E-4</v>
      </c>
      <c r="G6">
        <v>507507.50750750757</v>
      </c>
      <c r="H6" s="10">
        <v>2</v>
      </c>
    </row>
    <row r="7" spans="1:17" x14ac:dyDescent="0.55000000000000004">
      <c r="A7" t="s">
        <v>560</v>
      </c>
      <c r="B7">
        <v>2050</v>
      </c>
      <c r="C7" t="s">
        <v>61</v>
      </c>
      <c r="D7" t="s">
        <v>29</v>
      </c>
      <c r="E7">
        <v>139</v>
      </c>
      <c r="F7">
        <v>1.3000000000000002E-4</v>
      </c>
      <c r="G7">
        <v>507507.50750750757</v>
      </c>
      <c r="H7" s="10">
        <v>1</v>
      </c>
    </row>
    <row r="8" spans="1:17" x14ac:dyDescent="0.55000000000000004">
      <c r="A8" t="s">
        <v>561</v>
      </c>
      <c r="B8">
        <v>2050</v>
      </c>
      <c r="C8" t="s">
        <v>61</v>
      </c>
      <c r="D8" t="s">
        <v>41</v>
      </c>
      <c r="E8">
        <f xml:space="preserve"> 43+139</f>
        <v>182</v>
      </c>
      <c r="F8">
        <v>4.0000000000000003E-5</v>
      </c>
      <c r="G8">
        <v>141141.14114114115</v>
      </c>
      <c r="H8" s="10">
        <v>1</v>
      </c>
    </row>
    <row r="9" spans="1:17" x14ac:dyDescent="0.55000000000000004">
      <c r="A9" t="s">
        <v>562</v>
      </c>
      <c r="B9">
        <v>2050</v>
      </c>
      <c r="C9" t="s">
        <v>75</v>
      </c>
      <c r="D9" t="s">
        <v>29</v>
      </c>
      <c r="E9">
        <f>302+293</f>
        <v>595</v>
      </c>
      <c r="F9">
        <v>1.3000000000000002E-4</v>
      </c>
      <c r="G9">
        <v>507507.50750750757</v>
      </c>
      <c r="H9" s="10">
        <v>1</v>
      </c>
    </row>
    <row r="10" spans="1:17" x14ac:dyDescent="0.55000000000000004">
      <c r="A10" t="s">
        <v>948</v>
      </c>
      <c r="B10">
        <v>2050</v>
      </c>
      <c r="C10" t="s">
        <v>75</v>
      </c>
      <c r="D10" t="s">
        <v>29</v>
      </c>
      <c r="E10">
        <f>265+76</f>
        <v>341</v>
      </c>
      <c r="F10">
        <v>1.3000000000000002E-4</v>
      </c>
      <c r="G10">
        <v>507507.50750750757</v>
      </c>
      <c r="H10" s="10">
        <v>1</v>
      </c>
    </row>
    <row r="11" spans="1:17" x14ac:dyDescent="0.55000000000000004">
      <c r="A11" t="s">
        <v>563</v>
      </c>
      <c r="B11">
        <v>2050</v>
      </c>
      <c r="C11" t="s">
        <v>29</v>
      </c>
      <c r="D11" t="s">
        <v>43</v>
      </c>
      <c r="E11">
        <f xml:space="preserve"> 101 +86</f>
        <v>187</v>
      </c>
      <c r="F11">
        <v>1.3000000000000002E-4</v>
      </c>
      <c r="G11">
        <v>507507.50750750757</v>
      </c>
      <c r="H11" s="10">
        <v>1</v>
      </c>
    </row>
    <row r="12" spans="1:17" x14ac:dyDescent="0.55000000000000004">
      <c r="A12" t="s">
        <v>564</v>
      </c>
      <c r="B12">
        <v>2050</v>
      </c>
      <c r="C12" t="s">
        <v>29</v>
      </c>
      <c r="D12" t="s">
        <v>41</v>
      </c>
      <c r="E12">
        <f>61+41+72+34</f>
        <v>208</v>
      </c>
      <c r="F12">
        <v>7.5000000000000002E-4</v>
      </c>
      <c r="G12">
        <v>36036.036036036036</v>
      </c>
      <c r="H12" s="10">
        <v>2</v>
      </c>
    </row>
    <row r="13" spans="1:17" x14ac:dyDescent="0.55000000000000004">
      <c r="A13" t="s">
        <v>565</v>
      </c>
      <c r="B13">
        <v>2050</v>
      </c>
      <c r="C13" t="s">
        <v>29</v>
      </c>
      <c r="D13" t="s">
        <v>35</v>
      </c>
      <c r="E13">
        <f>282+39+41</f>
        <v>362</v>
      </c>
      <c r="F13">
        <v>1.3000000000000002E-4</v>
      </c>
      <c r="G13">
        <v>507507.50750750757</v>
      </c>
      <c r="H13" s="10">
        <v>1</v>
      </c>
    </row>
    <row r="14" spans="1:17" x14ac:dyDescent="0.55000000000000004">
      <c r="A14" t="s">
        <v>566</v>
      </c>
      <c r="B14">
        <v>2050</v>
      </c>
      <c r="C14" t="s">
        <v>43</v>
      </c>
      <c r="D14" t="s">
        <v>29</v>
      </c>
      <c r="E14">
        <f>126+105</f>
        <v>231</v>
      </c>
      <c r="F14">
        <v>4.0000000000000003E-5</v>
      </c>
      <c r="G14">
        <v>141141.14114114115</v>
      </c>
      <c r="H14" s="10">
        <v>1</v>
      </c>
    </row>
    <row r="15" spans="1:17" x14ac:dyDescent="0.55000000000000004">
      <c r="A15" t="s">
        <v>567</v>
      </c>
      <c r="B15">
        <v>2050</v>
      </c>
      <c r="C15" t="s">
        <v>59</v>
      </c>
      <c r="D15" t="s">
        <v>79</v>
      </c>
      <c r="E15">
        <f>192+77</f>
        <v>269</v>
      </c>
      <c r="F15">
        <v>2.8000000000000003E-4</v>
      </c>
      <c r="G15">
        <v>141141.14114114115</v>
      </c>
      <c r="H15" s="10">
        <v>2</v>
      </c>
    </row>
    <row r="16" spans="1:17" x14ac:dyDescent="0.55000000000000004">
      <c r="A16" t="s">
        <v>568</v>
      </c>
      <c r="B16">
        <v>2050</v>
      </c>
      <c r="C16" t="s">
        <v>63</v>
      </c>
      <c r="D16" t="s">
        <v>71</v>
      </c>
      <c r="E16">
        <f>211+465</f>
        <v>676</v>
      </c>
      <c r="F16">
        <v>1.9000000000000001E-4</v>
      </c>
      <c r="G16">
        <v>507507.50750750757</v>
      </c>
      <c r="H16" s="10">
        <v>2</v>
      </c>
    </row>
    <row r="17" spans="1:8" x14ac:dyDescent="0.55000000000000004">
      <c r="A17" t="s">
        <v>569</v>
      </c>
      <c r="B17">
        <v>2050</v>
      </c>
      <c r="C17" t="s">
        <v>37</v>
      </c>
      <c r="D17" t="s">
        <v>41</v>
      </c>
      <c r="E17">
        <v>328</v>
      </c>
      <c r="F17">
        <v>4.0000000000000003E-5</v>
      </c>
      <c r="G17">
        <v>141141.14114114115</v>
      </c>
      <c r="H17" s="10">
        <v>1</v>
      </c>
    </row>
    <row r="18" spans="1:8" x14ac:dyDescent="0.55000000000000004">
      <c r="A18" t="s">
        <v>949</v>
      </c>
      <c r="B18">
        <v>2050</v>
      </c>
      <c r="C18" t="s">
        <v>37</v>
      </c>
      <c r="D18" t="s">
        <v>41</v>
      </c>
      <c r="E18">
        <v>454</v>
      </c>
      <c r="F18">
        <v>4.0000000000000003E-5</v>
      </c>
      <c r="G18">
        <v>141141.14114114115</v>
      </c>
      <c r="H18" s="10">
        <v>1</v>
      </c>
    </row>
    <row r="19" spans="1:8" x14ac:dyDescent="0.55000000000000004">
      <c r="A19" t="s">
        <v>570</v>
      </c>
      <c r="B19">
        <v>2050</v>
      </c>
      <c r="C19" t="s">
        <v>49</v>
      </c>
      <c r="D19" t="s">
        <v>59</v>
      </c>
      <c r="E19">
        <v>321</v>
      </c>
      <c r="F19">
        <v>2.8000000000000003E-4</v>
      </c>
      <c r="G19">
        <v>141141.14114114115</v>
      </c>
      <c r="H19" s="10">
        <v>2</v>
      </c>
    </row>
    <row r="20" spans="1:8" x14ac:dyDescent="0.55000000000000004">
      <c r="A20" t="s">
        <v>571</v>
      </c>
      <c r="B20">
        <v>2050</v>
      </c>
      <c r="C20" t="s">
        <v>49</v>
      </c>
      <c r="D20" t="s">
        <v>55</v>
      </c>
      <c r="E20">
        <v>330</v>
      </c>
      <c r="F20">
        <v>2.8000000000000003E-4</v>
      </c>
      <c r="G20">
        <v>141141.14114114115</v>
      </c>
      <c r="H20" s="10">
        <v>2</v>
      </c>
    </row>
    <row r="21" spans="1:8" x14ac:dyDescent="0.55000000000000004">
      <c r="A21" t="s">
        <v>572</v>
      </c>
      <c r="B21">
        <v>2050</v>
      </c>
      <c r="C21" t="s">
        <v>41</v>
      </c>
      <c r="D21" t="s">
        <v>57</v>
      </c>
      <c r="E21">
        <f>370+93</f>
        <v>463</v>
      </c>
      <c r="F21">
        <v>1.3000000000000002E-4</v>
      </c>
      <c r="G21">
        <v>507507.50750750757</v>
      </c>
      <c r="H21" s="10">
        <v>1</v>
      </c>
    </row>
    <row r="22" spans="1:8" x14ac:dyDescent="0.55000000000000004">
      <c r="A22" t="s">
        <v>573</v>
      </c>
      <c r="B22">
        <v>2050</v>
      </c>
      <c r="C22" t="s">
        <v>41</v>
      </c>
      <c r="D22" t="s">
        <v>29</v>
      </c>
      <c r="E22">
        <f>121+70+132+109</f>
        <v>432</v>
      </c>
      <c r="F22">
        <v>1.3000000000000002E-4</v>
      </c>
      <c r="G22">
        <v>507507.50750750757</v>
      </c>
      <c r="H22" s="10">
        <v>1</v>
      </c>
    </row>
    <row r="23" spans="1:8" x14ac:dyDescent="0.55000000000000004">
      <c r="A23" t="s">
        <v>574</v>
      </c>
      <c r="B23">
        <v>2050</v>
      </c>
      <c r="C23" t="s">
        <v>41</v>
      </c>
      <c r="D23" t="s">
        <v>484</v>
      </c>
      <c r="E23">
        <f>80+70+132</f>
        <v>282</v>
      </c>
      <c r="F23">
        <v>2.0000000000000001E-4</v>
      </c>
      <c r="G23">
        <v>36036.036036036036</v>
      </c>
      <c r="H23" s="10">
        <v>1</v>
      </c>
    </row>
    <row r="24" spans="1:8" x14ac:dyDescent="0.55000000000000004">
      <c r="A24" t="s">
        <v>575</v>
      </c>
      <c r="B24">
        <v>2050</v>
      </c>
      <c r="C24" t="s">
        <v>77</v>
      </c>
      <c r="D24" t="s">
        <v>65</v>
      </c>
      <c r="E24">
        <v>457</v>
      </c>
      <c r="F24">
        <v>2.0000000000000001E-4</v>
      </c>
      <c r="G24">
        <v>36036.036036036036</v>
      </c>
      <c r="H24" s="10">
        <v>1</v>
      </c>
    </row>
    <row r="25" spans="1:8" x14ac:dyDescent="0.55000000000000004">
      <c r="A25" t="s">
        <v>576</v>
      </c>
      <c r="B25">
        <v>2050</v>
      </c>
      <c r="C25" t="s">
        <v>65</v>
      </c>
      <c r="D25" t="s">
        <v>81</v>
      </c>
      <c r="E25">
        <f>160+65</f>
        <v>225</v>
      </c>
      <c r="F25">
        <v>2.8000000000000003E-4</v>
      </c>
      <c r="G25">
        <v>141141.14114114115</v>
      </c>
      <c r="H25" s="10">
        <v>2</v>
      </c>
    </row>
    <row r="26" spans="1:8" x14ac:dyDescent="0.55000000000000004">
      <c r="A26" t="s">
        <v>577</v>
      </c>
      <c r="B26">
        <v>2050</v>
      </c>
      <c r="C26" t="s">
        <v>33</v>
      </c>
      <c r="D26" t="s">
        <v>51</v>
      </c>
      <c r="E26">
        <f>224+78</f>
        <v>302</v>
      </c>
      <c r="F26">
        <v>1.9000000000000001E-4</v>
      </c>
      <c r="G26">
        <v>507507.50750750757</v>
      </c>
      <c r="H26" s="10">
        <v>2</v>
      </c>
    </row>
    <row r="27" spans="1:8" x14ac:dyDescent="0.55000000000000004">
      <c r="A27" t="s">
        <v>578</v>
      </c>
      <c r="B27">
        <v>2050</v>
      </c>
      <c r="C27" t="s">
        <v>33</v>
      </c>
      <c r="D27" t="s">
        <v>61</v>
      </c>
      <c r="E27">
        <f>468+83</f>
        <v>551</v>
      </c>
      <c r="F27">
        <v>1.9000000000000001E-4</v>
      </c>
      <c r="G27">
        <v>507507.50750750757</v>
      </c>
      <c r="H27" s="10">
        <v>2</v>
      </c>
    </row>
    <row r="28" spans="1:8" x14ac:dyDescent="0.55000000000000004">
      <c r="A28" t="s">
        <v>579</v>
      </c>
      <c r="B28">
        <v>2050</v>
      </c>
      <c r="C28" t="s">
        <v>33</v>
      </c>
      <c r="D28" t="s">
        <v>81</v>
      </c>
      <c r="E28">
        <f>468+224</f>
        <v>692</v>
      </c>
      <c r="F28">
        <v>2.8000000000000003E-4</v>
      </c>
      <c r="G28">
        <v>141141.14114114115</v>
      </c>
      <c r="H28" s="10">
        <v>2</v>
      </c>
    </row>
    <row r="29" spans="1:8" x14ac:dyDescent="0.55000000000000004">
      <c r="A29" t="s">
        <v>580</v>
      </c>
      <c r="B29">
        <v>2050</v>
      </c>
      <c r="C29" t="s">
        <v>67</v>
      </c>
      <c r="D29" t="s">
        <v>53</v>
      </c>
      <c r="E29">
        <f>146+135</f>
        <v>281</v>
      </c>
      <c r="F29">
        <v>4.0000000000000003E-5</v>
      </c>
      <c r="G29">
        <v>141141.14114114115</v>
      </c>
      <c r="H29" s="10">
        <v>1</v>
      </c>
    </row>
    <row r="30" spans="1:8" x14ac:dyDescent="0.55000000000000004">
      <c r="A30" t="s">
        <v>581</v>
      </c>
      <c r="B30">
        <v>2050</v>
      </c>
      <c r="C30" t="s">
        <v>67</v>
      </c>
      <c r="D30" t="s">
        <v>53</v>
      </c>
      <c r="E30">
        <f>146+386</f>
        <v>532</v>
      </c>
      <c r="F30">
        <v>2.8000000000000003E-4</v>
      </c>
      <c r="G30">
        <v>141141.14114114115</v>
      </c>
      <c r="H30" s="10">
        <v>2</v>
      </c>
    </row>
    <row r="31" spans="1:8" x14ac:dyDescent="0.55000000000000004">
      <c r="A31" t="s">
        <v>582</v>
      </c>
      <c r="B31">
        <v>2050</v>
      </c>
      <c r="C31" t="s">
        <v>484</v>
      </c>
      <c r="D31" t="s">
        <v>57</v>
      </c>
      <c r="E31">
        <v>163</v>
      </c>
      <c r="F31">
        <v>2.8000000000000003E-4</v>
      </c>
      <c r="G31">
        <v>141141.14114114115</v>
      </c>
      <c r="H31" s="10">
        <v>2</v>
      </c>
    </row>
    <row r="32" spans="1:8" x14ac:dyDescent="0.55000000000000004">
      <c r="A32" t="s">
        <v>583</v>
      </c>
      <c r="B32">
        <v>2050</v>
      </c>
      <c r="C32" t="s">
        <v>79</v>
      </c>
      <c r="D32" t="s">
        <v>67</v>
      </c>
      <c r="E32">
        <f>67+57+106</f>
        <v>230</v>
      </c>
      <c r="F32">
        <v>2.8000000000000003E-4</v>
      </c>
      <c r="G32">
        <v>141141.14114114115</v>
      </c>
      <c r="H32" s="10">
        <v>2</v>
      </c>
    </row>
    <row r="33" spans="1:8" x14ac:dyDescent="0.55000000000000004">
      <c r="A33" t="s">
        <v>584</v>
      </c>
      <c r="B33">
        <v>2050</v>
      </c>
      <c r="C33" t="s">
        <v>35</v>
      </c>
      <c r="D33" t="s">
        <v>29</v>
      </c>
      <c r="E33">
        <f>334+364</f>
        <v>698</v>
      </c>
      <c r="F33">
        <v>1.2E-4</v>
      </c>
      <c r="G33">
        <v>177177.17717717719</v>
      </c>
      <c r="H33" s="10">
        <v>1</v>
      </c>
    </row>
    <row r="34" spans="1:8" x14ac:dyDescent="0.55000000000000004">
      <c r="A34" t="s">
        <v>585</v>
      </c>
      <c r="B34">
        <v>2050</v>
      </c>
      <c r="C34" t="s">
        <v>47</v>
      </c>
      <c r="D34" t="s">
        <v>45</v>
      </c>
      <c r="E34">
        <f>530+322</f>
        <v>852</v>
      </c>
      <c r="F34">
        <v>1.9000000000000001E-4</v>
      </c>
      <c r="G34">
        <v>507507.50750750757</v>
      </c>
      <c r="H34" s="10">
        <v>8</v>
      </c>
    </row>
    <row r="35" spans="1:8" x14ac:dyDescent="0.55000000000000004">
      <c r="A35" t="s">
        <v>586</v>
      </c>
      <c r="B35">
        <v>2050</v>
      </c>
      <c r="C35" t="s">
        <v>47</v>
      </c>
      <c r="D35" t="s">
        <v>29</v>
      </c>
      <c r="E35">
        <f t="shared" ref="E35" si="0">282+615+322</f>
        <v>1219</v>
      </c>
      <c r="F35">
        <v>1.9000000000000001E-4</v>
      </c>
      <c r="G35">
        <v>507507.50750750757</v>
      </c>
      <c r="H35" s="10">
        <v>4</v>
      </c>
    </row>
    <row r="36" spans="1:8" x14ac:dyDescent="0.55000000000000004">
      <c r="A36" t="s">
        <v>587</v>
      </c>
      <c r="B36">
        <v>2050</v>
      </c>
      <c r="C36" t="s">
        <v>53</v>
      </c>
      <c r="D36" t="s">
        <v>29</v>
      </c>
      <c r="E36">
        <f xml:space="preserve"> 131 +557</f>
        <v>688</v>
      </c>
      <c r="F36">
        <v>2.8000000000000003E-4</v>
      </c>
      <c r="G36">
        <v>141141.14114114115</v>
      </c>
      <c r="H36" s="10">
        <v>2</v>
      </c>
    </row>
    <row r="37" spans="1:8" x14ac:dyDescent="0.55000000000000004">
      <c r="A37" t="s">
        <v>951</v>
      </c>
      <c r="B37">
        <v>2050</v>
      </c>
      <c r="C37" t="s">
        <v>53</v>
      </c>
      <c r="D37" t="s">
        <v>29</v>
      </c>
      <c r="E37">
        <f xml:space="preserve"> 210 +557</f>
        <v>767</v>
      </c>
      <c r="F37">
        <v>1.9000000000000001E-4</v>
      </c>
      <c r="G37">
        <v>507507.50750750757</v>
      </c>
      <c r="H37" s="10">
        <v>2</v>
      </c>
    </row>
    <row r="38" spans="1:8" x14ac:dyDescent="0.55000000000000004">
      <c r="A38" t="s">
        <v>588</v>
      </c>
      <c r="B38">
        <v>2050</v>
      </c>
      <c r="C38" t="s">
        <v>39</v>
      </c>
      <c r="D38" t="s">
        <v>37</v>
      </c>
      <c r="E38">
        <f>118+197</f>
        <v>315</v>
      </c>
      <c r="F38">
        <v>2.8000000000000003E-4</v>
      </c>
      <c r="G38">
        <v>141141.14114114115</v>
      </c>
      <c r="H38" s="10">
        <v>2</v>
      </c>
    </row>
    <row r="39" spans="1:8" x14ac:dyDescent="0.55000000000000004">
      <c r="A39" t="s">
        <v>589</v>
      </c>
      <c r="B39">
        <v>2050</v>
      </c>
      <c r="C39" t="s">
        <v>69</v>
      </c>
      <c r="D39" t="s">
        <v>65</v>
      </c>
      <c r="E39">
        <v>765</v>
      </c>
      <c r="F39">
        <v>1.3000000000000002E-4</v>
      </c>
      <c r="G39">
        <v>507507.50750750757</v>
      </c>
      <c r="H39" s="10">
        <v>1</v>
      </c>
    </row>
    <row r="40" spans="1:8" x14ac:dyDescent="0.55000000000000004">
      <c r="A40" t="s">
        <v>590</v>
      </c>
      <c r="B40">
        <v>2050</v>
      </c>
      <c r="C40" t="s">
        <v>55</v>
      </c>
      <c r="D40" t="s">
        <v>43</v>
      </c>
      <c r="E40">
        <f>95+123</f>
        <v>218</v>
      </c>
      <c r="F40">
        <v>2.8000000000000003E-4</v>
      </c>
      <c r="G40">
        <v>141141.14114114115</v>
      </c>
      <c r="H40" s="10">
        <v>8</v>
      </c>
    </row>
    <row r="41" spans="1:8" x14ac:dyDescent="0.55000000000000004">
      <c r="A41" t="s">
        <v>591</v>
      </c>
      <c r="B41">
        <v>2050</v>
      </c>
      <c r="C41" t="s">
        <v>55</v>
      </c>
      <c r="D41" t="s">
        <v>49</v>
      </c>
      <c r="E41">
        <v>298</v>
      </c>
      <c r="F41">
        <v>2.8000000000000003E-4</v>
      </c>
      <c r="G41">
        <v>141141.14114114115</v>
      </c>
      <c r="H41" s="10">
        <v>2</v>
      </c>
    </row>
    <row r="42" spans="1:8" x14ac:dyDescent="0.55000000000000004">
      <c r="A42" t="s">
        <v>592</v>
      </c>
      <c r="B42">
        <v>2050</v>
      </c>
      <c r="C42" t="s">
        <v>81</v>
      </c>
      <c r="D42" t="s">
        <v>51</v>
      </c>
      <c r="E42">
        <v>247</v>
      </c>
      <c r="F42">
        <v>4.0000000000000003E-5</v>
      </c>
      <c r="G42">
        <v>141141.14114114115</v>
      </c>
      <c r="H42" s="10">
        <v>1</v>
      </c>
    </row>
    <row r="43" spans="1:8" x14ac:dyDescent="0.55000000000000004">
      <c r="A43" t="s">
        <v>950</v>
      </c>
      <c r="B43">
        <v>2050</v>
      </c>
      <c r="C43" t="s">
        <v>33</v>
      </c>
      <c r="D43" t="s">
        <v>81</v>
      </c>
      <c r="E43">
        <f>83*2</f>
        <v>166</v>
      </c>
      <c r="F43">
        <v>2.0000000000000001E-4</v>
      </c>
      <c r="G43">
        <v>36036.036036036036</v>
      </c>
      <c r="H43" s="10">
        <v>2</v>
      </c>
    </row>
    <row r="44" spans="1:8" x14ac:dyDescent="0.55000000000000004">
      <c r="A44" t="s">
        <v>593</v>
      </c>
      <c r="B44">
        <v>2050</v>
      </c>
      <c r="C44" t="s">
        <v>45</v>
      </c>
      <c r="D44" t="s">
        <v>57</v>
      </c>
      <c r="E44">
        <f xml:space="preserve"> 227 +157</f>
        <v>384</v>
      </c>
      <c r="F44">
        <v>1.9000000000000001E-4</v>
      </c>
      <c r="G44">
        <v>507507.50750750757</v>
      </c>
      <c r="H44" s="10">
        <v>8</v>
      </c>
    </row>
    <row r="45" spans="1:8" x14ac:dyDescent="0.55000000000000004">
      <c r="A45" t="s">
        <v>594</v>
      </c>
      <c r="B45">
        <v>2050</v>
      </c>
      <c r="C45" t="s">
        <v>45</v>
      </c>
      <c r="D45" t="s">
        <v>35</v>
      </c>
      <c r="E45">
        <f>230+127</f>
        <v>357</v>
      </c>
      <c r="F45">
        <v>1.9000000000000001E-4</v>
      </c>
      <c r="G45">
        <v>507507.50750750757</v>
      </c>
      <c r="H45" s="10">
        <v>8</v>
      </c>
    </row>
    <row r="46" spans="1:8" x14ac:dyDescent="0.55000000000000004">
      <c r="A46" t="s">
        <v>595</v>
      </c>
      <c r="B46">
        <v>2040</v>
      </c>
      <c r="C46" t="s">
        <v>51</v>
      </c>
      <c r="D46" t="s">
        <v>29</v>
      </c>
      <c r="E46">
        <f>83+557</f>
        <v>640</v>
      </c>
      <c r="F46">
        <v>1.9000000000000001E-4</v>
      </c>
      <c r="G46">
        <v>507507.50750750757</v>
      </c>
      <c r="H46" s="10">
        <v>2</v>
      </c>
    </row>
    <row r="47" spans="1:8" x14ac:dyDescent="0.55000000000000004">
      <c r="A47" t="s">
        <v>596</v>
      </c>
      <c r="B47">
        <v>2040</v>
      </c>
      <c r="C47" t="s">
        <v>51</v>
      </c>
      <c r="D47" t="s">
        <v>33</v>
      </c>
      <c r="E47">
        <f xml:space="preserve"> 347 + 224</f>
        <v>571</v>
      </c>
      <c r="F47">
        <v>1.3000000000000002E-4</v>
      </c>
      <c r="G47">
        <v>507507.50750750757</v>
      </c>
      <c r="H47" s="10">
        <v>1</v>
      </c>
    </row>
    <row r="48" spans="1:8" x14ac:dyDescent="0.55000000000000004">
      <c r="A48" t="s">
        <v>597</v>
      </c>
      <c r="B48">
        <v>2040</v>
      </c>
      <c r="C48" t="s">
        <v>57</v>
      </c>
      <c r="D48" t="s">
        <v>41</v>
      </c>
      <c r="E48">
        <f>93+325</f>
        <v>418</v>
      </c>
      <c r="F48">
        <v>1.3000000000000002E-4</v>
      </c>
      <c r="G48">
        <v>507507.50750750757</v>
      </c>
      <c r="H48" s="10">
        <v>1</v>
      </c>
    </row>
    <row r="49" spans="1:8" x14ac:dyDescent="0.55000000000000004">
      <c r="A49" t="s">
        <v>598</v>
      </c>
      <c r="B49">
        <v>2040</v>
      </c>
      <c r="C49" t="s">
        <v>71</v>
      </c>
      <c r="D49" t="s">
        <v>69</v>
      </c>
      <c r="E49">
        <f>211+112</f>
        <v>323</v>
      </c>
      <c r="F49">
        <v>1.9000000000000001E-4</v>
      </c>
      <c r="G49">
        <v>507507.50750750757</v>
      </c>
      <c r="H49" s="10">
        <v>2</v>
      </c>
    </row>
    <row r="50" spans="1:8" x14ac:dyDescent="0.55000000000000004">
      <c r="A50" t="s">
        <v>599</v>
      </c>
      <c r="B50">
        <v>2040</v>
      </c>
      <c r="C50" t="s">
        <v>61</v>
      </c>
      <c r="D50" t="s">
        <v>29</v>
      </c>
      <c r="E50">
        <v>139</v>
      </c>
      <c r="F50">
        <v>1.3000000000000002E-4</v>
      </c>
      <c r="G50">
        <v>507507.50750750757</v>
      </c>
      <c r="H50" s="10">
        <v>1</v>
      </c>
    </row>
    <row r="51" spans="1:8" x14ac:dyDescent="0.55000000000000004">
      <c r="A51" t="s">
        <v>600</v>
      </c>
      <c r="B51">
        <v>2040</v>
      </c>
      <c r="C51" t="s">
        <v>61</v>
      </c>
      <c r="D51" t="s">
        <v>41</v>
      </c>
      <c r="E51">
        <f xml:space="preserve"> 43+139</f>
        <v>182</v>
      </c>
      <c r="F51">
        <v>4.0000000000000003E-5</v>
      </c>
      <c r="G51">
        <v>141141.14114114115</v>
      </c>
      <c r="H51" s="10">
        <v>1</v>
      </c>
    </row>
    <row r="52" spans="1:8" x14ac:dyDescent="0.55000000000000004">
      <c r="A52" t="s">
        <v>601</v>
      </c>
      <c r="B52">
        <v>2040</v>
      </c>
      <c r="C52" t="s">
        <v>75</v>
      </c>
      <c r="D52" t="s">
        <v>29</v>
      </c>
      <c r="E52">
        <f>302+293</f>
        <v>595</v>
      </c>
      <c r="F52">
        <v>1.3000000000000002E-4</v>
      </c>
      <c r="G52">
        <v>507507.50750750757</v>
      </c>
      <c r="H52" s="10">
        <v>1</v>
      </c>
    </row>
    <row r="53" spans="1:8" x14ac:dyDescent="0.55000000000000004">
      <c r="A53" t="s">
        <v>952</v>
      </c>
      <c r="B53">
        <v>2040</v>
      </c>
      <c r="C53" t="s">
        <v>75</v>
      </c>
      <c r="D53" t="s">
        <v>29</v>
      </c>
      <c r="E53">
        <f>265+76</f>
        <v>341</v>
      </c>
      <c r="F53">
        <v>1.3000000000000002E-4</v>
      </c>
      <c r="G53">
        <v>507507.50750750757</v>
      </c>
      <c r="H53" s="10">
        <v>1</v>
      </c>
    </row>
    <row r="54" spans="1:8" x14ac:dyDescent="0.55000000000000004">
      <c r="A54" t="s">
        <v>602</v>
      </c>
      <c r="B54">
        <v>2040</v>
      </c>
      <c r="C54" t="s">
        <v>29</v>
      </c>
      <c r="D54" t="s">
        <v>43</v>
      </c>
      <c r="E54">
        <f xml:space="preserve"> 101 +86</f>
        <v>187</v>
      </c>
      <c r="F54">
        <v>1.3000000000000002E-4</v>
      </c>
      <c r="G54">
        <v>507507.50750750757</v>
      </c>
      <c r="H54" s="10">
        <v>1</v>
      </c>
    </row>
    <row r="55" spans="1:8" x14ac:dyDescent="0.55000000000000004">
      <c r="A55" t="s">
        <v>603</v>
      </c>
      <c r="B55">
        <v>2040</v>
      </c>
      <c r="C55" t="s">
        <v>29</v>
      </c>
      <c r="D55" t="s">
        <v>41</v>
      </c>
      <c r="E55">
        <f>61+41+72+34</f>
        <v>208</v>
      </c>
      <c r="F55">
        <v>7.5000000000000002E-4</v>
      </c>
      <c r="G55">
        <v>36036.036036036036</v>
      </c>
      <c r="H55" s="10">
        <v>2</v>
      </c>
    </row>
    <row r="56" spans="1:8" x14ac:dyDescent="0.55000000000000004">
      <c r="A56" t="s">
        <v>604</v>
      </c>
      <c r="B56">
        <v>2040</v>
      </c>
      <c r="C56" t="s">
        <v>29</v>
      </c>
      <c r="D56" t="s">
        <v>35</v>
      </c>
      <c r="E56">
        <f>282+39+41</f>
        <v>362</v>
      </c>
      <c r="F56">
        <v>1.3000000000000002E-4</v>
      </c>
      <c r="G56">
        <v>507507.50750750757</v>
      </c>
      <c r="H56" s="10">
        <v>1</v>
      </c>
    </row>
    <row r="57" spans="1:8" x14ac:dyDescent="0.55000000000000004">
      <c r="A57" t="s">
        <v>605</v>
      </c>
      <c r="B57">
        <v>2040</v>
      </c>
      <c r="C57" t="s">
        <v>43</v>
      </c>
      <c r="D57" t="s">
        <v>29</v>
      </c>
      <c r="E57">
        <f>126+105</f>
        <v>231</v>
      </c>
      <c r="F57">
        <v>4.0000000000000003E-5</v>
      </c>
      <c r="G57">
        <v>141141.14114114115</v>
      </c>
      <c r="H57" s="10">
        <v>1</v>
      </c>
    </row>
    <row r="58" spans="1:8" x14ac:dyDescent="0.55000000000000004">
      <c r="A58" t="s">
        <v>606</v>
      </c>
      <c r="B58">
        <v>2040</v>
      </c>
      <c r="C58" t="s">
        <v>59</v>
      </c>
      <c r="D58" t="s">
        <v>79</v>
      </c>
      <c r="E58">
        <f>192+77</f>
        <v>269</v>
      </c>
      <c r="F58">
        <v>2.8000000000000003E-4</v>
      </c>
      <c r="G58">
        <v>141141.14114114115</v>
      </c>
      <c r="H58" s="10">
        <v>2</v>
      </c>
    </row>
    <row r="59" spans="1:8" x14ac:dyDescent="0.55000000000000004">
      <c r="A59" t="s">
        <v>607</v>
      </c>
      <c r="B59">
        <v>2040</v>
      </c>
      <c r="C59" t="s">
        <v>63</v>
      </c>
      <c r="D59" t="s">
        <v>71</v>
      </c>
      <c r="E59">
        <f>211+465</f>
        <v>676</v>
      </c>
      <c r="F59">
        <v>1.9000000000000001E-4</v>
      </c>
      <c r="G59">
        <v>507507.50750750757</v>
      </c>
      <c r="H59" s="10">
        <v>2</v>
      </c>
    </row>
    <row r="60" spans="1:8" x14ac:dyDescent="0.55000000000000004">
      <c r="A60" t="s">
        <v>608</v>
      </c>
      <c r="B60">
        <v>2040</v>
      </c>
      <c r="C60" t="s">
        <v>37</v>
      </c>
      <c r="D60" t="s">
        <v>41</v>
      </c>
      <c r="E60">
        <v>328</v>
      </c>
      <c r="F60">
        <v>4.0000000000000003E-5</v>
      </c>
      <c r="G60">
        <v>141141.14114114115</v>
      </c>
      <c r="H60" s="10">
        <v>1</v>
      </c>
    </row>
    <row r="61" spans="1:8" x14ac:dyDescent="0.55000000000000004">
      <c r="A61" t="s">
        <v>953</v>
      </c>
      <c r="B61">
        <v>2040</v>
      </c>
      <c r="C61" t="s">
        <v>37</v>
      </c>
      <c r="D61" t="s">
        <v>41</v>
      </c>
      <c r="E61">
        <v>454</v>
      </c>
      <c r="F61">
        <v>4.0000000000000003E-5</v>
      </c>
      <c r="G61">
        <v>141141.14114114115</v>
      </c>
      <c r="H61" s="10">
        <v>1</v>
      </c>
    </row>
    <row r="62" spans="1:8" x14ac:dyDescent="0.55000000000000004">
      <c r="A62" t="s">
        <v>609</v>
      </c>
      <c r="B62">
        <v>2040</v>
      </c>
      <c r="C62" t="s">
        <v>49</v>
      </c>
      <c r="D62" t="s">
        <v>59</v>
      </c>
      <c r="E62">
        <v>321</v>
      </c>
      <c r="F62">
        <v>2.8000000000000003E-4</v>
      </c>
      <c r="G62">
        <v>141141.14114114115</v>
      </c>
      <c r="H62" s="10">
        <v>2</v>
      </c>
    </row>
    <row r="63" spans="1:8" x14ac:dyDescent="0.55000000000000004">
      <c r="A63" t="s">
        <v>610</v>
      </c>
      <c r="B63">
        <v>2040</v>
      </c>
      <c r="C63" t="s">
        <v>49</v>
      </c>
      <c r="D63" t="s">
        <v>55</v>
      </c>
      <c r="E63">
        <v>330</v>
      </c>
      <c r="F63">
        <v>2.8000000000000003E-4</v>
      </c>
      <c r="G63">
        <v>141141.14114114115</v>
      </c>
      <c r="H63" s="10">
        <v>2</v>
      </c>
    </row>
    <row r="64" spans="1:8" x14ac:dyDescent="0.55000000000000004">
      <c r="A64" t="s">
        <v>611</v>
      </c>
      <c r="B64">
        <v>2040</v>
      </c>
      <c r="C64" t="s">
        <v>41</v>
      </c>
      <c r="D64" t="s">
        <v>57</v>
      </c>
      <c r="E64">
        <f>370+93</f>
        <v>463</v>
      </c>
      <c r="F64">
        <v>1.3000000000000002E-4</v>
      </c>
      <c r="G64">
        <v>507507.50750750757</v>
      </c>
      <c r="H64" s="10">
        <v>1</v>
      </c>
    </row>
    <row r="65" spans="1:12" x14ac:dyDescent="0.55000000000000004">
      <c r="A65" t="s">
        <v>612</v>
      </c>
      <c r="B65">
        <v>2040</v>
      </c>
      <c r="C65" t="s">
        <v>41</v>
      </c>
      <c r="D65" t="s">
        <v>29</v>
      </c>
      <c r="E65">
        <f>121+70+132+109</f>
        <v>432</v>
      </c>
      <c r="F65">
        <v>1.3000000000000002E-4</v>
      </c>
      <c r="G65">
        <v>507507.50750750757</v>
      </c>
      <c r="H65" s="10">
        <v>1</v>
      </c>
    </row>
    <row r="66" spans="1:12" x14ac:dyDescent="0.55000000000000004">
      <c r="A66" t="s">
        <v>613</v>
      </c>
      <c r="B66">
        <v>2040</v>
      </c>
      <c r="C66" t="s">
        <v>41</v>
      </c>
      <c r="D66" t="s">
        <v>484</v>
      </c>
      <c r="E66">
        <f>80+70+132</f>
        <v>282</v>
      </c>
      <c r="F66">
        <v>2.0000000000000001E-4</v>
      </c>
      <c r="G66">
        <v>36036.036036036036</v>
      </c>
      <c r="H66" s="10">
        <v>1</v>
      </c>
    </row>
    <row r="67" spans="1:12" x14ac:dyDescent="0.55000000000000004">
      <c r="A67" t="s">
        <v>614</v>
      </c>
      <c r="B67">
        <v>2040</v>
      </c>
      <c r="C67" t="s">
        <v>77</v>
      </c>
      <c r="D67" t="s">
        <v>65</v>
      </c>
      <c r="E67">
        <v>457</v>
      </c>
      <c r="F67">
        <v>2.0000000000000001E-4</v>
      </c>
      <c r="G67">
        <v>36036.036036036036</v>
      </c>
      <c r="H67" s="10">
        <v>1</v>
      </c>
    </row>
    <row r="68" spans="1:12" x14ac:dyDescent="0.55000000000000004">
      <c r="A68" t="s">
        <v>615</v>
      </c>
      <c r="B68">
        <v>2040</v>
      </c>
      <c r="C68" t="s">
        <v>65</v>
      </c>
      <c r="D68" t="s">
        <v>81</v>
      </c>
      <c r="E68">
        <f>160+65</f>
        <v>225</v>
      </c>
      <c r="F68">
        <v>2.8000000000000003E-4</v>
      </c>
      <c r="G68">
        <v>141141.14114114115</v>
      </c>
      <c r="H68" s="10">
        <v>2</v>
      </c>
    </row>
    <row r="69" spans="1:12" x14ac:dyDescent="0.55000000000000004">
      <c r="A69" t="s">
        <v>616</v>
      </c>
      <c r="B69">
        <v>2040</v>
      </c>
      <c r="C69" t="s">
        <v>33</v>
      </c>
      <c r="D69" t="s">
        <v>51</v>
      </c>
      <c r="E69">
        <f>224+78</f>
        <v>302</v>
      </c>
      <c r="F69">
        <v>1.9000000000000001E-4</v>
      </c>
      <c r="G69">
        <v>507507.50750750757</v>
      </c>
      <c r="H69" s="10">
        <v>2</v>
      </c>
    </row>
    <row r="70" spans="1:12" x14ac:dyDescent="0.55000000000000004">
      <c r="A70" t="s">
        <v>617</v>
      </c>
      <c r="B70">
        <v>2040</v>
      </c>
      <c r="C70" t="s">
        <v>33</v>
      </c>
      <c r="D70" t="s">
        <v>61</v>
      </c>
      <c r="E70">
        <f>468+83</f>
        <v>551</v>
      </c>
      <c r="F70">
        <v>1.9000000000000001E-4</v>
      </c>
      <c r="G70">
        <v>507507.50750750757</v>
      </c>
      <c r="H70" s="10">
        <v>2</v>
      </c>
    </row>
    <row r="71" spans="1:12" x14ac:dyDescent="0.55000000000000004">
      <c r="A71" t="s">
        <v>618</v>
      </c>
      <c r="B71">
        <v>2040</v>
      </c>
      <c r="C71" t="s">
        <v>33</v>
      </c>
      <c r="D71" t="s">
        <v>81</v>
      </c>
      <c r="E71">
        <f>468+224</f>
        <v>692</v>
      </c>
      <c r="F71">
        <v>2.8000000000000003E-4</v>
      </c>
      <c r="G71">
        <v>141141.14114114115</v>
      </c>
      <c r="H71" s="10">
        <v>2</v>
      </c>
    </row>
    <row r="72" spans="1:12" x14ac:dyDescent="0.55000000000000004">
      <c r="A72" t="s">
        <v>619</v>
      </c>
      <c r="B72">
        <v>2040</v>
      </c>
      <c r="C72" t="s">
        <v>67</v>
      </c>
      <c r="D72" t="s">
        <v>53</v>
      </c>
      <c r="E72">
        <f>146+135</f>
        <v>281</v>
      </c>
      <c r="F72">
        <v>4.0000000000000003E-5</v>
      </c>
      <c r="G72">
        <v>141141.14114114115</v>
      </c>
      <c r="H72" s="10">
        <v>1</v>
      </c>
    </row>
    <row r="73" spans="1:12" x14ac:dyDescent="0.55000000000000004">
      <c r="A73" t="s">
        <v>620</v>
      </c>
      <c r="B73">
        <v>2040</v>
      </c>
      <c r="C73" t="s">
        <v>67</v>
      </c>
      <c r="D73" t="s">
        <v>53</v>
      </c>
      <c r="E73">
        <f>146+386</f>
        <v>532</v>
      </c>
      <c r="F73">
        <v>2.8000000000000003E-4</v>
      </c>
      <c r="G73">
        <v>141141.14114114115</v>
      </c>
      <c r="H73" s="10">
        <v>2</v>
      </c>
    </row>
    <row r="74" spans="1:12" x14ac:dyDescent="0.55000000000000004">
      <c r="A74" t="s">
        <v>621</v>
      </c>
      <c r="B74">
        <v>2040</v>
      </c>
      <c r="C74" t="s">
        <v>484</v>
      </c>
      <c r="D74" t="s">
        <v>57</v>
      </c>
      <c r="E74">
        <v>163</v>
      </c>
      <c r="F74">
        <v>2.8000000000000003E-4</v>
      </c>
      <c r="G74">
        <v>141141.14114114115</v>
      </c>
      <c r="H74" s="10">
        <v>2</v>
      </c>
      <c r="L74" s="7"/>
    </row>
    <row r="75" spans="1:12" x14ac:dyDescent="0.55000000000000004">
      <c r="A75" t="s">
        <v>622</v>
      </c>
      <c r="B75">
        <v>2040</v>
      </c>
      <c r="C75" t="s">
        <v>79</v>
      </c>
      <c r="D75" t="s">
        <v>67</v>
      </c>
      <c r="E75">
        <f>67+57+106</f>
        <v>230</v>
      </c>
      <c r="F75">
        <v>2.8000000000000003E-4</v>
      </c>
      <c r="G75">
        <v>141141.14114114115</v>
      </c>
      <c r="H75" s="10">
        <v>2</v>
      </c>
    </row>
    <row r="76" spans="1:12" x14ac:dyDescent="0.55000000000000004">
      <c r="A76" t="s">
        <v>623</v>
      </c>
      <c r="B76">
        <v>2040</v>
      </c>
      <c r="C76" t="s">
        <v>35</v>
      </c>
      <c r="D76" t="s">
        <v>29</v>
      </c>
      <c r="E76">
        <f>334+364</f>
        <v>698</v>
      </c>
      <c r="F76">
        <v>1.2E-4</v>
      </c>
      <c r="G76">
        <v>177177.17717717719</v>
      </c>
      <c r="H76" s="10">
        <v>1</v>
      </c>
    </row>
    <row r="77" spans="1:12" x14ac:dyDescent="0.55000000000000004">
      <c r="A77" t="s">
        <v>624</v>
      </c>
      <c r="B77">
        <v>2040</v>
      </c>
      <c r="C77" t="s">
        <v>47</v>
      </c>
      <c r="D77" t="s">
        <v>45</v>
      </c>
      <c r="E77">
        <f>530+322</f>
        <v>852</v>
      </c>
      <c r="F77">
        <v>1.9000000000000001E-4</v>
      </c>
      <c r="G77">
        <v>507507.50750750757</v>
      </c>
      <c r="H77" s="10">
        <v>8</v>
      </c>
    </row>
    <row r="78" spans="1:12" x14ac:dyDescent="0.55000000000000004">
      <c r="A78" t="s">
        <v>625</v>
      </c>
      <c r="B78">
        <v>2040</v>
      </c>
      <c r="C78" t="s">
        <v>47</v>
      </c>
      <c r="D78" t="s">
        <v>29</v>
      </c>
      <c r="E78">
        <f t="shared" ref="E78" si="1">282+615+322</f>
        <v>1219</v>
      </c>
      <c r="F78">
        <v>1.9000000000000001E-4</v>
      </c>
      <c r="G78">
        <v>507507.50750750757</v>
      </c>
      <c r="H78" s="10">
        <v>4</v>
      </c>
    </row>
    <row r="79" spans="1:12" x14ac:dyDescent="0.55000000000000004">
      <c r="A79" t="s">
        <v>626</v>
      </c>
      <c r="B79">
        <v>2040</v>
      </c>
      <c r="C79" t="s">
        <v>53</v>
      </c>
      <c r="D79" t="s">
        <v>29</v>
      </c>
      <c r="E79">
        <f xml:space="preserve"> 131 +557</f>
        <v>688</v>
      </c>
      <c r="F79">
        <v>2.8000000000000003E-4</v>
      </c>
      <c r="G79">
        <v>141141.14114114115</v>
      </c>
      <c r="H79" s="10">
        <v>2</v>
      </c>
    </row>
    <row r="80" spans="1:12" x14ac:dyDescent="0.55000000000000004">
      <c r="A80" t="s">
        <v>955</v>
      </c>
      <c r="B80">
        <v>2040</v>
      </c>
      <c r="C80" t="s">
        <v>53</v>
      </c>
      <c r="D80" t="s">
        <v>29</v>
      </c>
      <c r="E80">
        <f xml:space="preserve"> 210 +557</f>
        <v>767</v>
      </c>
      <c r="F80">
        <v>1.9000000000000001E-4</v>
      </c>
      <c r="G80">
        <v>507507.50750750757</v>
      </c>
      <c r="H80" s="10">
        <v>2</v>
      </c>
    </row>
    <row r="81" spans="1:8" x14ac:dyDescent="0.55000000000000004">
      <c r="A81" t="s">
        <v>627</v>
      </c>
      <c r="B81">
        <v>2040</v>
      </c>
      <c r="C81" t="s">
        <v>39</v>
      </c>
      <c r="D81" t="s">
        <v>37</v>
      </c>
      <c r="E81">
        <f>118+197</f>
        <v>315</v>
      </c>
      <c r="F81">
        <v>2.8000000000000003E-4</v>
      </c>
      <c r="G81">
        <v>141141.14114114115</v>
      </c>
      <c r="H81" s="10">
        <v>2</v>
      </c>
    </row>
    <row r="82" spans="1:8" x14ac:dyDescent="0.55000000000000004">
      <c r="A82" t="s">
        <v>628</v>
      </c>
      <c r="B82">
        <v>2040</v>
      </c>
      <c r="C82" t="s">
        <v>69</v>
      </c>
      <c r="D82" t="s">
        <v>65</v>
      </c>
      <c r="E82">
        <v>765</v>
      </c>
      <c r="F82">
        <v>1.3000000000000002E-4</v>
      </c>
      <c r="G82">
        <v>507507.50750750757</v>
      </c>
      <c r="H82" s="10">
        <v>1</v>
      </c>
    </row>
    <row r="83" spans="1:8" x14ac:dyDescent="0.55000000000000004">
      <c r="A83" t="s">
        <v>629</v>
      </c>
      <c r="B83">
        <v>2040</v>
      </c>
      <c r="C83" t="s">
        <v>55</v>
      </c>
      <c r="D83" t="s">
        <v>43</v>
      </c>
      <c r="E83">
        <f>95+123</f>
        <v>218</v>
      </c>
      <c r="F83">
        <v>2.8000000000000003E-4</v>
      </c>
      <c r="G83">
        <v>141141.14114114115</v>
      </c>
      <c r="H83" s="10">
        <v>8</v>
      </c>
    </row>
    <row r="84" spans="1:8" x14ac:dyDescent="0.55000000000000004">
      <c r="A84" t="s">
        <v>630</v>
      </c>
      <c r="B84">
        <v>2040</v>
      </c>
      <c r="C84" t="s">
        <v>55</v>
      </c>
      <c r="D84" t="s">
        <v>49</v>
      </c>
      <c r="E84">
        <v>298</v>
      </c>
      <c r="F84">
        <v>2.8000000000000003E-4</v>
      </c>
      <c r="G84">
        <v>141141.14114114115</v>
      </c>
      <c r="H84" s="10">
        <v>2</v>
      </c>
    </row>
    <row r="85" spans="1:8" x14ac:dyDescent="0.55000000000000004">
      <c r="A85" t="s">
        <v>631</v>
      </c>
      <c r="B85">
        <v>2040</v>
      </c>
      <c r="C85" t="s">
        <v>81</v>
      </c>
      <c r="D85" t="s">
        <v>51</v>
      </c>
      <c r="E85">
        <v>247</v>
      </c>
      <c r="F85">
        <v>4.0000000000000003E-5</v>
      </c>
      <c r="G85">
        <v>141141.14114114115</v>
      </c>
      <c r="H85" s="10">
        <v>1</v>
      </c>
    </row>
    <row r="86" spans="1:8" x14ac:dyDescent="0.55000000000000004">
      <c r="A86" t="s">
        <v>954</v>
      </c>
      <c r="B86">
        <v>2040</v>
      </c>
      <c r="C86" t="s">
        <v>33</v>
      </c>
      <c r="D86" t="s">
        <v>81</v>
      </c>
      <c r="E86">
        <f>83*2</f>
        <v>166</v>
      </c>
      <c r="F86">
        <v>2.0000000000000001E-4</v>
      </c>
      <c r="G86">
        <v>36036.036036036036</v>
      </c>
      <c r="H86" s="10">
        <v>2</v>
      </c>
    </row>
    <row r="87" spans="1:8" x14ac:dyDescent="0.55000000000000004">
      <c r="A87" t="s">
        <v>632</v>
      </c>
      <c r="B87">
        <v>2040</v>
      </c>
      <c r="C87" t="s">
        <v>45</v>
      </c>
      <c r="D87" t="s">
        <v>57</v>
      </c>
      <c r="E87">
        <f xml:space="preserve"> 227 +157</f>
        <v>384</v>
      </c>
      <c r="F87">
        <v>1.9000000000000001E-4</v>
      </c>
      <c r="G87">
        <v>507507.50750750757</v>
      </c>
      <c r="H87" s="10">
        <v>8</v>
      </c>
    </row>
    <row r="88" spans="1:8" x14ac:dyDescent="0.55000000000000004">
      <c r="A88" t="s">
        <v>633</v>
      </c>
      <c r="B88">
        <v>2040</v>
      </c>
      <c r="C88" t="s">
        <v>45</v>
      </c>
      <c r="D88" t="s">
        <v>35</v>
      </c>
      <c r="E88">
        <f>230+127</f>
        <v>357</v>
      </c>
      <c r="F88">
        <v>1.9000000000000001E-4</v>
      </c>
      <c r="G88">
        <v>507507.50750750757</v>
      </c>
      <c r="H88" s="10">
        <v>8</v>
      </c>
    </row>
    <row r="89" spans="1:8" x14ac:dyDescent="0.55000000000000004">
      <c r="A89" t="s">
        <v>634</v>
      </c>
      <c r="B89">
        <v>2030</v>
      </c>
      <c r="C89" t="s">
        <v>51</v>
      </c>
      <c r="D89" t="s">
        <v>29</v>
      </c>
      <c r="E89">
        <f>83+557</f>
        <v>640</v>
      </c>
      <c r="F89">
        <v>1.9000000000000001E-4</v>
      </c>
      <c r="G89">
        <v>507507.50750750757</v>
      </c>
      <c r="H89" s="10">
        <v>2</v>
      </c>
    </row>
    <row r="90" spans="1:8" x14ac:dyDescent="0.55000000000000004">
      <c r="A90" t="s">
        <v>635</v>
      </c>
      <c r="B90">
        <v>2030</v>
      </c>
      <c r="C90" t="s">
        <v>51</v>
      </c>
      <c r="D90" t="s">
        <v>33</v>
      </c>
      <c r="E90">
        <f xml:space="preserve"> 347 + 224</f>
        <v>571</v>
      </c>
      <c r="F90">
        <v>1.3000000000000002E-4</v>
      </c>
      <c r="G90">
        <v>507507.50750750757</v>
      </c>
      <c r="H90" s="10">
        <v>1</v>
      </c>
    </row>
    <row r="91" spans="1:8" x14ac:dyDescent="0.55000000000000004">
      <c r="A91" t="s">
        <v>636</v>
      </c>
      <c r="B91">
        <v>2030</v>
      </c>
      <c r="C91" t="s">
        <v>57</v>
      </c>
      <c r="D91" t="s">
        <v>41</v>
      </c>
      <c r="E91">
        <f>93+325</f>
        <v>418</v>
      </c>
      <c r="F91">
        <v>1.3000000000000002E-4</v>
      </c>
      <c r="G91">
        <v>507507.50750750757</v>
      </c>
      <c r="H91" s="10">
        <v>1</v>
      </c>
    </row>
    <row r="92" spans="1:8" x14ac:dyDescent="0.55000000000000004">
      <c r="A92" t="s">
        <v>637</v>
      </c>
      <c r="B92">
        <v>2030</v>
      </c>
      <c r="C92" t="s">
        <v>71</v>
      </c>
      <c r="D92" t="s">
        <v>69</v>
      </c>
      <c r="E92">
        <f>211+112</f>
        <v>323</v>
      </c>
      <c r="F92">
        <v>1.9000000000000001E-4</v>
      </c>
      <c r="G92">
        <v>507507.50750750757</v>
      </c>
      <c r="H92" s="10">
        <v>2</v>
      </c>
    </row>
    <row r="93" spans="1:8" x14ac:dyDescent="0.55000000000000004">
      <c r="A93" t="s">
        <v>638</v>
      </c>
      <c r="B93">
        <v>2030</v>
      </c>
      <c r="C93" t="s">
        <v>75</v>
      </c>
      <c r="D93" t="s">
        <v>29</v>
      </c>
      <c r="E93">
        <f>302+293</f>
        <v>595</v>
      </c>
      <c r="F93">
        <v>1.3000000000000002E-4</v>
      </c>
      <c r="G93">
        <v>507507.50750750757</v>
      </c>
      <c r="H93" s="10">
        <v>1</v>
      </c>
    </row>
    <row r="94" spans="1:8" x14ac:dyDescent="0.55000000000000004">
      <c r="A94" t="s">
        <v>956</v>
      </c>
      <c r="B94">
        <v>2030</v>
      </c>
      <c r="C94" t="s">
        <v>75</v>
      </c>
      <c r="D94" t="s">
        <v>29</v>
      </c>
      <c r="E94">
        <f>265+76</f>
        <v>341</v>
      </c>
      <c r="F94">
        <v>1.3000000000000002E-4</v>
      </c>
      <c r="G94">
        <v>507507.50750750757</v>
      </c>
      <c r="H94" s="10">
        <v>1</v>
      </c>
    </row>
    <row r="95" spans="1:8" x14ac:dyDescent="0.55000000000000004">
      <c r="A95" t="s">
        <v>639</v>
      </c>
      <c r="B95">
        <v>2030</v>
      </c>
      <c r="C95" t="s">
        <v>29</v>
      </c>
      <c r="D95" t="s">
        <v>43</v>
      </c>
      <c r="E95">
        <f xml:space="preserve"> 101 +86</f>
        <v>187</v>
      </c>
      <c r="F95">
        <v>1.3000000000000002E-4</v>
      </c>
      <c r="G95">
        <v>507507.50750750757</v>
      </c>
      <c r="H95" s="10">
        <v>1</v>
      </c>
    </row>
    <row r="96" spans="1:8" x14ac:dyDescent="0.55000000000000004">
      <c r="A96" t="s">
        <v>640</v>
      </c>
      <c r="B96">
        <v>2030</v>
      </c>
      <c r="C96" t="s">
        <v>29</v>
      </c>
      <c r="D96" t="s">
        <v>41</v>
      </c>
      <c r="E96">
        <f>61+41+72+34</f>
        <v>208</v>
      </c>
      <c r="F96">
        <v>7.5000000000000002E-4</v>
      </c>
      <c r="G96">
        <v>36036.036036036036</v>
      </c>
      <c r="H96" s="10">
        <v>2</v>
      </c>
    </row>
    <row r="97" spans="1:8" x14ac:dyDescent="0.55000000000000004">
      <c r="A97" t="s">
        <v>641</v>
      </c>
      <c r="B97">
        <v>2030</v>
      </c>
      <c r="C97" t="s">
        <v>29</v>
      </c>
      <c r="D97" t="s">
        <v>35</v>
      </c>
      <c r="E97">
        <f>282+39+41</f>
        <v>362</v>
      </c>
      <c r="F97">
        <v>1.3000000000000002E-4</v>
      </c>
      <c r="G97">
        <v>507507.50750750757</v>
      </c>
      <c r="H97" s="10">
        <v>1</v>
      </c>
    </row>
    <row r="98" spans="1:8" x14ac:dyDescent="0.55000000000000004">
      <c r="A98" t="s">
        <v>642</v>
      </c>
      <c r="B98">
        <v>2030</v>
      </c>
      <c r="C98" t="s">
        <v>59</v>
      </c>
      <c r="D98" t="s">
        <v>79</v>
      </c>
      <c r="E98">
        <f>192+77</f>
        <v>269</v>
      </c>
      <c r="F98">
        <v>2.8000000000000003E-4</v>
      </c>
      <c r="G98">
        <v>141141.14114114115</v>
      </c>
      <c r="H98" s="10">
        <v>2</v>
      </c>
    </row>
    <row r="99" spans="1:8" x14ac:dyDescent="0.55000000000000004">
      <c r="A99" t="s">
        <v>643</v>
      </c>
      <c r="B99">
        <v>2030</v>
      </c>
      <c r="C99" t="s">
        <v>63</v>
      </c>
      <c r="D99" t="s">
        <v>71</v>
      </c>
      <c r="E99">
        <f>211+465</f>
        <v>676</v>
      </c>
      <c r="F99">
        <v>1.9000000000000001E-4</v>
      </c>
      <c r="G99">
        <v>507507.50750750757</v>
      </c>
      <c r="H99" s="10">
        <v>2</v>
      </c>
    </row>
    <row r="100" spans="1:8" x14ac:dyDescent="0.55000000000000004">
      <c r="A100" t="s">
        <v>644</v>
      </c>
      <c r="B100">
        <v>2030</v>
      </c>
      <c r="C100" t="s">
        <v>37</v>
      </c>
      <c r="D100" t="s">
        <v>41</v>
      </c>
      <c r="E100">
        <v>454</v>
      </c>
      <c r="F100">
        <v>4.0000000000000003E-5</v>
      </c>
      <c r="G100">
        <v>141141.14114114115</v>
      </c>
      <c r="H100" s="10">
        <v>1</v>
      </c>
    </row>
    <row r="101" spans="1:8" x14ac:dyDescent="0.55000000000000004">
      <c r="A101" t="s">
        <v>645</v>
      </c>
      <c r="B101">
        <v>2030</v>
      </c>
      <c r="C101" t="s">
        <v>49</v>
      </c>
      <c r="D101" t="s">
        <v>59</v>
      </c>
      <c r="E101">
        <v>321</v>
      </c>
      <c r="F101">
        <v>2.8000000000000003E-4</v>
      </c>
      <c r="G101">
        <v>141141.14114114115</v>
      </c>
      <c r="H101" s="10">
        <v>2</v>
      </c>
    </row>
    <row r="102" spans="1:8" x14ac:dyDescent="0.55000000000000004">
      <c r="A102" t="s">
        <v>646</v>
      </c>
      <c r="B102">
        <v>2030</v>
      </c>
      <c r="C102" t="s">
        <v>49</v>
      </c>
      <c r="D102" t="s">
        <v>55</v>
      </c>
      <c r="E102">
        <f>318+216</f>
        <v>534</v>
      </c>
      <c r="F102">
        <v>2.8000000000000003E-4</v>
      </c>
      <c r="G102">
        <v>141141.14114114115</v>
      </c>
      <c r="H102" s="10">
        <v>2</v>
      </c>
    </row>
    <row r="103" spans="1:8" x14ac:dyDescent="0.55000000000000004">
      <c r="A103" t="s">
        <v>647</v>
      </c>
      <c r="B103">
        <v>2030</v>
      </c>
      <c r="C103" t="s">
        <v>41</v>
      </c>
      <c r="D103" t="s">
        <v>29</v>
      </c>
      <c r="E103">
        <f>121+70+132+109</f>
        <v>432</v>
      </c>
      <c r="F103">
        <v>1.3000000000000002E-4</v>
      </c>
      <c r="G103">
        <v>507507.50750750757</v>
      </c>
      <c r="H103" s="10">
        <v>1</v>
      </c>
    </row>
    <row r="104" spans="1:8" x14ac:dyDescent="0.55000000000000004">
      <c r="A104" t="s">
        <v>648</v>
      </c>
      <c r="B104">
        <v>2030</v>
      </c>
      <c r="C104" t="s">
        <v>33</v>
      </c>
      <c r="D104" t="s">
        <v>51</v>
      </c>
      <c r="E104">
        <f>224+78</f>
        <v>302</v>
      </c>
      <c r="F104">
        <v>1.9000000000000001E-4</v>
      </c>
      <c r="G104">
        <v>507507.50750750757</v>
      </c>
      <c r="H104" s="10">
        <v>2</v>
      </c>
    </row>
    <row r="105" spans="1:8" x14ac:dyDescent="0.55000000000000004">
      <c r="A105" t="s">
        <v>649</v>
      </c>
      <c r="B105">
        <v>2030</v>
      </c>
      <c r="C105" t="s">
        <v>33</v>
      </c>
      <c r="D105" t="s">
        <v>81</v>
      </c>
      <c r="E105">
        <f>468+224</f>
        <v>692</v>
      </c>
      <c r="F105">
        <v>2.8000000000000003E-4</v>
      </c>
      <c r="G105">
        <v>141141.14114114115</v>
      </c>
      <c r="H105" s="10">
        <v>2</v>
      </c>
    </row>
    <row r="106" spans="1:8" x14ac:dyDescent="0.55000000000000004">
      <c r="A106" t="s">
        <v>650</v>
      </c>
      <c r="B106">
        <v>2030</v>
      </c>
      <c r="C106" t="s">
        <v>67</v>
      </c>
      <c r="D106" t="s">
        <v>53</v>
      </c>
      <c r="E106">
        <f>146+386</f>
        <v>532</v>
      </c>
      <c r="F106">
        <v>2.8000000000000003E-4</v>
      </c>
      <c r="G106">
        <v>141141.14114114115</v>
      </c>
      <c r="H106" s="10">
        <v>2</v>
      </c>
    </row>
    <row r="107" spans="1:8" x14ac:dyDescent="0.55000000000000004">
      <c r="A107" t="s">
        <v>651</v>
      </c>
      <c r="B107">
        <v>2030</v>
      </c>
      <c r="C107" t="s">
        <v>79</v>
      </c>
      <c r="D107" t="s">
        <v>67</v>
      </c>
      <c r="E107">
        <f>67+57+106</f>
        <v>230</v>
      </c>
      <c r="F107">
        <v>2.8000000000000003E-4</v>
      </c>
      <c r="G107">
        <v>141141.14114114115</v>
      </c>
      <c r="H107" s="10">
        <v>2</v>
      </c>
    </row>
    <row r="108" spans="1:8" x14ac:dyDescent="0.55000000000000004">
      <c r="A108" t="s">
        <v>652</v>
      </c>
      <c r="B108">
        <v>2030</v>
      </c>
      <c r="C108" t="s">
        <v>35</v>
      </c>
      <c r="D108" t="s">
        <v>29</v>
      </c>
      <c r="E108">
        <f>334+364</f>
        <v>698</v>
      </c>
      <c r="F108">
        <v>1.2E-4</v>
      </c>
      <c r="G108">
        <v>177177.17717717719</v>
      </c>
      <c r="H108" s="10">
        <v>1</v>
      </c>
    </row>
    <row r="109" spans="1:8" x14ac:dyDescent="0.55000000000000004">
      <c r="A109" t="s">
        <v>653</v>
      </c>
      <c r="B109">
        <v>2030</v>
      </c>
      <c r="C109" t="s">
        <v>47</v>
      </c>
      <c r="D109" t="s">
        <v>45</v>
      </c>
      <c r="E109">
        <f>530+322</f>
        <v>852</v>
      </c>
      <c r="F109">
        <v>1.9000000000000001E-4</v>
      </c>
      <c r="G109">
        <v>507507.50750750757</v>
      </c>
      <c r="H109" s="10">
        <v>8</v>
      </c>
    </row>
    <row r="110" spans="1:8" x14ac:dyDescent="0.55000000000000004">
      <c r="A110" t="s">
        <v>654</v>
      </c>
      <c r="B110">
        <v>2030</v>
      </c>
      <c r="C110" t="s">
        <v>47</v>
      </c>
      <c r="D110" t="s">
        <v>29</v>
      </c>
      <c r="E110">
        <f>282+615+322</f>
        <v>1219</v>
      </c>
      <c r="F110">
        <v>1.9000000000000001E-4</v>
      </c>
      <c r="G110">
        <v>507507.50750750757</v>
      </c>
      <c r="H110" s="10">
        <v>4</v>
      </c>
    </row>
    <row r="111" spans="1:8" x14ac:dyDescent="0.55000000000000004">
      <c r="A111" t="s">
        <v>655</v>
      </c>
      <c r="B111">
        <v>2030</v>
      </c>
      <c r="C111" t="s">
        <v>53</v>
      </c>
      <c r="D111" t="s">
        <v>29</v>
      </c>
      <c r="E111">
        <f xml:space="preserve"> 131 +557</f>
        <v>688</v>
      </c>
      <c r="F111">
        <v>2.8000000000000003E-4</v>
      </c>
      <c r="G111">
        <v>141141.14114114115</v>
      </c>
      <c r="H111" s="10">
        <v>2</v>
      </c>
    </row>
    <row r="112" spans="1:8" x14ac:dyDescent="0.55000000000000004">
      <c r="A112" t="s">
        <v>958</v>
      </c>
      <c r="B112">
        <v>2030</v>
      </c>
      <c r="C112" t="s">
        <v>53</v>
      </c>
      <c r="D112" t="s">
        <v>29</v>
      </c>
      <c r="E112">
        <f>210+386+557</f>
        <v>1153</v>
      </c>
      <c r="F112">
        <v>1.9000000000000001E-4</v>
      </c>
      <c r="G112">
        <v>507507.50750750757</v>
      </c>
      <c r="H112" s="10">
        <v>2</v>
      </c>
    </row>
    <row r="113" spans="1:8" x14ac:dyDescent="0.55000000000000004">
      <c r="A113" t="s">
        <v>656</v>
      </c>
      <c r="B113">
        <v>2030</v>
      </c>
      <c r="C113" t="s">
        <v>69</v>
      </c>
      <c r="D113" t="s">
        <v>65</v>
      </c>
      <c r="E113">
        <v>765</v>
      </c>
      <c r="F113">
        <v>1.3000000000000002E-4</v>
      </c>
      <c r="G113">
        <v>507507.50750750757</v>
      </c>
      <c r="H113" s="10">
        <v>1</v>
      </c>
    </row>
    <row r="114" spans="1:8" x14ac:dyDescent="0.55000000000000004">
      <c r="A114" t="s">
        <v>657</v>
      </c>
      <c r="B114">
        <v>2030</v>
      </c>
      <c r="C114" t="s">
        <v>55</v>
      </c>
      <c r="D114" t="s">
        <v>49</v>
      </c>
      <c r="E114">
        <v>298</v>
      </c>
      <c r="F114">
        <v>2.8000000000000003E-4</v>
      </c>
      <c r="G114">
        <v>141141.14114114115</v>
      </c>
      <c r="H114" s="10">
        <v>2</v>
      </c>
    </row>
    <row r="115" spans="1:8" x14ac:dyDescent="0.55000000000000004">
      <c r="A115" t="s">
        <v>658</v>
      </c>
      <c r="B115">
        <v>2030</v>
      </c>
      <c r="C115" t="s">
        <v>81</v>
      </c>
      <c r="D115" t="s">
        <v>51</v>
      </c>
      <c r="E115">
        <v>247</v>
      </c>
      <c r="F115">
        <v>4.0000000000000003E-5</v>
      </c>
      <c r="G115">
        <v>141141.14114114115</v>
      </c>
      <c r="H115" s="10">
        <v>1</v>
      </c>
    </row>
    <row r="116" spans="1:8" x14ac:dyDescent="0.55000000000000004">
      <c r="A116" t="s">
        <v>957</v>
      </c>
      <c r="B116">
        <v>2030</v>
      </c>
      <c r="C116" t="s">
        <v>33</v>
      </c>
      <c r="D116" t="s">
        <v>81</v>
      </c>
      <c r="E116">
        <f>83*2</f>
        <v>166</v>
      </c>
      <c r="F116">
        <v>2.0000000000000001E-4</v>
      </c>
      <c r="G116">
        <v>36036.036036036036</v>
      </c>
      <c r="H116" s="10">
        <v>2</v>
      </c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604EC-1817-40C3-93D9-FB06DC2638B5}">
  <dimension ref="A1"/>
  <sheetViews>
    <sheetView workbookViewId="0"/>
  </sheetViews>
  <sheetFormatPr defaultRowHeight="14.4" x14ac:dyDescent="0.55000000000000004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9B5229-E94A-4079-9757-A01BBA7C9852}">
  <dimension ref="A1:XEW392"/>
  <sheetViews>
    <sheetView topLeftCell="C1" zoomScale="70" zoomScaleNormal="70" workbookViewId="0">
      <pane ySplit="2" topLeftCell="A339" activePane="bottomLeft" state="frozen"/>
      <selection pane="bottomLeft" activeCell="J2" sqref="J2"/>
    </sheetView>
  </sheetViews>
  <sheetFormatPr defaultColWidth="8.68359375" defaultRowHeight="14.4" x14ac:dyDescent="0.55000000000000004"/>
  <cols>
    <col min="1" max="1" width="23.41796875" customWidth="1"/>
    <col min="2" max="3" width="20.41796875" customWidth="1"/>
    <col min="4" max="4" width="5.26171875" customWidth="1"/>
    <col min="5" max="5" width="19.68359375" customWidth="1"/>
    <col min="6" max="7" width="18.68359375" customWidth="1"/>
    <col min="8" max="8" width="12.41796875" customWidth="1"/>
    <col min="9" max="9" width="26.26171875" customWidth="1"/>
    <col min="10" max="11" width="20.15625" customWidth="1"/>
    <col min="12" max="12" width="19.68359375" customWidth="1"/>
    <col min="13" max="14" width="24.41796875" customWidth="1"/>
    <col min="15" max="15" width="18" customWidth="1"/>
  </cols>
  <sheetData>
    <row r="1" spans="1:15" s="2" customFormat="1" ht="11.7" x14ac:dyDescent="0.45">
      <c r="A1" s="2" t="s">
        <v>5</v>
      </c>
      <c r="B1" s="2" t="s">
        <v>6</v>
      </c>
      <c r="C1" s="2" t="s">
        <v>5</v>
      </c>
      <c r="D1" s="2" t="s">
        <v>7</v>
      </c>
      <c r="E1" s="2" t="s">
        <v>8</v>
      </c>
      <c r="F1" s="2" t="s">
        <v>8</v>
      </c>
      <c r="G1" s="2" t="s">
        <v>7</v>
      </c>
      <c r="H1" s="2" t="s">
        <v>9</v>
      </c>
      <c r="I1" s="2" t="s">
        <v>10</v>
      </c>
      <c r="J1" s="2" t="s">
        <v>11</v>
      </c>
      <c r="K1" s="2" t="s">
        <v>12</v>
      </c>
      <c r="L1" s="2" t="s">
        <v>12</v>
      </c>
      <c r="M1" s="2" t="s">
        <v>13</v>
      </c>
      <c r="N1" s="2" t="s">
        <v>5</v>
      </c>
      <c r="O1" s="2" t="s">
        <v>14</v>
      </c>
    </row>
    <row r="2" spans="1:15" s="1" customFormat="1" x14ac:dyDescent="0.55000000000000004">
      <c r="A2" s="1" t="s">
        <v>0</v>
      </c>
      <c r="B2" s="1" t="s">
        <v>6</v>
      </c>
      <c r="C2" s="1" t="s">
        <v>15</v>
      </c>
      <c r="D2" s="1" t="s">
        <v>7</v>
      </c>
      <c r="E2" s="1" t="s">
        <v>17</v>
      </c>
      <c r="F2" s="1" t="s">
        <v>18</v>
      </c>
      <c r="G2" s="1" t="s">
        <v>19</v>
      </c>
      <c r="H2" s="1" t="s">
        <v>20</v>
      </c>
      <c r="I2" s="1" t="s">
        <v>21</v>
      </c>
      <c r="J2" s="1" t="s">
        <v>22</v>
      </c>
      <c r="K2" s="1" t="s">
        <v>23</v>
      </c>
      <c r="L2" s="1" t="s">
        <v>24</v>
      </c>
      <c r="M2" s="1" t="s">
        <v>25</v>
      </c>
      <c r="N2" s="1" t="s">
        <v>26</v>
      </c>
      <c r="O2" s="1" t="s">
        <v>27</v>
      </c>
    </row>
    <row r="3" spans="1:15" x14ac:dyDescent="0.55000000000000004">
      <c r="A3" s="11" t="s">
        <v>28</v>
      </c>
      <c r="B3" s="11" t="s">
        <v>29</v>
      </c>
      <c r="C3" s="11" t="s">
        <v>30</v>
      </c>
      <c r="D3" s="11">
        <v>2030</v>
      </c>
      <c r="E3" s="11">
        <v>27094.646028926669</v>
      </c>
      <c r="F3" s="11">
        <v>96422.227860949002</v>
      </c>
      <c r="G3" s="11">
        <v>20</v>
      </c>
      <c r="H3" s="11">
        <v>1574.1532474911753</v>
      </c>
      <c r="I3" s="11">
        <v>2820.188870941799</v>
      </c>
      <c r="J3" s="11">
        <v>0.24288659793814435</v>
      </c>
      <c r="K3" s="11">
        <v>49.299939499999994</v>
      </c>
      <c r="L3" s="11">
        <v>0</v>
      </c>
      <c r="M3" s="11">
        <v>1</v>
      </c>
      <c r="N3" s="11" t="s">
        <v>31</v>
      </c>
      <c r="O3" s="11">
        <v>0</v>
      </c>
    </row>
    <row r="4" spans="1:15" x14ac:dyDescent="0.55000000000000004">
      <c r="A4" s="11" t="s">
        <v>32</v>
      </c>
      <c r="B4" s="11" t="s">
        <v>33</v>
      </c>
      <c r="C4" s="11" t="s">
        <v>30</v>
      </c>
      <c r="D4" s="11">
        <v>2030</v>
      </c>
      <c r="E4" s="11">
        <v>140.66668688211823</v>
      </c>
      <c r="F4" s="11">
        <v>96422.227860949002</v>
      </c>
      <c r="G4" s="11">
        <v>20</v>
      </c>
      <c r="H4" s="11">
        <v>1342.1727689135282</v>
      </c>
      <c r="I4" s="11">
        <v>2404.5820899609021</v>
      </c>
      <c r="J4" s="11">
        <v>0.19130584192439862</v>
      </c>
      <c r="K4" s="11">
        <v>49.299939499999994</v>
      </c>
      <c r="L4" s="11">
        <v>0</v>
      </c>
      <c r="M4" s="11">
        <v>1</v>
      </c>
      <c r="N4" s="11" t="s">
        <v>31</v>
      </c>
      <c r="O4" s="11">
        <v>0</v>
      </c>
    </row>
    <row r="5" spans="1:15" x14ac:dyDescent="0.55000000000000004">
      <c r="A5" s="11" t="s">
        <v>34</v>
      </c>
      <c r="B5" s="11" t="s">
        <v>35</v>
      </c>
      <c r="C5" s="11" t="s">
        <v>30</v>
      </c>
      <c r="D5" s="11">
        <v>2030</v>
      </c>
      <c r="E5" s="11">
        <v>50062.420705404722</v>
      </c>
      <c r="F5" s="11">
        <v>100069.80301914892</v>
      </c>
      <c r="G5" s="11">
        <v>20</v>
      </c>
      <c r="H5" s="11">
        <v>1623.863350043528</v>
      </c>
      <c r="I5" s="11">
        <v>2909.2474668662762</v>
      </c>
      <c r="J5" s="11">
        <v>0.25006872852233675</v>
      </c>
      <c r="K5" s="11">
        <v>49.299939499999994</v>
      </c>
      <c r="L5" s="11">
        <v>0</v>
      </c>
      <c r="M5" s="11">
        <v>1</v>
      </c>
      <c r="N5" s="11" t="s">
        <v>31</v>
      </c>
      <c r="O5" s="11">
        <v>0</v>
      </c>
    </row>
    <row r="6" spans="1:15" x14ac:dyDescent="0.55000000000000004">
      <c r="A6" s="11" t="s">
        <v>36</v>
      </c>
      <c r="B6" s="11" t="s">
        <v>37</v>
      </c>
      <c r="C6" s="11" t="s">
        <v>30</v>
      </c>
      <c r="D6" s="11">
        <v>2030</v>
      </c>
      <c r="E6" s="11">
        <v>26072.570413600613</v>
      </c>
      <c r="F6" s="11">
        <v>52116.476764980493</v>
      </c>
      <c r="G6" s="11">
        <v>20</v>
      </c>
      <c r="H6" s="11">
        <v>1292.4626663611755</v>
      </c>
      <c r="I6" s="11">
        <v>2315.5234940364244</v>
      </c>
      <c r="J6" s="11">
        <v>0.1495189003436426</v>
      </c>
      <c r="K6" s="11">
        <v>49.299939499999994</v>
      </c>
      <c r="L6" s="11">
        <v>0</v>
      </c>
      <c r="M6" s="11">
        <v>1</v>
      </c>
      <c r="N6" s="11" t="s">
        <v>31</v>
      </c>
      <c r="O6" s="11">
        <v>0</v>
      </c>
    </row>
    <row r="7" spans="1:15" x14ac:dyDescent="0.55000000000000004">
      <c r="A7" s="11" t="s">
        <v>38</v>
      </c>
      <c r="B7" s="11" t="s">
        <v>39</v>
      </c>
      <c r="C7" s="11" t="s">
        <v>30</v>
      </c>
      <c r="D7" s="11">
        <v>2030</v>
      </c>
      <c r="E7" s="11">
        <v>18480.920578533365</v>
      </c>
      <c r="F7" s="11">
        <v>25069.77924384674</v>
      </c>
      <c r="G7" s="11">
        <v>20</v>
      </c>
      <c r="H7" s="11">
        <v>1193.0424612564696</v>
      </c>
      <c r="I7" s="11">
        <v>2137.4063021874686</v>
      </c>
      <c r="J7" s="11">
        <v>0.10446735395189002</v>
      </c>
      <c r="K7" s="11">
        <v>49.299939499999994</v>
      </c>
      <c r="L7" s="11">
        <v>0</v>
      </c>
      <c r="M7" s="11">
        <v>1</v>
      </c>
      <c r="N7" s="11" t="s">
        <v>31</v>
      </c>
      <c r="O7" s="11">
        <v>0</v>
      </c>
    </row>
    <row r="8" spans="1:15" x14ac:dyDescent="0.55000000000000004">
      <c r="A8" s="11" t="s">
        <v>40</v>
      </c>
      <c r="B8" s="11" t="s">
        <v>41</v>
      </c>
      <c r="C8" s="11" t="s">
        <v>30</v>
      </c>
      <c r="D8" s="11">
        <v>2030</v>
      </c>
      <c r="E8" s="11">
        <v>4030.4491245876684</v>
      </c>
      <c r="F8" s="11">
        <v>96422.227860949002</v>
      </c>
      <c r="G8" s="11">
        <v>20</v>
      </c>
      <c r="H8" s="11">
        <v>1507.8731107547046</v>
      </c>
      <c r="I8" s="11">
        <v>2701.4440763758284</v>
      </c>
      <c r="J8" s="11">
        <v>0.24745704467353949</v>
      </c>
      <c r="K8" s="11">
        <v>49.299939499999994</v>
      </c>
      <c r="L8" s="11">
        <v>0</v>
      </c>
      <c r="M8" s="11">
        <v>1</v>
      </c>
      <c r="N8" s="11" t="s">
        <v>31</v>
      </c>
      <c r="O8" s="11">
        <v>0</v>
      </c>
    </row>
    <row r="9" spans="1:15" x14ac:dyDescent="0.55000000000000004">
      <c r="A9" s="11" t="s">
        <v>42</v>
      </c>
      <c r="B9" s="11" t="s">
        <v>43</v>
      </c>
      <c r="C9" s="11" t="s">
        <v>30</v>
      </c>
      <c r="D9" s="11">
        <v>2030</v>
      </c>
      <c r="E9" s="11">
        <v>18480.920578533365</v>
      </c>
      <c r="F9" s="11">
        <v>25069.77924384674</v>
      </c>
      <c r="G9" s="11">
        <v>20</v>
      </c>
      <c r="H9" s="11">
        <v>1822.7037602529399</v>
      </c>
      <c r="I9" s="11">
        <v>3265.4818505641883</v>
      </c>
      <c r="J9" s="11">
        <v>0.30621993127147762</v>
      </c>
      <c r="K9" s="11">
        <v>49.299939499999994</v>
      </c>
      <c r="L9" s="11">
        <v>0</v>
      </c>
      <c r="M9" s="11">
        <v>1</v>
      </c>
      <c r="N9" s="11" t="s">
        <v>31</v>
      </c>
      <c r="O9" s="11">
        <v>0</v>
      </c>
    </row>
    <row r="10" spans="1:15" x14ac:dyDescent="0.55000000000000004">
      <c r="A10" s="11" t="s">
        <v>44</v>
      </c>
      <c r="B10" s="11" t="s">
        <v>45</v>
      </c>
      <c r="C10" s="11" t="s">
        <v>30</v>
      </c>
      <c r="D10" s="11">
        <v>2030</v>
      </c>
      <c r="E10" s="11">
        <v>4030.4491245876684</v>
      </c>
      <c r="F10" s="11">
        <v>96422.227860949002</v>
      </c>
      <c r="G10" s="11">
        <v>20</v>
      </c>
      <c r="H10" s="11">
        <v>1623.863350043528</v>
      </c>
      <c r="I10" s="11">
        <v>2909.2474668662762</v>
      </c>
      <c r="J10" s="11">
        <v>0.25006872852233675</v>
      </c>
      <c r="K10" s="11">
        <v>49.299939499999994</v>
      </c>
      <c r="L10" s="11">
        <v>0</v>
      </c>
      <c r="M10" s="11">
        <v>1</v>
      </c>
      <c r="N10" s="11" t="s">
        <v>31</v>
      </c>
      <c r="O10" s="11">
        <v>0</v>
      </c>
    </row>
    <row r="11" spans="1:15" x14ac:dyDescent="0.55000000000000004">
      <c r="A11" s="11" t="s">
        <v>46</v>
      </c>
      <c r="B11" s="11" t="s">
        <v>47</v>
      </c>
      <c r="C11" s="11" t="s">
        <v>30</v>
      </c>
      <c r="D11" s="11">
        <v>2030</v>
      </c>
      <c r="E11" s="11">
        <v>18480.920578533365</v>
      </c>
      <c r="F11" s="11">
        <v>28635.514603210228</v>
      </c>
      <c r="G11" s="11">
        <v>20</v>
      </c>
      <c r="H11" s="11">
        <v>2303.2347515923511</v>
      </c>
      <c r="I11" s="11">
        <v>4126.3816111674741</v>
      </c>
      <c r="J11" s="11">
        <v>0.30621993127147762</v>
      </c>
      <c r="K11" s="11">
        <v>49.299939499999994</v>
      </c>
      <c r="L11" s="11">
        <v>0</v>
      </c>
      <c r="M11" s="11">
        <v>1</v>
      </c>
      <c r="N11" s="11" t="s">
        <v>31</v>
      </c>
      <c r="O11" s="11">
        <v>0</v>
      </c>
    </row>
    <row r="12" spans="1:15" x14ac:dyDescent="0.55000000000000004">
      <c r="A12" s="11" t="s">
        <v>48</v>
      </c>
      <c r="B12" s="11" t="s">
        <v>49</v>
      </c>
      <c r="C12" s="11" t="s">
        <v>30</v>
      </c>
      <c r="D12" s="11">
        <v>2030</v>
      </c>
      <c r="E12" s="11">
        <v>18480.920578533365</v>
      </c>
      <c r="F12" s="11">
        <v>28635.514603210228</v>
      </c>
      <c r="G12" s="11">
        <v>20</v>
      </c>
      <c r="H12" s="11">
        <v>1739.8535893323517</v>
      </c>
      <c r="I12" s="11">
        <v>3117.0508573567249</v>
      </c>
      <c r="J12" s="11">
        <v>0.22917525773195876</v>
      </c>
      <c r="K12" s="11">
        <v>49.299939499999994</v>
      </c>
      <c r="L12" s="11">
        <v>0</v>
      </c>
      <c r="M12" s="11">
        <v>1</v>
      </c>
      <c r="N12" s="11" t="s">
        <v>31</v>
      </c>
      <c r="O12" s="11">
        <v>0</v>
      </c>
    </row>
    <row r="13" spans="1:15" x14ac:dyDescent="0.55000000000000004">
      <c r="A13" s="11" t="s">
        <v>50</v>
      </c>
      <c r="B13" s="11" t="s">
        <v>51</v>
      </c>
      <c r="C13" s="11" t="s">
        <v>30</v>
      </c>
      <c r="D13" s="11">
        <v>2030</v>
      </c>
      <c r="E13" s="11">
        <v>366.40446587160619</v>
      </c>
      <c r="F13" s="11">
        <v>19284.445572189801</v>
      </c>
      <c r="G13" s="11">
        <v>20</v>
      </c>
      <c r="H13" s="11">
        <v>1557.5832133070578</v>
      </c>
      <c r="I13" s="11">
        <v>2790.5026723003066</v>
      </c>
      <c r="J13" s="11">
        <v>0.24484536082474226</v>
      </c>
      <c r="K13" s="11">
        <v>49.299939499999994</v>
      </c>
      <c r="L13" s="11">
        <v>0</v>
      </c>
      <c r="M13" s="11">
        <v>1</v>
      </c>
      <c r="N13" s="11" t="s">
        <v>31</v>
      </c>
      <c r="O13" s="11">
        <v>0</v>
      </c>
    </row>
    <row r="14" spans="1:15" x14ac:dyDescent="0.55000000000000004">
      <c r="A14" s="11" t="s">
        <v>52</v>
      </c>
      <c r="B14" s="11" t="s">
        <v>53</v>
      </c>
      <c r="C14" s="11" t="s">
        <v>30</v>
      </c>
      <c r="D14" s="11">
        <v>2030</v>
      </c>
      <c r="E14" s="11">
        <v>18480.920578533365</v>
      </c>
      <c r="F14" s="11">
        <v>28635.514603210228</v>
      </c>
      <c r="G14" s="11">
        <v>20</v>
      </c>
      <c r="H14" s="11">
        <v>861.6417775741171</v>
      </c>
      <c r="I14" s="11">
        <v>1543.6823293576163</v>
      </c>
      <c r="J14" s="11">
        <v>7.5085910652920959E-2</v>
      </c>
      <c r="K14" s="11">
        <v>49.299939499999994</v>
      </c>
      <c r="L14" s="11">
        <v>0</v>
      </c>
      <c r="M14" s="11">
        <v>1</v>
      </c>
      <c r="N14" s="11" t="s">
        <v>31</v>
      </c>
      <c r="O14" s="11">
        <v>0</v>
      </c>
    </row>
    <row r="15" spans="1:15" x14ac:dyDescent="0.55000000000000004">
      <c r="A15" s="11" t="s">
        <v>54</v>
      </c>
      <c r="B15" s="11" t="s">
        <v>55</v>
      </c>
      <c r="C15" s="11" t="s">
        <v>30</v>
      </c>
      <c r="D15" s="11">
        <v>2030</v>
      </c>
      <c r="E15" s="11">
        <v>18480.920578533365</v>
      </c>
      <c r="F15" s="11">
        <v>28635.514603210228</v>
      </c>
      <c r="G15" s="11">
        <v>20</v>
      </c>
      <c r="H15" s="11">
        <v>1209.6124954405873</v>
      </c>
      <c r="I15" s="11">
        <v>2167.092500828961</v>
      </c>
      <c r="J15" s="11">
        <v>0.13776632302405498</v>
      </c>
      <c r="K15" s="11">
        <v>49.299939499999994</v>
      </c>
      <c r="L15" s="11">
        <v>0</v>
      </c>
      <c r="M15" s="11">
        <v>1</v>
      </c>
      <c r="N15" s="11" t="s">
        <v>31</v>
      </c>
      <c r="O15" s="11">
        <v>0</v>
      </c>
    </row>
    <row r="16" spans="1:15" x14ac:dyDescent="0.55000000000000004">
      <c r="A16" s="11" t="s">
        <v>56</v>
      </c>
      <c r="B16" s="11" t="s">
        <v>57</v>
      </c>
      <c r="C16" s="11" t="s">
        <v>30</v>
      </c>
      <c r="D16" s="11">
        <v>2030</v>
      </c>
      <c r="E16" s="11">
        <v>18480.920578533365</v>
      </c>
      <c r="F16" s="11">
        <v>28635.514603210228</v>
      </c>
      <c r="G16" s="11">
        <v>20</v>
      </c>
      <c r="H16" s="11">
        <v>1557.5832133070578</v>
      </c>
      <c r="I16" s="11">
        <v>2790.5026723003066</v>
      </c>
      <c r="J16" s="11">
        <v>0.27161512027491408</v>
      </c>
      <c r="K16" s="11">
        <v>49.299939499999994</v>
      </c>
      <c r="L16" s="11">
        <v>0</v>
      </c>
      <c r="M16" s="11">
        <v>1</v>
      </c>
      <c r="N16" s="11" t="s">
        <v>31</v>
      </c>
      <c r="O16" s="11">
        <v>0</v>
      </c>
    </row>
    <row r="17" spans="1:15" x14ac:dyDescent="0.55000000000000004">
      <c r="A17" s="11" t="s">
        <v>58</v>
      </c>
      <c r="B17" s="11" t="s">
        <v>59</v>
      </c>
      <c r="C17" s="11" t="s">
        <v>30</v>
      </c>
      <c r="D17" s="11">
        <v>2030</v>
      </c>
      <c r="E17" s="11">
        <v>18480.920578533332</v>
      </c>
      <c r="F17" s="11">
        <v>28635.514603210275</v>
      </c>
      <c r="G17" s="11">
        <v>20</v>
      </c>
      <c r="H17" s="11">
        <v>1242.7525638088225</v>
      </c>
      <c r="I17" s="11">
        <v>2226.4648981119462</v>
      </c>
      <c r="J17" s="11">
        <v>9.467353951890034E-2</v>
      </c>
      <c r="K17" s="11">
        <v>49.299939499999994</v>
      </c>
      <c r="L17" s="11">
        <v>0</v>
      </c>
      <c r="M17" s="11">
        <v>1</v>
      </c>
      <c r="N17" s="11" t="s">
        <v>31</v>
      </c>
      <c r="O17" s="11">
        <v>0</v>
      </c>
    </row>
    <row r="18" spans="1:15" x14ac:dyDescent="0.55000000000000004">
      <c r="A18" s="11" t="s">
        <v>60</v>
      </c>
      <c r="B18" s="11" t="s">
        <v>61</v>
      </c>
      <c r="C18" s="11" t="s">
        <v>30</v>
      </c>
      <c r="D18" s="11">
        <v>2030</v>
      </c>
      <c r="E18" s="11">
        <v>67567.123287671231</v>
      </c>
      <c r="F18" s="11">
        <v>135059.96359536503</v>
      </c>
      <c r="G18" s="11">
        <v>20</v>
      </c>
      <c r="H18" s="11">
        <v>1342.1727689135282</v>
      </c>
      <c r="I18" s="11">
        <v>2404.5820899609021</v>
      </c>
      <c r="J18" s="11">
        <v>0.19130584192439862</v>
      </c>
      <c r="K18" s="11">
        <v>49.299939499999994</v>
      </c>
      <c r="L18" s="11">
        <v>0</v>
      </c>
      <c r="M18" s="11">
        <v>1</v>
      </c>
      <c r="N18" s="11" t="s">
        <v>31</v>
      </c>
      <c r="O18" s="11">
        <v>0</v>
      </c>
    </row>
    <row r="19" spans="1:15" x14ac:dyDescent="0.55000000000000004">
      <c r="A19" s="11" t="s">
        <v>62</v>
      </c>
      <c r="B19" s="11" t="s">
        <v>63</v>
      </c>
      <c r="C19" s="11" t="s">
        <v>30</v>
      </c>
      <c r="D19" s="11">
        <v>2030</v>
      </c>
      <c r="E19" s="11">
        <v>433.78995433789953</v>
      </c>
      <c r="F19" s="11">
        <v>1388.1278538812785</v>
      </c>
      <c r="G19" s="11">
        <v>20</v>
      </c>
      <c r="H19" s="11">
        <v>1143.3323587041168</v>
      </c>
      <c r="I19" s="11">
        <v>2048.3477062629909</v>
      </c>
      <c r="J19" s="11">
        <v>0.11230240549828177</v>
      </c>
      <c r="K19" s="11">
        <v>49.299939499999994</v>
      </c>
      <c r="L19" s="11">
        <v>0</v>
      </c>
      <c r="M19" s="11">
        <v>1</v>
      </c>
      <c r="N19" s="11" t="s">
        <v>31</v>
      </c>
      <c r="O19" s="11">
        <v>0</v>
      </c>
    </row>
    <row r="20" spans="1:15" x14ac:dyDescent="0.55000000000000004">
      <c r="A20" s="11" t="s">
        <v>64</v>
      </c>
      <c r="B20" s="11" t="s">
        <v>65</v>
      </c>
      <c r="C20" s="11" t="s">
        <v>30</v>
      </c>
      <c r="D20" s="11">
        <v>2030</v>
      </c>
      <c r="E20" s="11">
        <v>433.78995433789953</v>
      </c>
      <c r="F20" s="11">
        <v>1388.1278538812785</v>
      </c>
      <c r="G20" s="11">
        <v>20</v>
      </c>
      <c r="H20" s="11">
        <v>894.78184594235222</v>
      </c>
      <c r="I20" s="11">
        <v>1603.0547266406013</v>
      </c>
      <c r="J20" s="11">
        <v>6.790378006872852E-2</v>
      </c>
      <c r="K20" s="11">
        <v>49.299939499999994</v>
      </c>
      <c r="L20" s="11">
        <v>0</v>
      </c>
      <c r="M20" s="11">
        <v>1</v>
      </c>
      <c r="N20" s="11" t="s">
        <v>31</v>
      </c>
      <c r="O20" s="11">
        <v>0</v>
      </c>
    </row>
    <row r="21" spans="1:15" x14ac:dyDescent="0.55000000000000004">
      <c r="A21" s="11" t="s">
        <v>66</v>
      </c>
      <c r="B21" s="11" t="s">
        <v>67</v>
      </c>
      <c r="C21" s="11" t="s">
        <v>30</v>
      </c>
      <c r="D21" s="11">
        <v>2030</v>
      </c>
      <c r="E21" s="11">
        <v>18480.920578533365</v>
      </c>
      <c r="F21" s="11">
        <v>28635.514603210228</v>
      </c>
      <c r="G21" s="11">
        <v>20</v>
      </c>
      <c r="H21" s="11">
        <v>1043.9121535994111</v>
      </c>
      <c r="I21" s="11">
        <v>1870.230514414035</v>
      </c>
      <c r="J21" s="11">
        <v>7.3780068728522344E-2</v>
      </c>
      <c r="K21" s="11">
        <v>49.299939499999994</v>
      </c>
      <c r="L21" s="11">
        <v>0</v>
      </c>
      <c r="M21" s="11">
        <v>1</v>
      </c>
      <c r="N21" s="11" t="s">
        <v>31</v>
      </c>
      <c r="O21" s="11">
        <v>0</v>
      </c>
    </row>
    <row r="22" spans="1:15" x14ac:dyDescent="0.55000000000000004">
      <c r="A22" s="11" t="s">
        <v>68</v>
      </c>
      <c r="B22" s="11" t="s">
        <v>69</v>
      </c>
      <c r="C22" s="11" t="s">
        <v>30</v>
      </c>
      <c r="D22" s="11">
        <v>2030</v>
      </c>
      <c r="E22" s="11">
        <v>433.78995433789953</v>
      </c>
      <c r="F22" s="11">
        <v>650.68493150684935</v>
      </c>
      <c r="G22" s="11">
        <v>20</v>
      </c>
      <c r="H22" s="11">
        <v>1209.6124954405873</v>
      </c>
      <c r="I22" s="11">
        <v>2167.092500828961</v>
      </c>
      <c r="J22" s="11">
        <v>5.5498281786941571E-2</v>
      </c>
      <c r="K22" s="11">
        <v>49.299939499999994</v>
      </c>
      <c r="L22" s="11">
        <v>0</v>
      </c>
      <c r="M22" s="11">
        <v>1</v>
      </c>
      <c r="N22" s="11" t="s">
        <v>31</v>
      </c>
      <c r="O22" s="11">
        <v>0</v>
      </c>
    </row>
    <row r="23" spans="1:15" x14ac:dyDescent="0.55000000000000004">
      <c r="A23" s="11" t="s">
        <v>70</v>
      </c>
      <c r="B23" s="11" t="s">
        <v>71</v>
      </c>
      <c r="C23" s="11" t="s">
        <v>30</v>
      </c>
      <c r="D23" s="11">
        <v>2030</v>
      </c>
      <c r="E23" s="11">
        <v>433.78995433789953</v>
      </c>
      <c r="F23" s="11">
        <v>650.68493150684935</v>
      </c>
      <c r="G23" s="11">
        <v>20</v>
      </c>
      <c r="H23" s="11">
        <v>1126.7623245199991</v>
      </c>
      <c r="I23" s="11">
        <v>2018.6615076214982</v>
      </c>
      <c r="J23" s="11">
        <v>4.5704467353951887E-2</v>
      </c>
      <c r="K23" s="11">
        <v>49.299939499999994</v>
      </c>
      <c r="L23" s="11">
        <v>0</v>
      </c>
      <c r="M23" s="11">
        <v>1</v>
      </c>
      <c r="N23" s="11" t="s">
        <v>31</v>
      </c>
      <c r="O23" s="11">
        <v>0</v>
      </c>
    </row>
    <row r="24" spans="1:15" x14ac:dyDescent="0.55000000000000004">
      <c r="A24" s="11" t="s">
        <v>72</v>
      </c>
      <c r="B24" s="11" t="s">
        <v>73</v>
      </c>
      <c r="C24" s="11" t="s">
        <v>30</v>
      </c>
      <c r="D24" s="11">
        <v>2030</v>
      </c>
      <c r="E24" s="11">
        <v>433.78995433789953</v>
      </c>
      <c r="F24" s="11">
        <v>650.68493150684935</v>
      </c>
      <c r="G24" s="11">
        <v>20</v>
      </c>
      <c r="H24" s="11">
        <v>1159.9023928882343</v>
      </c>
      <c r="I24" s="11">
        <v>2078.0339049044833</v>
      </c>
      <c r="J24" s="11">
        <v>9.271477663230239E-2</v>
      </c>
      <c r="K24" s="11">
        <v>49.299939499999994</v>
      </c>
      <c r="L24" s="11">
        <v>0</v>
      </c>
      <c r="M24" s="11">
        <v>1</v>
      </c>
      <c r="N24" s="11" t="s">
        <v>31</v>
      </c>
      <c r="O24" s="11">
        <v>0</v>
      </c>
    </row>
    <row r="25" spans="1:15" x14ac:dyDescent="0.55000000000000004">
      <c r="A25" s="11" t="s">
        <v>74</v>
      </c>
      <c r="B25" s="11" t="s">
        <v>75</v>
      </c>
      <c r="C25" s="11" t="s">
        <v>30</v>
      </c>
      <c r="D25" s="11">
        <v>2030</v>
      </c>
      <c r="E25" s="11">
        <v>433.78995433789953</v>
      </c>
      <c r="F25" s="11">
        <v>650.68493150684935</v>
      </c>
      <c r="G25" s="11">
        <v>20</v>
      </c>
      <c r="H25" s="11">
        <v>1126.7623245199991</v>
      </c>
      <c r="I25" s="11">
        <v>2018.6615076214982</v>
      </c>
      <c r="J25" s="11">
        <v>9.9896907216494857E-2</v>
      </c>
      <c r="K25" s="11">
        <v>49.299939499999994</v>
      </c>
      <c r="L25" s="11">
        <v>0</v>
      </c>
      <c r="M25" s="11">
        <v>1</v>
      </c>
      <c r="N25" s="11" t="s">
        <v>31</v>
      </c>
      <c r="O25" s="11">
        <v>0</v>
      </c>
    </row>
    <row r="26" spans="1:15" x14ac:dyDescent="0.55000000000000004">
      <c r="A26" s="11" t="s">
        <v>76</v>
      </c>
      <c r="B26" s="11" t="s">
        <v>77</v>
      </c>
      <c r="C26" s="11" t="s">
        <v>30</v>
      </c>
      <c r="D26" s="11">
        <v>2030</v>
      </c>
      <c r="E26" s="11">
        <v>433.78995433789953</v>
      </c>
      <c r="F26" s="11">
        <v>650.68493150684935</v>
      </c>
      <c r="G26" s="11">
        <v>20</v>
      </c>
      <c r="H26" s="11">
        <v>894.78184594235222</v>
      </c>
      <c r="I26" s="11">
        <v>1603.0547266406013</v>
      </c>
      <c r="J26" s="11">
        <v>6.790378006872852E-2</v>
      </c>
      <c r="K26" s="11">
        <v>49.299939499999994</v>
      </c>
      <c r="L26" s="11">
        <v>0</v>
      </c>
      <c r="M26" s="11">
        <v>1</v>
      </c>
      <c r="N26" s="11" t="s">
        <v>31</v>
      </c>
      <c r="O26" s="11">
        <v>0</v>
      </c>
    </row>
    <row r="27" spans="1:15" s="5" customFormat="1" x14ac:dyDescent="0.55000000000000004">
      <c r="A27" s="12" t="s">
        <v>78</v>
      </c>
      <c r="B27" s="12" t="s">
        <v>79</v>
      </c>
      <c r="C27" s="12" t="s">
        <v>30</v>
      </c>
      <c r="D27" s="12">
        <v>2030</v>
      </c>
      <c r="E27" s="12">
        <v>18480.920578533332</v>
      </c>
      <c r="F27" s="12">
        <v>28635.514603210275</v>
      </c>
      <c r="G27" s="12">
        <v>20</v>
      </c>
      <c r="H27" s="12">
        <v>1110.1922903358814</v>
      </c>
      <c r="I27" s="12">
        <v>1988.9753089800054</v>
      </c>
      <c r="J27" s="12">
        <v>7.2474226804123715E-2</v>
      </c>
      <c r="K27" s="11">
        <v>49.299939499999994</v>
      </c>
      <c r="L27" s="12">
        <v>0</v>
      </c>
      <c r="M27" s="12">
        <v>1</v>
      </c>
      <c r="N27" s="12" t="s">
        <v>31</v>
      </c>
      <c r="O27" s="12">
        <v>0</v>
      </c>
    </row>
    <row r="28" spans="1:15" s="5" customFormat="1" x14ac:dyDescent="0.55000000000000004">
      <c r="A28" s="12" t="s">
        <v>80</v>
      </c>
      <c r="B28" s="12" t="s">
        <v>81</v>
      </c>
      <c r="C28" s="12" t="s">
        <v>30</v>
      </c>
      <c r="D28" s="12">
        <v>2030</v>
      </c>
      <c r="E28" s="12">
        <v>433.78995433789953</v>
      </c>
      <c r="F28" s="12">
        <v>650.68493150684935</v>
      </c>
      <c r="G28" s="12">
        <v>20</v>
      </c>
      <c r="H28" s="12">
        <v>1209.6124954405873</v>
      </c>
      <c r="I28" s="12">
        <v>2167.092500828961</v>
      </c>
      <c r="J28" s="12">
        <v>0.13776632302405498</v>
      </c>
      <c r="K28" s="11">
        <v>49.299939499999994</v>
      </c>
      <c r="L28" s="12">
        <v>0</v>
      </c>
      <c r="M28" s="12">
        <v>1</v>
      </c>
      <c r="N28" s="12" t="s">
        <v>31</v>
      </c>
      <c r="O28" s="12">
        <v>0</v>
      </c>
    </row>
    <row r="29" spans="1:15" x14ac:dyDescent="0.55000000000000004">
      <c r="A29" s="13" t="s">
        <v>82</v>
      </c>
      <c r="B29" s="13" t="s">
        <v>29</v>
      </c>
      <c r="C29" s="13" t="s">
        <v>83</v>
      </c>
      <c r="D29" s="13">
        <v>2030</v>
      </c>
      <c r="E29" s="13">
        <v>7664.9327581832022</v>
      </c>
      <c r="F29" s="13">
        <v>27277.340776452682</v>
      </c>
      <c r="G29" s="13">
        <v>20</v>
      </c>
      <c r="H29" s="13">
        <v>1748</v>
      </c>
      <c r="I29" s="13">
        <v>2360.4705882352941</v>
      </c>
      <c r="J29" s="13">
        <v>0.17896907216494848</v>
      </c>
      <c r="K29" s="13">
        <v>50.050699999999999</v>
      </c>
      <c r="L29" s="13">
        <v>0</v>
      </c>
      <c r="M29" s="13">
        <v>1</v>
      </c>
      <c r="N29" s="13" t="s">
        <v>31</v>
      </c>
      <c r="O29" s="13">
        <v>0</v>
      </c>
    </row>
    <row r="30" spans="1:15" x14ac:dyDescent="0.55000000000000004">
      <c r="A30" s="13" t="s">
        <v>84</v>
      </c>
      <c r="B30" s="13" t="s">
        <v>33</v>
      </c>
      <c r="C30" s="13" t="s">
        <v>83</v>
      </c>
      <c r="D30" s="13">
        <v>2030</v>
      </c>
      <c r="E30" s="13">
        <v>39.793865367967648</v>
      </c>
      <c r="F30" s="13">
        <v>27277.340776452682</v>
      </c>
      <c r="G30" s="13">
        <v>20</v>
      </c>
      <c r="H30" s="13">
        <v>1490.3999999999999</v>
      </c>
      <c r="I30" s="13">
        <v>2012.6117647058823</v>
      </c>
      <c r="J30" s="13">
        <v>0.14096219931271478</v>
      </c>
      <c r="K30" s="13">
        <v>50.050699999999999</v>
      </c>
      <c r="L30" s="13">
        <v>0</v>
      </c>
      <c r="M30" s="13">
        <v>1</v>
      </c>
      <c r="N30" s="13" t="s">
        <v>31</v>
      </c>
      <c r="O30" s="13">
        <v>0</v>
      </c>
    </row>
    <row r="31" spans="1:15" x14ac:dyDescent="0.55000000000000004">
      <c r="A31" s="13" t="s">
        <v>85</v>
      </c>
      <c r="B31" s="13" t="s">
        <v>35</v>
      </c>
      <c r="C31" s="13" t="s">
        <v>83</v>
      </c>
      <c r="D31" s="13">
        <v>2030</v>
      </c>
      <c r="E31" s="13">
        <v>14162.39533113423</v>
      </c>
      <c r="F31" s="13">
        <v>28309.220590943441</v>
      </c>
      <c r="G31" s="13">
        <v>20</v>
      </c>
      <c r="H31" s="13">
        <v>1803.1999999999998</v>
      </c>
      <c r="I31" s="13">
        <v>2435.0117647058823</v>
      </c>
      <c r="J31" s="13">
        <v>0.18426116838487971</v>
      </c>
      <c r="K31" s="13">
        <v>50.050699999999999</v>
      </c>
      <c r="L31" s="13">
        <v>0</v>
      </c>
      <c r="M31" s="13">
        <v>1</v>
      </c>
      <c r="N31" s="13" t="s">
        <v>31</v>
      </c>
      <c r="O31" s="13">
        <v>0</v>
      </c>
    </row>
    <row r="32" spans="1:15" x14ac:dyDescent="0.55000000000000004">
      <c r="A32" s="13" t="s">
        <v>86</v>
      </c>
      <c r="B32" s="13" t="s">
        <v>37</v>
      </c>
      <c r="C32" s="13" t="s">
        <v>83</v>
      </c>
      <c r="D32" s="13">
        <v>2030</v>
      </c>
      <c r="E32" s="13">
        <v>7375.7929459528041</v>
      </c>
      <c r="F32" s="13">
        <v>14743.476979566851</v>
      </c>
      <c r="G32" s="13">
        <v>20</v>
      </c>
      <c r="H32" s="13">
        <v>1435.2</v>
      </c>
      <c r="I32" s="13">
        <v>1938.0705882352941</v>
      </c>
      <c r="J32" s="13">
        <v>0.11017182130584191</v>
      </c>
      <c r="K32" s="13">
        <v>50.050699999999999</v>
      </c>
      <c r="L32" s="13">
        <v>0</v>
      </c>
      <c r="M32" s="13">
        <v>1</v>
      </c>
      <c r="N32" s="13" t="s">
        <v>31</v>
      </c>
      <c r="O32" s="13">
        <v>0</v>
      </c>
    </row>
    <row r="33" spans="1:15" x14ac:dyDescent="0.55000000000000004">
      <c r="A33" s="13" t="s">
        <v>87</v>
      </c>
      <c r="B33" s="13" t="s">
        <v>39</v>
      </c>
      <c r="C33" s="13" t="s">
        <v>83</v>
      </c>
      <c r="D33" s="13">
        <v>2030</v>
      </c>
      <c r="E33" s="13">
        <v>5406.3689418929207</v>
      </c>
      <c r="F33" s="13">
        <v>13638.670388226341</v>
      </c>
      <c r="G33" s="13">
        <v>20</v>
      </c>
      <c r="H33" s="13">
        <v>1324.8</v>
      </c>
      <c r="I33" s="13">
        <v>1788.9882352941177</v>
      </c>
      <c r="J33" s="13">
        <v>7.6975945017182135E-2</v>
      </c>
      <c r="K33" s="13">
        <v>50.050699999999999</v>
      </c>
      <c r="L33" s="13">
        <v>0</v>
      </c>
      <c r="M33" s="13">
        <v>1</v>
      </c>
      <c r="N33" s="13" t="s">
        <v>31</v>
      </c>
      <c r="O33" s="13">
        <v>0</v>
      </c>
    </row>
    <row r="34" spans="1:15" x14ac:dyDescent="0.55000000000000004">
      <c r="A34" s="13" t="s">
        <v>88</v>
      </c>
      <c r="B34" s="13" t="s">
        <v>41</v>
      </c>
      <c r="C34" s="13" t="s">
        <v>83</v>
      </c>
      <c r="D34" s="13">
        <v>2030</v>
      </c>
      <c r="E34" s="13">
        <v>4577.1377822887598</v>
      </c>
      <c r="F34" s="13">
        <v>35460.543009388479</v>
      </c>
      <c r="G34" s="13">
        <v>20</v>
      </c>
      <c r="H34" s="13">
        <v>1674.3999999999999</v>
      </c>
      <c r="I34" s="13">
        <v>2261.0823529411764</v>
      </c>
      <c r="J34" s="13">
        <v>0.18233676975945015</v>
      </c>
      <c r="K34" s="13">
        <v>50.050699999999999</v>
      </c>
      <c r="L34" s="13">
        <v>0</v>
      </c>
      <c r="M34" s="13">
        <v>1</v>
      </c>
      <c r="N34" s="13" t="s">
        <v>31</v>
      </c>
      <c r="O34" s="13">
        <v>0</v>
      </c>
    </row>
    <row r="35" spans="1:15" x14ac:dyDescent="0.55000000000000004">
      <c r="A35" s="13" t="s">
        <v>89</v>
      </c>
      <c r="B35" s="13" t="s">
        <v>43</v>
      </c>
      <c r="C35" s="13" t="s">
        <v>83</v>
      </c>
      <c r="D35" s="13">
        <v>2030</v>
      </c>
      <c r="E35" s="13">
        <v>5228.1551636640452</v>
      </c>
      <c r="F35" s="13">
        <v>7092.1086018776959</v>
      </c>
      <c r="G35" s="13">
        <v>20</v>
      </c>
      <c r="H35" s="13">
        <v>2024</v>
      </c>
      <c r="I35" s="13">
        <v>2733.1764705882356</v>
      </c>
      <c r="J35" s="13">
        <v>0.22563573883161511</v>
      </c>
      <c r="K35" s="13">
        <v>50.050699999999999</v>
      </c>
      <c r="L35" s="13">
        <v>0</v>
      </c>
      <c r="M35" s="13">
        <v>1</v>
      </c>
      <c r="N35" s="13" t="s">
        <v>31</v>
      </c>
      <c r="O35" s="13">
        <v>0</v>
      </c>
    </row>
    <row r="36" spans="1:15" x14ac:dyDescent="0.55000000000000004">
      <c r="A36" s="13" t="s">
        <v>90</v>
      </c>
      <c r="B36" s="13" t="s">
        <v>45</v>
      </c>
      <c r="C36" s="13" t="s">
        <v>83</v>
      </c>
      <c r="D36" s="13">
        <v>2030</v>
      </c>
      <c r="E36" s="13">
        <v>1140.192844455722</v>
      </c>
      <c r="F36" s="13">
        <v>27277.340776452682</v>
      </c>
      <c r="G36" s="13">
        <v>20</v>
      </c>
      <c r="H36" s="13">
        <v>1803.1999999999998</v>
      </c>
      <c r="I36" s="13">
        <v>2435.0117647058823</v>
      </c>
      <c r="J36" s="13">
        <v>0.18426116838487971</v>
      </c>
      <c r="K36" s="13">
        <v>50.050699999999999</v>
      </c>
      <c r="L36" s="13">
        <v>0</v>
      </c>
      <c r="M36" s="13">
        <v>1</v>
      </c>
      <c r="N36" s="13" t="s">
        <v>31</v>
      </c>
      <c r="O36" s="13">
        <v>0</v>
      </c>
    </row>
    <row r="37" spans="1:15" x14ac:dyDescent="0.55000000000000004">
      <c r="A37" s="13" t="s">
        <v>91</v>
      </c>
      <c r="B37" s="13" t="s">
        <v>47</v>
      </c>
      <c r="C37" s="13" t="s">
        <v>83</v>
      </c>
      <c r="D37" s="13">
        <v>2030</v>
      </c>
      <c r="E37" s="13">
        <v>5228.1551636640452</v>
      </c>
      <c r="F37" s="13">
        <v>8100.836368013418</v>
      </c>
      <c r="G37" s="13">
        <v>20</v>
      </c>
      <c r="H37" s="13">
        <v>2557.6</v>
      </c>
      <c r="I37" s="13">
        <v>3453.741176470588</v>
      </c>
      <c r="J37" s="13">
        <v>0.22563573883161511</v>
      </c>
      <c r="K37" s="13">
        <v>50.050699999999999</v>
      </c>
      <c r="L37" s="13">
        <v>0</v>
      </c>
      <c r="M37" s="13">
        <v>1</v>
      </c>
      <c r="N37" s="13" t="s">
        <v>31</v>
      </c>
      <c r="O37" s="13">
        <v>0</v>
      </c>
    </row>
    <row r="38" spans="1:15" x14ac:dyDescent="0.55000000000000004">
      <c r="A38" s="13" t="s">
        <v>92</v>
      </c>
      <c r="B38" s="13" t="s">
        <v>49</v>
      </c>
      <c r="C38" s="13" t="s">
        <v>83</v>
      </c>
      <c r="D38" s="13">
        <v>2030</v>
      </c>
      <c r="E38" s="13">
        <v>5228.1551636640452</v>
      </c>
      <c r="F38" s="13">
        <v>8100.836368013418</v>
      </c>
      <c r="G38" s="13">
        <v>20</v>
      </c>
      <c r="H38" s="13">
        <v>1932</v>
      </c>
      <c r="I38" s="13">
        <v>2608.9411764705883</v>
      </c>
      <c r="J38" s="13">
        <v>0.16886597938144329</v>
      </c>
      <c r="K38" s="13">
        <v>50.050699999999999</v>
      </c>
      <c r="L38" s="13">
        <v>0</v>
      </c>
      <c r="M38" s="13">
        <v>1</v>
      </c>
      <c r="N38" s="13" t="s">
        <v>31</v>
      </c>
      <c r="O38" s="13">
        <v>0</v>
      </c>
    </row>
    <row r="39" spans="1:15" x14ac:dyDescent="0.55000000000000004">
      <c r="A39" s="13" t="s">
        <v>93</v>
      </c>
      <c r="B39" s="13" t="s">
        <v>51</v>
      </c>
      <c r="C39" s="13" t="s">
        <v>83</v>
      </c>
      <c r="D39" s="13">
        <v>2030</v>
      </c>
      <c r="E39" s="13">
        <v>103.65389495052018</v>
      </c>
      <c r="F39" s="13">
        <v>5455.4681552905358</v>
      </c>
      <c r="G39" s="13">
        <v>20</v>
      </c>
      <c r="H39" s="13">
        <v>1729.6000000000001</v>
      </c>
      <c r="I39" s="13">
        <v>2335.623529411765</v>
      </c>
      <c r="J39" s="13">
        <v>0.18041237113402062</v>
      </c>
      <c r="K39" s="13">
        <v>50.050699999999999</v>
      </c>
      <c r="L39" s="13">
        <v>0</v>
      </c>
      <c r="M39" s="13">
        <v>1</v>
      </c>
      <c r="N39" s="13" t="s">
        <v>31</v>
      </c>
      <c r="O39" s="13">
        <v>0</v>
      </c>
    </row>
    <row r="40" spans="1:15" x14ac:dyDescent="0.55000000000000004">
      <c r="A40" s="13" t="s">
        <v>94</v>
      </c>
      <c r="B40" s="13" t="s">
        <v>53</v>
      </c>
      <c r="C40" s="13" t="s">
        <v>83</v>
      </c>
      <c r="D40" s="13">
        <v>2030</v>
      </c>
      <c r="E40" s="13">
        <v>5228.1551636640452</v>
      </c>
      <c r="F40" s="13">
        <v>8100.836368013418</v>
      </c>
      <c r="G40" s="13">
        <v>20</v>
      </c>
      <c r="H40" s="13">
        <v>956.80000000000007</v>
      </c>
      <c r="I40" s="13">
        <v>1292.0470588235296</v>
      </c>
      <c r="J40" s="13">
        <v>5.5326460481099661E-2</v>
      </c>
      <c r="K40" s="13">
        <v>50.050699999999999</v>
      </c>
      <c r="L40" s="13">
        <v>0</v>
      </c>
      <c r="M40" s="13">
        <v>1</v>
      </c>
      <c r="N40" s="13" t="s">
        <v>31</v>
      </c>
      <c r="O40" s="13">
        <v>0</v>
      </c>
    </row>
    <row r="41" spans="1:15" x14ac:dyDescent="0.55000000000000004">
      <c r="A41" s="13" t="s">
        <v>95</v>
      </c>
      <c r="B41" s="13" t="s">
        <v>55</v>
      </c>
      <c r="C41" s="13" t="s">
        <v>83</v>
      </c>
      <c r="D41" s="13">
        <v>2030</v>
      </c>
      <c r="E41" s="13">
        <v>5228.1551636640452</v>
      </c>
      <c r="F41" s="13">
        <v>8100.836368013418</v>
      </c>
      <c r="G41" s="13">
        <v>20</v>
      </c>
      <c r="H41" s="13">
        <v>1343.1999999999998</v>
      </c>
      <c r="I41" s="13">
        <v>1813.835294117647</v>
      </c>
      <c r="J41" s="13">
        <v>0.10151202749140895</v>
      </c>
      <c r="K41" s="13">
        <v>50.050699999999999</v>
      </c>
      <c r="L41" s="13">
        <v>0</v>
      </c>
      <c r="M41" s="13">
        <v>1</v>
      </c>
      <c r="N41" s="13" t="s">
        <v>31</v>
      </c>
      <c r="O41" s="13">
        <v>0</v>
      </c>
    </row>
    <row r="42" spans="1:15" x14ac:dyDescent="0.55000000000000004">
      <c r="A42" s="13" t="s">
        <v>96</v>
      </c>
      <c r="B42" s="13" t="s">
        <v>57</v>
      </c>
      <c r="C42" s="13" t="s">
        <v>83</v>
      </c>
      <c r="D42" s="13">
        <v>2030</v>
      </c>
      <c r="E42" s="13">
        <v>5228.1551636640452</v>
      </c>
      <c r="F42" s="13">
        <v>8100.836368013418</v>
      </c>
      <c r="G42" s="13">
        <v>20</v>
      </c>
      <c r="H42" s="13">
        <v>1729.6000000000001</v>
      </c>
      <c r="I42" s="13">
        <v>2335.623529411765</v>
      </c>
      <c r="J42" s="13">
        <v>0.20013745704467356</v>
      </c>
      <c r="K42" s="13">
        <v>50.050699999999999</v>
      </c>
      <c r="L42" s="13">
        <v>0</v>
      </c>
      <c r="M42" s="13">
        <v>1</v>
      </c>
      <c r="N42" s="13" t="s">
        <v>31</v>
      </c>
      <c r="O42" s="13">
        <v>0</v>
      </c>
    </row>
    <row r="43" spans="1:15" x14ac:dyDescent="0.55000000000000004">
      <c r="A43" s="13" t="s">
        <v>97</v>
      </c>
      <c r="B43" s="13" t="s">
        <v>59</v>
      </c>
      <c r="C43" s="13" t="s">
        <v>83</v>
      </c>
      <c r="D43" s="13">
        <v>2030</v>
      </c>
      <c r="E43" s="13">
        <v>5228.1551636640452</v>
      </c>
      <c r="F43" s="13">
        <v>8100.836368013418</v>
      </c>
      <c r="G43" s="13">
        <v>20</v>
      </c>
      <c r="H43" s="13">
        <v>1380</v>
      </c>
      <c r="I43" s="13">
        <v>1863.5294117647059</v>
      </c>
      <c r="J43" s="13">
        <v>6.9759450171821308E-2</v>
      </c>
      <c r="K43" s="13">
        <v>50.050699999999999</v>
      </c>
      <c r="L43" s="13">
        <v>0</v>
      </c>
      <c r="M43" s="13">
        <v>1</v>
      </c>
      <c r="N43" s="13" t="s">
        <v>31</v>
      </c>
      <c r="O43" s="13">
        <v>0</v>
      </c>
    </row>
    <row r="44" spans="1:15" x14ac:dyDescent="0.55000000000000004">
      <c r="A44" s="13" t="s">
        <v>98</v>
      </c>
      <c r="B44" s="13" t="s">
        <v>61</v>
      </c>
      <c r="C44" s="13" t="s">
        <v>83</v>
      </c>
      <c r="D44" s="13">
        <v>2030</v>
      </c>
      <c r="E44" s="13">
        <v>19114.383561643837</v>
      </c>
      <c r="F44" s="13">
        <v>38207.752859215114</v>
      </c>
      <c r="G44" s="13">
        <v>20</v>
      </c>
      <c r="H44" s="13">
        <v>1490.3999999999999</v>
      </c>
      <c r="I44" s="13">
        <v>2012.6117647058823</v>
      </c>
      <c r="J44" s="13">
        <v>0.14096219931271478</v>
      </c>
      <c r="K44" s="13">
        <v>50.050699999999999</v>
      </c>
      <c r="L44" s="13">
        <v>0</v>
      </c>
      <c r="M44" s="13">
        <v>1</v>
      </c>
      <c r="N44" s="13" t="s">
        <v>31</v>
      </c>
      <c r="O44" s="13">
        <v>0</v>
      </c>
    </row>
    <row r="45" spans="1:15" x14ac:dyDescent="0.55000000000000004">
      <c r="A45" s="13" t="s">
        <v>99</v>
      </c>
      <c r="B45" s="13" t="s">
        <v>63</v>
      </c>
      <c r="C45" s="13" t="s">
        <v>83</v>
      </c>
      <c r="D45" s="13">
        <v>2030</v>
      </c>
      <c r="E45" s="13">
        <v>122.71689497716895</v>
      </c>
      <c r="F45" s="13">
        <v>392.69406392694066</v>
      </c>
      <c r="G45" s="13">
        <v>20</v>
      </c>
      <c r="H45" s="13">
        <v>1269.5999999999999</v>
      </c>
      <c r="I45" s="13">
        <v>1714.4470588235295</v>
      </c>
      <c r="J45" s="13">
        <v>8.2749140893470782E-2</v>
      </c>
      <c r="K45" s="13">
        <v>50.050699999999999</v>
      </c>
      <c r="L45" s="13">
        <v>0</v>
      </c>
      <c r="M45" s="13">
        <v>1</v>
      </c>
      <c r="N45" s="13" t="s">
        <v>31</v>
      </c>
      <c r="O45" s="13">
        <v>0</v>
      </c>
    </row>
    <row r="46" spans="1:15" x14ac:dyDescent="0.55000000000000004">
      <c r="A46" s="13" t="s">
        <v>100</v>
      </c>
      <c r="B46" s="13" t="s">
        <v>65</v>
      </c>
      <c r="C46" s="13" t="s">
        <v>83</v>
      </c>
      <c r="D46" s="13">
        <v>2030</v>
      </c>
      <c r="E46" s="13">
        <v>122.71689497716895</v>
      </c>
      <c r="F46" s="13">
        <v>392.69406392694066</v>
      </c>
      <c r="G46" s="13">
        <v>20</v>
      </c>
      <c r="H46" s="13">
        <v>993.59999999999991</v>
      </c>
      <c r="I46" s="13">
        <v>1341.7411764705882</v>
      </c>
      <c r="J46" s="13">
        <v>5.003436426116839E-2</v>
      </c>
      <c r="K46" s="13">
        <v>50.050699999999999</v>
      </c>
      <c r="L46" s="13">
        <v>0</v>
      </c>
      <c r="M46" s="13">
        <v>1</v>
      </c>
      <c r="N46" s="13" t="s">
        <v>31</v>
      </c>
      <c r="O46" s="13">
        <v>0</v>
      </c>
    </row>
    <row r="47" spans="1:15" x14ac:dyDescent="0.55000000000000004">
      <c r="A47" s="13" t="s">
        <v>101</v>
      </c>
      <c r="B47" s="13" t="s">
        <v>67</v>
      </c>
      <c r="C47" s="13" t="s">
        <v>83</v>
      </c>
      <c r="D47" s="13">
        <v>2030</v>
      </c>
      <c r="E47" s="13">
        <v>5228.1551636640452</v>
      </c>
      <c r="F47" s="13">
        <v>8100.836368013418</v>
      </c>
      <c r="G47" s="13">
        <v>20</v>
      </c>
      <c r="H47" s="13">
        <v>1159.2</v>
      </c>
      <c r="I47" s="13">
        <v>1565.3647058823531</v>
      </c>
      <c r="J47" s="13">
        <v>5.4364261168384886E-2</v>
      </c>
      <c r="K47" s="13">
        <v>50.050699999999999</v>
      </c>
      <c r="L47" s="13">
        <v>0</v>
      </c>
      <c r="M47" s="13">
        <v>1</v>
      </c>
      <c r="N47" s="13" t="s">
        <v>31</v>
      </c>
      <c r="O47" s="13">
        <v>0</v>
      </c>
    </row>
    <row r="48" spans="1:15" x14ac:dyDescent="0.55000000000000004">
      <c r="A48" s="13" t="s">
        <v>102</v>
      </c>
      <c r="B48" s="13" t="s">
        <v>69</v>
      </c>
      <c r="C48" s="13" t="s">
        <v>83</v>
      </c>
      <c r="D48" s="13">
        <v>2030</v>
      </c>
      <c r="E48" s="13">
        <v>122.71689497716895</v>
      </c>
      <c r="F48" s="13">
        <v>392.69406392694066</v>
      </c>
      <c r="G48" s="13">
        <v>20</v>
      </c>
      <c r="H48" s="13">
        <v>1343.1999999999998</v>
      </c>
      <c r="I48" s="13">
        <v>1813.835294117647</v>
      </c>
      <c r="J48" s="13">
        <v>4.0893470790378007E-2</v>
      </c>
      <c r="K48" s="13">
        <v>50.050699999999999</v>
      </c>
      <c r="L48" s="13">
        <v>0</v>
      </c>
      <c r="M48" s="13">
        <v>1</v>
      </c>
      <c r="N48" s="13" t="s">
        <v>31</v>
      </c>
      <c r="O48" s="13">
        <v>0</v>
      </c>
    </row>
    <row r="49" spans="1:15 16377:16377" x14ac:dyDescent="0.55000000000000004">
      <c r="A49" s="13" t="s">
        <v>103</v>
      </c>
      <c r="B49" s="13" t="s">
        <v>71</v>
      </c>
      <c r="C49" s="13" t="s">
        <v>83</v>
      </c>
      <c r="D49" s="13">
        <v>2030</v>
      </c>
      <c r="E49" s="13">
        <v>122.71689497716895</v>
      </c>
      <c r="F49" s="13">
        <v>392.69406392694066</v>
      </c>
      <c r="G49" s="13">
        <v>20</v>
      </c>
      <c r="H49" s="13">
        <v>1251.2</v>
      </c>
      <c r="I49" s="13">
        <v>1689.6000000000001</v>
      </c>
      <c r="J49" s="13">
        <v>3.367697594501718E-2</v>
      </c>
      <c r="K49" s="13">
        <v>50.050699999999999</v>
      </c>
      <c r="L49" s="13">
        <v>0</v>
      </c>
      <c r="M49" s="13">
        <v>1</v>
      </c>
      <c r="N49" s="13" t="s">
        <v>31</v>
      </c>
      <c r="O49" s="13">
        <v>0</v>
      </c>
    </row>
    <row r="50" spans="1:15 16377:16377" x14ac:dyDescent="0.55000000000000004">
      <c r="A50" s="13" t="s">
        <v>104</v>
      </c>
      <c r="B50" s="13" t="s">
        <v>73</v>
      </c>
      <c r="C50" s="13" t="s">
        <v>83</v>
      </c>
      <c r="D50" s="13">
        <v>2030</v>
      </c>
      <c r="E50" s="13">
        <v>122.71689497716895</v>
      </c>
      <c r="F50" s="13">
        <v>392.69406392694066</v>
      </c>
      <c r="G50" s="13">
        <v>20</v>
      </c>
      <c r="H50" s="13">
        <v>1288</v>
      </c>
      <c r="I50" s="13">
        <v>1739.2941176470588</v>
      </c>
      <c r="J50" s="13">
        <v>6.8316151202749142E-2</v>
      </c>
      <c r="K50" s="13">
        <v>50.050699999999999</v>
      </c>
      <c r="L50" s="13">
        <v>0</v>
      </c>
      <c r="M50" s="13">
        <v>1</v>
      </c>
      <c r="N50" s="13" t="s">
        <v>31</v>
      </c>
      <c r="O50" s="13">
        <v>0</v>
      </c>
      <c r="XEW50" s="5">
        <v>1</v>
      </c>
    </row>
    <row r="51" spans="1:15 16377:16377" x14ac:dyDescent="0.55000000000000004">
      <c r="A51" s="13" t="s">
        <v>105</v>
      </c>
      <c r="B51" s="13" t="s">
        <v>75</v>
      </c>
      <c r="C51" s="13" t="s">
        <v>83</v>
      </c>
      <c r="D51" s="13">
        <v>2030</v>
      </c>
      <c r="E51" s="13">
        <v>122.71689497716895</v>
      </c>
      <c r="F51" s="13">
        <v>392.69406392694066</v>
      </c>
      <c r="G51" s="13">
        <v>20</v>
      </c>
      <c r="H51" s="13">
        <v>1251.2</v>
      </c>
      <c r="I51" s="13">
        <v>1689.6000000000001</v>
      </c>
      <c r="J51" s="13">
        <v>7.360824742268042E-2</v>
      </c>
      <c r="K51" s="13">
        <v>50.050699999999999</v>
      </c>
      <c r="L51" s="13">
        <v>0</v>
      </c>
      <c r="M51" s="13">
        <v>1</v>
      </c>
      <c r="N51" s="13" t="s">
        <v>31</v>
      </c>
      <c r="O51" s="13">
        <v>0</v>
      </c>
      <c r="XEW51" s="5">
        <v>1</v>
      </c>
    </row>
    <row r="52" spans="1:15 16377:16377" x14ac:dyDescent="0.55000000000000004">
      <c r="A52" s="13" t="s">
        <v>106</v>
      </c>
      <c r="B52" s="13" t="s">
        <v>77</v>
      </c>
      <c r="C52" s="13" t="s">
        <v>83</v>
      </c>
      <c r="D52" s="13">
        <v>2030</v>
      </c>
      <c r="E52" s="13">
        <v>122.71689497716895</v>
      </c>
      <c r="F52" s="13">
        <v>392.69406392694066</v>
      </c>
      <c r="G52" s="13">
        <v>20</v>
      </c>
      <c r="H52" s="13">
        <v>993.59999999999991</v>
      </c>
      <c r="I52" s="13">
        <v>1341.7411764705882</v>
      </c>
      <c r="J52" s="13">
        <v>5.003436426116839E-2</v>
      </c>
      <c r="K52" s="13">
        <v>50.050699999999999</v>
      </c>
      <c r="L52" s="13">
        <v>0</v>
      </c>
      <c r="M52" s="13">
        <v>1</v>
      </c>
      <c r="N52" s="13" t="s">
        <v>31</v>
      </c>
      <c r="O52" s="13">
        <v>0</v>
      </c>
    </row>
    <row r="53" spans="1:15 16377:16377" x14ac:dyDescent="0.55000000000000004">
      <c r="A53" s="13" t="s">
        <v>107</v>
      </c>
      <c r="B53" s="13" t="s">
        <v>79</v>
      </c>
      <c r="C53" s="13" t="s">
        <v>83</v>
      </c>
      <c r="D53" s="13">
        <v>2030</v>
      </c>
      <c r="E53" s="13">
        <v>5228.1551636640452</v>
      </c>
      <c r="F53" s="13">
        <v>8100.836368013418</v>
      </c>
      <c r="G53" s="13">
        <v>20</v>
      </c>
      <c r="H53" s="13">
        <v>1232.8</v>
      </c>
      <c r="I53" s="13">
        <v>1664.7529411764706</v>
      </c>
      <c r="J53" s="13">
        <v>5.3402061855670105E-2</v>
      </c>
      <c r="K53" s="13">
        <v>50.050699999999999</v>
      </c>
      <c r="L53" s="13">
        <v>0</v>
      </c>
      <c r="M53" s="13">
        <v>1</v>
      </c>
      <c r="N53" s="13" t="s">
        <v>31</v>
      </c>
      <c r="O53" s="13">
        <v>0</v>
      </c>
    </row>
    <row r="54" spans="1:15 16377:16377" x14ac:dyDescent="0.55000000000000004">
      <c r="A54" s="13" t="s">
        <v>108</v>
      </c>
      <c r="B54" s="13" t="s">
        <v>81</v>
      </c>
      <c r="C54" s="13" t="s">
        <v>83</v>
      </c>
      <c r="D54" s="13">
        <v>2030</v>
      </c>
      <c r="E54" s="13">
        <v>122.71689497716895</v>
      </c>
      <c r="F54" s="13">
        <v>392.69406392694066</v>
      </c>
      <c r="G54" s="13">
        <v>20</v>
      </c>
      <c r="H54" s="13">
        <v>1343.1999999999998</v>
      </c>
      <c r="I54" s="13">
        <v>1813.835294117647</v>
      </c>
      <c r="J54" s="13">
        <v>0.10151202749140895</v>
      </c>
      <c r="K54" s="13">
        <v>50.050699999999999</v>
      </c>
      <c r="L54" s="13">
        <v>0</v>
      </c>
      <c r="M54" s="13">
        <v>1</v>
      </c>
      <c r="N54" s="13" t="s">
        <v>31</v>
      </c>
      <c r="O54" s="13">
        <v>0</v>
      </c>
    </row>
    <row r="55" spans="1:15 16377:16377" x14ac:dyDescent="0.55000000000000004">
      <c r="A55" s="15" t="s">
        <v>109</v>
      </c>
      <c r="B55" s="15" t="s">
        <v>29</v>
      </c>
      <c r="C55" s="15" t="s">
        <v>110</v>
      </c>
      <c r="D55" s="15">
        <v>2030</v>
      </c>
      <c r="E55" s="15">
        <v>891.27125095153519</v>
      </c>
      <c r="F55" s="15">
        <v>3171.7838112154277</v>
      </c>
      <c r="G55" s="15">
        <v>20</v>
      </c>
      <c r="H55" s="15">
        <v>2702.4705882352941</v>
      </c>
      <c r="I55" s="15">
        <v>4338.7058823529414</v>
      </c>
      <c r="J55" s="15">
        <v>0.53690721649484541</v>
      </c>
      <c r="K55" s="15">
        <v>36.787264499999999</v>
      </c>
      <c r="L55" s="16">
        <v>13.01</v>
      </c>
      <c r="M55" s="15">
        <v>1</v>
      </c>
      <c r="N55" s="15" t="s">
        <v>31</v>
      </c>
      <c r="O55" s="15">
        <v>0</v>
      </c>
    </row>
    <row r="56" spans="1:15 16377:16377" x14ac:dyDescent="0.55000000000000004">
      <c r="A56" s="15" t="s">
        <v>111</v>
      </c>
      <c r="B56" s="15" t="s">
        <v>33</v>
      </c>
      <c r="C56" s="15" t="s">
        <v>110</v>
      </c>
      <c r="D56" s="15">
        <v>2030</v>
      </c>
      <c r="E56" s="15">
        <v>4.6271936474380997</v>
      </c>
      <c r="F56" s="15">
        <v>3171.7838112154277</v>
      </c>
      <c r="G56" s="15">
        <v>20</v>
      </c>
      <c r="H56" s="15">
        <v>2304.2117647058822</v>
      </c>
      <c r="I56" s="15">
        <v>3699.3176470588232</v>
      </c>
      <c r="J56" s="15">
        <v>0.42288659793814432</v>
      </c>
      <c r="K56" s="15">
        <v>36.787264499999999</v>
      </c>
      <c r="L56" s="16">
        <v>13.01</v>
      </c>
      <c r="M56" s="15">
        <v>1</v>
      </c>
      <c r="N56" s="15" t="s">
        <v>31</v>
      </c>
      <c r="O56" s="15">
        <v>0</v>
      </c>
    </row>
    <row r="57" spans="1:15 16377:16377" x14ac:dyDescent="0.55000000000000004">
      <c r="A57" s="15" t="s">
        <v>112</v>
      </c>
      <c r="B57" s="15" t="s">
        <v>35</v>
      </c>
      <c r="C57" s="15" t="s">
        <v>110</v>
      </c>
      <c r="D57" s="15">
        <v>2030</v>
      </c>
      <c r="E57" s="15">
        <v>1646.7901547830502</v>
      </c>
      <c r="F57" s="15">
        <v>3291.7698361562148</v>
      </c>
      <c r="G57" s="15">
        <v>20</v>
      </c>
      <c r="H57" s="15">
        <v>2787.8117647058821</v>
      </c>
      <c r="I57" s="15">
        <v>4475.7176470588229</v>
      </c>
      <c r="J57" s="15">
        <v>0.55278350515463903</v>
      </c>
      <c r="K57" s="15">
        <v>36.787264499999999</v>
      </c>
      <c r="L57" s="16">
        <v>13.01</v>
      </c>
      <c r="M57" s="15">
        <v>1</v>
      </c>
      <c r="N57" s="15" t="s">
        <v>31</v>
      </c>
      <c r="O57" s="15">
        <v>0</v>
      </c>
    </row>
    <row r="58" spans="1:15 16377:16377" x14ac:dyDescent="0.55000000000000004">
      <c r="A58" s="15" t="s">
        <v>113</v>
      </c>
      <c r="B58" s="15" t="s">
        <v>37</v>
      </c>
      <c r="C58" s="15" t="s">
        <v>110</v>
      </c>
      <c r="D58" s="15">
        <v>2030</v>
      </c>
      <c r="E58" s="15">
        <v>857.65034255265164</v>
      </c>
      <c r="F58" s="15">
        <v>1714.3577883217265</v>
      </c>
      <c r="G58" s="15">
        <v>20</v>
      </c>
      <c r="H58" s="15">
        <v>2218.8705882352942</v>
      </c>
      <c r="I58" s="15">
        <v>3562.3058823529409</v>
      </c>
      <c r="J58" s="15">
        <v>0.33051546391752573</v>
      </c>
      <c r="K58" s="15">
        <v>36.787264499999999</v>
      </c>
      <c r="L58" s="16">
        <v>13.01</v>
      </c>
      <c r="M58" s="15">
        <v>1</v>
      </c>
      <c r="N58" s="15" t="s">
        <v>31</v>
      </c>
      <c r="O58" s="15">
        <v>0</v>
      </c>
    </row>
    <row r="59" spans="1:15 16377:16377" x14ac:dyDescent="0.55000000000000004">
      <c r="A59" s="15" t="s">
        <v>114</v>
      </c>
      <c r="B59" s="15" t="s">
        <v>39</v>
      </c>
      <c r="C59" s="15" t="s">
        <v>110</v>
      </c>
      <c r="D59" s="15">
        <v>2030</v>
      </c>
      <c r="E59" s="15">
        <v>628.64755138289775</v>
      </c>
      <c r="F59" s="15">
        <v>1585.8919056077139</v>
      </c>
      <c r="G59" s="15">
        <v>20</v>
      </c>
      <c r="H59" s="15">
        <v>2048.1882352941175</v>
      </c>
      <c r="I59" s="15">
        <v>3288.2823529411762</v>
      </c>
      <c r="J59" s="15">
        <v>0.23092783505154635</v>
      </c>
      <c r="K59" s="15">
        <v>36.787264499999999</v>
      </c>
      <c r="L59" s="16">
        <v>13.01</v>
      </c>
      <c r="M59" s="15">
        <v>1</v>
      </c>
      <c r="N59" s="15" t="s">
        <v>31</v>
      </c>
      <c r="O59" s="15">
        <v>0</v>
      </c>
    </row>
    <row r="60" spans="1:15 16377:16377" x14ac:dyDescent="0.55000000000000004">
      <c r="A60" s="15" t="s">
        <v>115</v>
      </c>
      <c r="B60" s="15" t="s">
        <v>41</v>
      </c>
      <c r="C60" s="15" t="s">
        <v>110</v>
      </c>
      <c r="D60" s="15">
        <v>2030</v>
      </c>
      <c r="E60" s="15">
        <v>532.22532352194878</v>
      </c>
      <c r="F60" s="15">
        <v>4123.318954580056</v>
      </c>
      <c r="G60" s="15">
        <v>20</v>
      </c>
      <c r="H60" s="15">
        <v>2588.6823529411763</v>
      </c>
      <c r="I60" s="15">
        <v>4156.0235294117647</v>
      </c>
      <c r="J60" s="15">
        <v>0.54701030927835037</v>
      </c>
      <c r="K60" s="15">
        <v>36.787264499999999</v>
      </c>
      <c r="L60" s="16">
        <v>13.01</v>
      </c>
      <c r="M60" s="15">
        <v>1</v>
      </c>
      <c r="N60" s="15" t="s">
        <v>31</v>
      </c>
      <c r="O60" s="15">
        <v>0</v>
      </c>
    </row>
    <row r="61" spans="1:15 16377:16377" x14ac:dyDescent="0.55000000000000004">
      <c r="A61" s="15" t="s">
        <v>116</v>
      </c>
      <c r="B61" s="15" t="s">
        <v>43</v>
      </c>
      <c r="C61" s="15" t="s">
        <v>110</v>
      </c>
      <c r="D61" s="15">
        <v>2030</v>
      </c>
      <c r="E61" s="15">
        <v>607.92501903070286</v>
      </c>
      <c r="F61" s="15">
        <v>824.66379091601129</v>
      </c>
      <c r="G61" s="15">
        <v>20</v>
      </c>
      <c r="H61" s="15">
        <v>3129.1764705882356</v>
      </c>
      <c r="I61" s="15">
        <v>5023.7647058823532</v>
      </c>
      <c r="J61" s="15">
        <v>0.67690721649484531</v>
      </c>
      <c r="K61" s="15">
        <v>36.787264499999999</v>
      </c>
      <c r="L61" s="16">
        <v>13.01</v>
      </c>
      <c r="M61" s="15">
        <v>1</v>
      </c>
      <c r="N61" s="15" t="s">
        <v>31</v>
      </c>
      <c r="O61" s="15">
        <v>0</v>
      </c>
    </row>
    <row r="62" spans="1:15 16377:16377" x14ac:dyDescent="0.55000000000000004">
      <c r="A62" s="15" t="s">
        <v>117</v>
      </c>
      <c r="B62" s="15" t="s">
        <v>45</v>
      </c>
      <c r="C62" s="15" t="s">
        <v>110</v>
      </c>
      <c r="D62" s="15">
        <v>2030</v>
      </c>
      <c r="E62" s="15">
        <v>132.5805633088049</v>
      </c>
      <c r="F62" s="15">
        <v>3171.7838112154277</v>
      </c>
      <c r="G62" s="15">
        <v>20</v>
      </c>
      <c r="H62" s="15">
        <v>2787.8117647058821</v>
      </c>
      <c r="I62" s="15">
        <v>4475.7176470588229</v>
      </c>
      <c r="J62" s="15">
        <v>0.55278350515463903</v>
      </c>
      <c r="K62" s="15">
        <v>36.787264499999999</v>
      </c>
      <c r="L62" s="16">
        <v>13.01</v>
      </c>
      <c r="M62" s="15">
        <v>1</v>
      </c>
      <c r="N62" s="15" t="s">
        <v>31</v>
      </c>
      <c r="O62" s="15">
        <v>0</v>
      </c>
    </row>
    <row r="63" spans="1:15 16377:16377" x14ac:dyDescent="0.55000000000000004">
      <c r="A63" s="15" t="s">
        <v>118</v>
      </c>
      <c r="B63" s="15" t="s">
        <v>47</v>
      </c>
      <c r="C63" s="15" t="s">
        <v>110</v>
      </c>
      <c r="D63" s="15">
        <v>2030</v>
      </c>
      <c r="E63" s="15">
        <v>607.92501903070286</v>
      </c>
      <c r="F63" s="15">
        <v>941.9577172108626</v>
      </c>
      <c r="G63" s="15">
        <v>20</v>
      </c>
      <c r="H63" s="15">
        <v>3954.1411764705881</v>
      </c>
      <c r="I63" s="15">
        <v>6348.2117647058822</v>
      </c>
      <c r="J63" s="15">
        <v>0.67690721649484531</v>
      </c>
      <c r="K63" s="15">
        <v>36.787264499999999</v>
      </c>
      <c r="L63" s="16">
        <v>13.01</v>
      </c>
      <c r="M63" s="15">
        <v>1</v>
      </c>
      <c r="N63" s="15" t="s">
        <v>31</v>
      </c>
      <c r="O63" s="15">
        <v>0</v>
      </c>
    </row>
    <row r="64" spans="1:15 16377:16377" x14ac:dyDescent="0.55000000000000004">
      <c r="A64" s="15" t="s">
        <v>119</v>
      </c>
      <c r="B64" s="15" t="s">
        <v>49</v>
      </c>
      <c r="C64" s="15" t="s">
        <v>110</v>
      </c>
      <c r="D64" s="15">
        <v>2030</v>
      </c>
      <c r="E64" s="15">
        <v>607.92501903070286</v>
      </c>
      <c r="F64" s="15">
        <v>941.9577172108626</v>
      </c>
      <c r="G64" s="15">
        <v>20</v>
      </c>
      <c r="H64" s="15">
        <v>2986.9411764705883</v>
      </c>
      <c r="I64" s="15">
        <v>4795.4117647058829</v>
      </c>
      <c r="J64" s="15">
        <v>0.50659793814432985</v>
      </c>
      <c r="K64" s="15">
        <v>36.787264499999999</v>
      </c>
      <c r="L64" s="16">
        <v>13.01</v>
      </c>
      <c r="M64" s="15">
        <v>1</v>
      </c>
      <c r="N64" s="15" t="s">
        <v>31</v>
      </c>
      <c r="O64" s="15">
        <v>0</v>
      </c>
    </row>
    <row r="65" spans="1:15" x14ac:dyDescent="0.55000000000000004">
      <c r="A65" s="15" t="s">
        <v>120</v>
      </c>
      <c r="B65" s="15" t="s">
        <v>51</v>
      </c>
      <c r="C65" s="15" t="s">
        <v>110</v>
      </c>
      <c r="D65" s="15">
        <v>2030</v>
      </c>
      <c r="E65" s="15">
        <v>12.052778482618626</v>
      </c>
      <c r="F65" s="15">
        <v>634.35676224308554</v>
      </c>
      <c r="G65" s="15">
        <v>20</v>
      </c>
      <c r="H65" s="15">
        <v>2674.0235294117647</v>
      </c>
      <c r="I65" s="15">
        <v>4293.035294117647</v>
      </c>
      <c r="J65" s="15">
        <v>0.54123711340206182</v>
      </c>
      <c r="K65" s="15">
        <v>36.787264499999999</v>
      </c>
      <c r="L65" s="16">
        <v>13.01</v>
      </c>
      <c r="M65" s="15">
        <v>1</v>
      </c>
      <c r="N65" s="15" t="s">
        <v>31</v>
      </c>
      <c r="O65" s="15">
        <v>0</v>
      </c>
    </row>
    <row r="66" spans="1:15" x14ac:dyDescent="0.55000000000000004">
      <c r="A66" s="15" t="s">
        <v>121</v>
      </c>
      <c r="B66" s="15" t="s">
        <v>53</v>
      </c>
      <c r="C66" s="15" t="s">
        <v>110</v>
      </c>
      <c r="D66" s="15">
        <v>2030</v>
      </c>
      <c r="E66" s="15">
        <v>607.92501903070286</v>
      </c>
      <c r="F66" s="15">
        <v>941.9577172108626</v>
      </c>
      <c r="G66" s="15">
        <v>20</v>
      </c>
      <c r="H66" s="15">
        <v>1479.2470588235294</v>
      </c>
      <c r="I66" s="15">
        <v>2374.8705882352942</v>
      </c>
      <c r="J66" s="15">
        <v>0.16597938144329896</v>
      </c>
      <c r="K66" s="15">
        <v>36.787264499999999</v>
      </c>
      <c r="L66" s="16">
        <v>13.01</v>
      </c>
      <c r="M66" s="15">
        <v>1</v>
      </c>
      <c r="N66" s="15" t="s">
        <v>31</v>
      </c>
      <c r="O66" s="15">
        <v>0</v>
      </c>
    </row>
    <row r="67" spans="1:15" x14ac:dyDescent="0.55000000000000004">
      <c r="A67" s="15" t="s">
        <v>122</v>
      </c>
      <c r="B67" s="15" t="s">
        <v>55</v>
      </c>
      <c r="C67" s="15" t="s">
        <v>110</v>
      </c>
      <c r="D67" s="15">
        <v>2030</v>
      </c>
      <c r="E67" s="15">
        <v>0.16950937733004609</v>
      </c>
      <c r="F67" s="15">
        <v>607.92501903070286</v>
      </c>
      <c r="G67" s="15">
        <v>20</v>
      </c>
      <c r="H67" s="15">
        <v>2076.6352941176469</v>
      </c>
      <c r="I67" s="15">
        <v>3333.9529411764702</v>
      </c>
      <c r="J67" s="15">
        <v>0.30453608247422681</v>
      </c>
      <c r="K67" s="15">
        <v>36.787264499999999</v>
      </c>
      <c r="L67" s="16">
        <v>13.01</v>
      </c>
      <c r="M67" s="15">
        <v>1</v>
      </c>
      <c r="N67" s="15" t="s">
        <v>31</v>
      </c>
      <c r="O67" s="15">
        <v>0</v>
      </c>
    </row>
    <row r="68" spans="1:15" x14ac:dyDescent="0.55000000000000004">
      <c r="A68" s="15" t="s">
        <v>123</v>
      </c>
      <c r="B68" s="15" t="s">
        <v>57</v>
      </c>
      <c r="C68" s="15" t="s">
        <v>110</v>
      </c>
      <c r="D68" s="15">
        <v>2030</v>
      </c>
      <c r="E68" s="15">
        <v>607.92501903070286</v>
      </c>
      <c r="F68" s="15">
        <v>941.9577172108626</v>
      </c>
      <c r="G68" s="15">
        <v>20</v>
      </c>
      <c r="H68" s="15">
        <v>2674.0235294117647</v>
      </c>
      <c r="I68" s="15">
        <v>4293.035294117647</v>
      </c>
      <c r="J68" s="15">
        <v>0.60041237113402057</v>
      </c>
      <c r="K68" s="15">
        <v>36.787264499999999</v>
      </c>
      <c r="L68" s="16">
        <v>13.01</v>
      </c>
      <c r="M68" s="15">
        <v>1</v>
      </c>
      <c r="N68" s="15" t="s">
        <v>31</v>
      </c>
      <c r="O68" s="15">
        <v>0</v>
      </c>
    </row>
    <row r="69" spans="1:15" x14ac:dyDescent="0.55000000000000004">
      <c r="A69" s="15" t="s">
        <v>124</v>
      </c>
      <c r="B69" s="15" t="s">
        <v>59</v>
      </c>
      <c r="C69" s="15" t="s">
        <v>110</v>
      </c>
      <c r="D69" s="15">
        <v>2030</v>
      </c>
      <c r="E69" s="15">
        <v>607.92501903070286</v>
      </c>
      <c r="F69" s="15">
        <v>941.9577172108626</v>
      </c>
      <c r="G69" s="15">
        <v>20</v>
      </c>
      <c r="H69" s="15">
        <v>2133.5294117647059</v>
      </c>
      <c r="I69" s="15">
        <v>3425.2941176470586</v>
      </c>
      <c r="J69" s="15">
        <v>0.2092783505154639</v>
      </c>
      <c r="K69" s="15">
        <v>36.787264499999999</v>
      </c>
      <c r="L69" s="16">
        <v>13.01</v>
      </c>
      <c r="M69" s="15">
        <v>1</v>
      </c>
      <c r="N69" s="15" t="s">
        <v>31</v>
      </c>
      <c r="O69" s="15">
        <v>0</v>
      </c>
    </row>
    <row r="70" spans="1:15" x14ac:dyDescent="0.55000000000000004">
      <c r="A70" s="15" t="s">
        <v>125</v>
      </c>
      <c r="B70" s="15" t="s">
        <v>61</v>
      </c>
      <c r="C70" s="15" t="s">
        <v>110</v>
      </c>
      <c r="D70" s="15">
        <v>2030</v>
      </c>
      <c r="E70" s="15">
        <v>5407.3585075702949</v>
      </c>
      <c r="F70" s="15">
        <v>10808.772190435855</v>
      </c>
      <c r="G70" s="15">
        <v>20</v>
      </c>
      <c r="H70" s="15">
        <v>2304.2117647058822</v>
      </c>
      <c r="I70" s="15">
        <v>3699.3176470588232</v>
      </c>
      <c r="J70" s="15">
        <v>0.42288659793814432</v>
      </c>
      <c r="K70" s="15">
        <v>36.787264499999999</v>
      </c>
      <c r="L70" s="16">
        <v>13.01</v>
      </c>
      <c r="M70" s="15">
        <v>1</v>
      </c>
      <c r="N70" s="15" t="s">
        <v>31</v>
      </c>
      <c r="O70" s="15">
        <v>0</v>
      </c>
    </row>
    <row r="71" spans="1:15" x14ac:dyDescent="0.55000000000000004">
      <c r="A71" s="15" t="s">
        <v>126</v>
      </c>
      <c r="B71" s="15" t="s">
        <v>63</v>
      </c>
      <c r="C71" s="15" t="s">
        <v>110</v>
      </c>
      <c r="D71" s="15">
        <v>2030</v>
      </c>
      <c r="E71" s="15">
        <v>14.269406392694064</v>
      </c>
      <c r="F71" s="15">
        <v>45.662100456621005</v>
      </c>
      <c r="G71" s="15">
        <v>20</v>
      </c>
      <c r="H71" s="15">
        <v>1962.8470588235293</v>
      </c>
      <c r="I71" s="15">
        <v>3151.2705882352943</v>
      </c>
      <c r="J71" s="15">
        <v>0.24824742268041233</v>
      </c>
      <c r="K71" s="15">
        <v>36.787264499999999</v>
      </c>
      <c r="L71" s="16">
        <v>13.01</v>
      </c>
      <c r="M71" s="15">
        <v>1</v>
      </c>
      <c r="N71" s="15" t="s">
        <v>31</v>
      </c>
      <c r="O71" s="15">
        <v>0</v>
      </c>
    </row>
    <row r="72" spans="1:15" x14ac:dyDescent="0.55000000000000004">
      <c r="A72" s="15" t="s">
        <v>127</v>
      </c>
      <c r="B72" s="15" t="s">
        <v>65</v>
      </c>
      <c r="C72" s="15" t="s">
        <v>110</v>
      </c>
      <c r="D72" s="15">
        <v>2030</v>
      </c>
      <c r="E72" s="15">
        <v>14.269406392694064</v>
      </c>
      <c r="F72" s="15">
        <v>45.662100456621005</v>
      </c>
      <c r="G72" s="15">
        <v>20</v>
      </c>
      <c r="H72" s="15">
        <v>1536.1411764705881</v>
      </c>
      <c r="I72" s="15">
        <v>2466.2117647058822</v>
      </c>
      <c r="J72" s="15">
        <v>0.15010309278350514</v>
      </c>
      <c r="K72" s="15">
        <v>36.787264499999999</v>
      </c>
      <c r="L72" s="16">
        <v>13.01</v>
      </c>
      <c r="M72" s="15">
        <v>1</v>
      </c>
      <c r="N72" s="15" t="s">
        <v>31</v>
      </c>
      <c r="O72" s="15">
        <v>0</v>
      </c>
    </row>
    <row r="73" spans="1:15" x14ac:dyDescent="0.55000000000000004">
      <c r="A73" s="15" t="s">
        <v>128</v>
      </c>
      <c r="B73" s="15" t="s">
        <v>67</v>
      </c>
      <c r="C73" s="15" t="s">
        <v>110</v>
      </c>
      <c r="D73" s="15">
        <v>2030</v>
      </c>
      <c r="E73" s="15">
        <v>607.92501903070286</v>
      </c>
      <c r="F73" s="15">
        <v>941.9577172108626</v>
      </c>
      <c r="G73" s="15">
        <v>20</v>
      </c>
      <c r="H73" s="15">
        <v>1792.164705882353</v>
      </c>
      <c r="I73" s="15">
        <v>2877.2470588235296</v>
      </c>
      <c r="J73" s="15">
        <v>0.16309278350515463</v>
      </c>
      <c r="K73" s="15">
        <v>36.787264499999999</v>
      </c>
      <c r="L73" s="16">
        <v>13.01</v>
      </c>
      <c r="M73" s="15">
        <v>1</v>
      </c>
      <c r="N73" s="15" t="s">
        <v>31</v>
      </c>
      <c r="O73" s="15">
        <v>0</v>
      </c>
    </row>
    <row r="74" spans="1:15" x14ac:dyDescent="0.55000000000000004">
      <c r="A74" s="15" t="s">
        <v>129</v>
      </c>
      <c r="B74" s="15" t="s">
        <v>69</v>
      </c>
      <c r="C74" s="15" t="s">
        <v>110</v>
      </c>
      <c r="D74" s="15">
        <v>2030</v>
      </c>
      <c r="E74" s="15">
        <v>14.269406392694064</v>
      </c>
      <c r="F74" s="15">
        <v>45.662100456621005</v>
      </c>
      <c r="G74" s="15">
        <v>20</v>
      </c>
      <c r="H74" s="15">
        <v>2076.6352941176469</v>
      </c>
      <c r="I74" s="15">
        <v>3333.9529411764702</v>
      </c>
      <c r="J74" s="15">
        <v>0.122680412371134</v>
      </c>
      <c r="K74" s="15">
        <v>36.787264499999999</v>
      </c>
      <c r="L74" s="16">
        <v>13.01</v>
      </c>
      <c r="M74" s="15">
        <v>1</v>
      </c>
      <c r="N74" s="15" t="s">
        <v>31</v>
      </c>
      <c r="O74" s="15">
        <v>0</v>
      </c>
    </row>
    <row r="75" spans="1:15" x14ac:dyDescent="0.55000000000000004">
      <c r="A75" s="15" t="s">
        <v>130</v>
      </c>
      <c r="B75" s="15" t="s">
        <v>71</v>
      </c>
      <c r="C75" s="15" t="s">
        <v>110</v>
      </c>
      <c r="D75" s="15">
        <v>2030</v>
      </c>
      <c r="E75" s="15">
        <v>14.269406392694064</v>
      </c>
      <c r="F75" s="15">
        <v>45.662100456621005</v>
      </c>
      <c r="G75" s="15">
        <v>20</v>
      </c>
      <c r="H75" s="15">
        <v>1934.4</v>
      </c>
      <c r="I75" s="15">
        <v>3105.6000000000004</v>
      </c>
      <c r="J75" s="15">
        <v>0.10103092783505153</v>
      </c>
      <c r="K75" s="15">
        <v>36.787264499999999</v>
      </c>
      <c r="L75" s="16">
        <v>13.01</v>
      </c>
      <c r="M75" s="15">
        <v>1</v>
      </c>
      <c r="N75" s="15" t="s">
        <v>31</v>
      </c>
      <c r="O75" s="15">
        <v>0</v>
      </c>
    </row>
    <row r="76" spans="1:15" x14ac:dyDescent="0.55000000000000004">
      <c r="A76" s="15" t="s">
        <v>131</v>
      </c>
      <c r="B76" s="15" t="s">
        <v>73</v>
      </c>
      <c r="C76" s="15" t="s">
        <v>110</v>
      </c>
      <c r="D76" s="15">
        <v>2030</v>
      </c>
      <c r="E76" s="15">
        <v>14.269406392694064</v>
      </c>
      <c r="F76" s="15">
        <v>45.662100456621005</v>
      </c>
      <c r="G76" s="15">
        <v>20</v>
      </c>
      <c r="H76" s="15">
        <v>1991.2941176470588</v>
      </c>
      <c r="I76" s="15">
        <v>3196.9411764705883</v>
      </c>
      <c r="J76" s="15">
        <v>0.2049484536082474</v>
      </c>
      <c r="K76" s="15">
        <v>36.787264499999999</v>
      </c>
      <c r="L76" s="16">
        <v>13.01</v>
      </c>
      <c r="M76" s="15">
        <v>1</v>
      </c>
      <c r="N76" s="15" t="s">
        <v>31</v>
      </c>
      <c r="O76" s="15">
        <v>0</v>
      </c>
    </row>
    <row r="77" spans="1:15" x14ac:dyDescent="0.55000000000000004">
      <c r="A77" s="15" t="s">
        <v>132</v>
      </c>
      <c r="B77" s="15" t="s">
        <v>75</v>
      </c>
      <c r="C77" s="15" t="s">
        <v>110</v>
      </c>
      <c r="D77" s="15">
        <v>2030</v>
      </c>
      <c r="E77" s="15">
        <v>14.269406392694064</v>
      </c>
      <c r="F77" s="15">
        <v>45.662100456621005</v>
      </c>
      <c r="G77" s="15">
        <v>20</v>
      </c>
      <c r="H77" s="15">
        <v>1934.4</v>
      </c>
      <c r="I77" s="15">
        <v>3105.6000000000004</v>
      </c>
      <c r="J77" s="15">
        <v>0.22082474226804125</v>
      </c>
      <c r="K77" s="15">
        <v>36.787264499999999</v>
      </c>
      <c r="L77" s="16">
        <v>13.01</v>
      </c>
      <c r="M77" s="15">
        <v>1</v>
      </c>
      <c r="N77" s="15" t="s">
        <v>31</v>
      </c>
      <c r="O77" s="15">
        <v>0</v>
      </c>
    </row>
    <row r="78" spans="1:15" x14ac:dyDescent="0.55000000000000004">
      <c r="A78" s="15" t="s">
        <v>133</v>
      </c>
      <c r="B78" s="15" t="s">
        <v>77</v>
      </c>
      <c r="C78" s="15" t="s">
        <v>110</v>
      </c>
      <c r="D78" s="15">
        <v>2030</v>
      </c>
      <c r="E78" s="15">
        <v>14.269406392694064</v>
      </c>
      <c r="F78" s="15">
        <v>45.662100456621005</v>
      </c>
      <c r="G78" s="15">
        <v>20</v>
      </c>
      <c r="H78" s="15">
        <v>1536.1411764705881</v>
      </c>
      <c r="I78" s="15">
        <v>2466.2117647058822</v>
      </c>
      <c r="J78" s="15">
        <v>0.15010309278350514</v>
      </c>
      <c r="K78" s="15">
        <v>36.787264499999999</v>
      </c>
      <c r="L78" s="16">
        <v>13.01</v>
      </c>
      <c r="M78" s="15">
        <v>1</v>
      </c>
      <c r="N78" s="15" t="s">
        <v>31</v>
      </c>
      <c r="O78" s="15">
        <v>0</v>
      </c>
    </row>
    <row r="79" spans="1:15" x14ac:dyDescent="0.55000000000000004">
      <c r="A79" s="16" t="s">
        <v>134</v>
      </c>
      <c r="B79" s="16" t="s">
        <v>79</v>
      </c>
      <c r="C79" s="16" t="s">
        <v>110</v>
      </c>
      <c r="D79" s="16">
        <v>2030</v>
      </c>
      <c r="E79" s="16">
        <v>607.92501903070286</v>
      </c>
      <c r="F79" s="16">
        <v>941.9577172108626</v>
      </c>
      <c r="G79" s="16">
        <v>20</v>
      </c>
      <c r="H79" s="16">
        <v>1905.9529411764706</v>
      </c>
      <c r="I79" s="16">
        <v>3059.9294117647059</v>
      </c>
      <c r="J79" s="16">
        <v>0.1602061855670103</v>
      </c>
      <c r="K79" s="15">
        <v>36.787264499999999</v>
      </c>
      <c r="L79" s="16">
        <v>13.01</v>
      </c>
      <c r="M79" s="16">
        <v>1</v>
      </c>
      <c r="N79" s="16" t="s">
        <v>31</v>
      </c>
      <c r="O79" s="15">
        <v>0</v>
      </c>
    </row>
    <row r="80" spans="1:15" x14ac:dyDescent="0.55000000000000004">
      <c r="A80" s="16" t="s">
        <v>135</v>
      </c>
      <c r="B80" s="16" t="s">
        <v>81</v>
      </c>
      <c r="C80" s="16" t="s">
        <v>110</v>
      </c>
      <c r="D80" s="16">
        <v>2030</v>
      </c>
      <c r="E80" s="16">
        <v>14.269406392694064</v>
      </c>
      <c r="F80" s="16">
        <v>45.662100456621005</v>
      </c>
      <c r="G80" s="16">
        <v>20</v>
      </c>
      <c r="H80" s="16">
        <v>2076.6352941176469</v>
      </c>
      <c r="I80" s="16">
        <v>3333.9529411764702</v>
      </c>
      <c r="J80" s="16">
        <v>0.30453608247422681</v>
      </c>
      <c r="K80" s="15">
        <v>36.787264499999999</v>
      </c>
      <c r="L80" s="16">
        <v>13.01</v>
      </c>
      <c r="M80" s="16">
        <v>1</v>
      </c>
      <c r="N80" s="16" t="s">
        <v>31</v>
      </c>
      <c r="O80" s="15">
        <v>0</v>
      </c>
    </row>
    <row r="81" spans="1:15" x14ac:dyDescent="0.55000000000000004">
      <c r="A81" s="17" t="s">
        <v>136</v>
      </c>
      <c r="B81" s="17" t="s">
        <v>29</v>
      </c>
      <c r="C81" s="17" t="s">
        <v>137</v>
      </c>
      <c r="D81" s="17">
        <v>2030</v>
      </c>
      <c r="E81" s="17">
        <v>0</v>
      </c>
      <c r="F81" s="17">
        <v>3380.8876425840754</v>
      </c>
      <c r="G81" s="17">
        <v>20</v>
      </c>
      <c r="H81" s="17">
        <v>1469.7058823529412</v>
      </c>
      <c r="I81" s="17">
        <v>2865.6470588235293</v>
      </c>
      <c r="J81" s="17">
        <v>5.8804123711340209E-3</v>
      </c>
      <c r="K81" s="17">
        <v>0</v>
      </c>
      <c r="L81" s="17">
        <v>53.4</v>
      </c>
      <c r="M81" s="17">
        <v>1</v>
      </c>
      <c r="N81" s="17" t="s">
        <v>31</v>
      </c>
      <c r="O81" s="17">
        <v>1.6176996000000001</v>
      </c>
    </row>
    <row r="82" spans="1:15" x14ac:dyDescent="0.55000000000000004">
      <c r="A82" s="17" t="s">
        <v>138</v>
      </c>
      <c r="B82" s="17" t="s">
        <v>33</v>
      </c>
      <c r="C82" s="17" t="s">
        <v>137</v>
      </c>
      <c r="D82" s="17">
        <v>2030</v>
      </c>
      <c r="E82" s="17">
        <v>0</v>
      </c>
      <c r="F82" s="17">
        <v>1237.925013746169</v>
      </c>
      <c r="G82" s="17">
        <v>20</v>
      </c>
      <c r="H82" s="17">
        <v>1253.1176470588234</v>
      </c>
      <c r="I82" s="17">
        <v>2443.3411764705879</v>
      </c>
      <c r="J82" s="17">
        <v>4.6316151202749137E-3</v>
      </c>
      <c r="K82" s="17">
        <v>0</v>
      </c>
      <c r="L82" s="17">
        <v>53.4</v>
      </c>
      <c r="M82" s="17">
        <v>1</v>
      </c>
      <c r="N82" s="17" t="s">
        <v>31</v>
      </c>
      <c r="O82" s="17">
        <v>1.6176996000000001</v>
      </c>
    </row>
    <row r="83" spans="1:15" x14ac:dyDescent="0.55000000000000004">
      <c r="A83" s="17" t="s">
        <v>139</v>
      </c>
      <c r="B83" s="17" t="s">
        <v>35</v>
      </c>
      <c r="C83" s="17" t="s">
        <v>137</v>
      </c>
      <c r="D83" s="17">
        <v>2030</v>
      </c>
      <c r="E83" s="17">
        <v>0</v>
      </c>
      <c r="F83" s="17">
        <v>2340.6145217889748</v>
      </c>
      <c r="G83" s="17">
        <v>20</v>
      </c>
      <c r="H83" s="17">
        <v>1516.1176470588234</v>
      </c>
      <c r="I83" s="17">
        <v>2956.1411764705881</v>
      </c>
      <c r="J83" s="17">
        <v>6.0542955326460465E-3</v>
      </c>
      <c r="K83" s="17">
        <v>0</v>
      </c>
      <c r="L83" s="17">
        <v>53.4</v>
      </c>
      <c r="M83" s="17">
        <v>1</v>
      </c>
      <c r="N83" s="17" t="s">
        <v>31</v>
      </c>
      <c r="O83" s="17">
        <v>1.6176996000000001</v>
      </c>
    </row>
    <row r="84" spans="1:15" x14ac:dyDescent="0.55000000000000004">
      <c r="A84" s="17" t="s">
        <v>140</v>
      </c>
      <c r="B84" s="17" t="s">
        <v>37</v>
      </c>
      <c r="C84" s="17" t="s">
        <v>137</v>
      </c>
      <c r="D84" s="17">
        <v>2030</v>
      </c>
      <c r="E84" s="17">
        <v>0</v>
      </c>
      <c r="F84" s="17">
        <v>1222.3209169342424</v>
      </c>
      <c r="G84" s="17">
        <v>20</v>
      </c>
      <c r="H84" s="17">
        <v>1206.7058823529412</v>
      </c>
      <c r="I84" s="17">
        <v>2352.8470588235291</v>
      </c>
      <c r="J84" s="17">
        <v>3.6199312714776627E-3</v>
      </c>
      <c r="K84" s="17">
        <v>0</v>
      </c>
      <c r="L84" s="17">
        <v>53.4</v>
      </c>
      <c r="M84" s="17">
        <v>1</v>
      </c>
      <c r="N84" s="17" t="s">
        <v>31</v>
      </c>
      <c r="O84" s="17">
        <v>1.6176996000000001</v>
      </c>
    </row>
    <row r="85" spans="1:15" x14ac:dyDescent="0.55000000000000004">
      <c r="A85" s="17" t="s">
        <v>141</v>
      </c>
      <c r="B85" s="17" t="s">
        <v>39</v>
      </c>
      <c r="C85" s="17" t="s">
        <v>137</v>
      </c>
      <c r="D85" s="17">
        <v>2030</v>
      </c>
      <c r="E85" s="17">
        <v>0</v>
      </c>
      <c r="F85" s="17">
        <v>234.06145217889753</v>
      </c>
      <c r="G85" s="17">
        <v>20</v>
      </c>
      <c r="H85" s="17">
        <v>1113.8823529411764</v>
      </c>
      <c r="I85" s="17">
        <v>2171.8588235294119</v>
      </c>
      <c r="J85" s="17">
        <v>2.5292096219931269E-3</v>
      </c>
      <c r="K85" s="17">
        <v>0</v>
      </c>
      <c r="L85" s="17">
        <v>53.4</v>
      </c>
      <c r="M85" s="17">
        <v>1</v>
      </c>
      <c r="N85" s="17" t="s">
        <v>31</v>
      </c>
      <c r="O85" s="17">
        <v>1.6176996000000001</v>
      </c>
    </row>
    <row r="86" spans="1:15" x14ac:dyDescent="0.55000000000000004">
      <c r="A86" s="17" t="s">
        <v>142</v>
      </c>
      <c r="B86" s="17" t="s">
        <v>41</v>
      </c>
      <c r="C86" s="17" t="s">
        <v>137</v>
      </c>
      <c r="D86" s="17">
        <v>2030</v>
      </c>
      <c r="E86" s="17">
        <v>0</v>
      </c>
      <c r="F86" s="17">
        <v>1076.6826800229285</v>
      </c>
      <c r="G86" s="17">
        <v>20</v>
      </c>
      <c r="H86" s="17">
        <v>1407.8235294117646</v>
      </c>
      <c r="I86" s="17">
        <v>2744.9882352941177</v>
      </c>
      <c r="J86" s="17">
        <v>5.991065292096219E-3</v>
      </c>
      <c r="K86" s="17">
        <v>0</v>
      </c>
      <c r="L86" s="17">
        <v>53.4</v>
      </c>
      <c r="M86" s="17">
        <v>1</v>
      </c>
      <c r="N86" s="17" t="s">
        <v>31</v>
      </c>
      <c r="O86" s="17">
        <v>1.6176996000000001</v>
      </c>
    </row>
    <row r="87" spans="1:15" x14ac:dyDescent="0.55000000000000004">
      <c r="A87" s="17" t="s">
        <v>143</v>
      </c>
      <c r="B87" s="17" t="s">
        <v>43</v>
      </c>
      <c r="C87" s="17" t="s">
        <v>137</v>
      </c>
      <c r="D87" s="17">
        <v>2030</v>
      </c>
      <c r="E87" s="17">
        <v>0</v>
      </c>
      <c r="F87" s="17">
        <v>26.006828019877503</v>
      </c>
      <c r="G87" s="17">
        <v>20</v>
      </c>
      <c r="H87" s="17">
        <v>1701.7647058823529</v>
      </c>
      <c r="I87" s="17">
        <v>3318.1176470588239</v>
      </c>
      <c r="J87" s="17">
        <v>7.4137457044673527E-3</v>
      </c>
      <c r="K87" s="17">
        <v>0</v>
      </c>
      <c r="L87" s="17">
        <v>53.4</v>
      </c>
      <c r="M87" s="17">
        <v>1</v>
      </c>
      <c r="N87" s="17" t="s">
        <v>31</v>
      </c>
      <c r="O87" s="17">
        <v>1.6176996000000001</v>
      </c>
    </row>
    <row r="88" spans="1:15" x14ac:dyDescent="0.55000000000000004">
      <c r="A88" s="17" t="s">
        <v>144</v>
      </c>
      <c r="B88" s="17" t="s">
        <v>45</v>
      </c>
      <c r="C88" s="17" t="s">
        <v>137</v>
      </c>
      <c r="D88" s="17">
        <v>2030</v>
      </c>
      <c r="E88" s="17">
        <v>0</v>
      </c>
      <c r="F88" s="17">
        <v>728.19118455656997</v>
      </c>
      <c r="G88" s="17">
        <v>20</v>
      </c>
      <c r="H88" s="17">
        <v>1516.1176470588234</v>
      </c>
      <c r="I88" s="17">
        <v>2956.1411764705881</v>
      </c>
      <c r="J88" s="17">
        <v>6.0542955326460465E-3</v>
      </c>
      <c r="K88" s="17">
        <v>0</v>
      </c>
      <c r="L88" s="17">
        <v>53.4</v>
      </c>
      <c r="M88" s="17">
        <v>1</v>
      </c>
      <c r="N88" s="17" t="s">
        <v>31</v>
      </c>
      <c r="O88" s="17">
        <v>1.6176996000000001</v>
      </c>
    </row>
    <row r="89" spans="1:15" x14ac:dyDescent="0.55000000000000004">
      <c r="A89" s="17" t="s">
        <v>145</v>
      </c>
      <c r="B89" s="17" t="s">
        <v>47</v>
      </c>
      <c r="C89" s="17" t="s">
        <v>137</v>
      </c>
      <c r="D89" s="17">
        <v>2030</v>
      </c>
      <c r="E89" s="17">
        <v>0</v>
      </c>
      <c r="F89" s="17">
        <v>374.49832348623602</v>
      </c>
      <c r="G89" s="17">
        <v>20</v>
      </c>
      <c r="H89" s="17">
        <v>2150.4117647058824</v>
      </c>
      <c r="I89" s="17">
        <v>4192.8941176470589</v>
      </c>
      <c r="J89" s="17">
        <v>7.4137457044673527E-3</v>
      </c>
      <c r="K89" s="17">
        <v>0</v>
      </c>
      <c r="L89" s="17">
        <v>53.4</v>
      </c>
      <c r="M89" s="17">
        <v>1</v>
      </c>
      <c r="N89" s="17" t="s">
        <v>31</v>
      </c>
      <c r="O89" s="17">
        <v>1.6176996000000001</v>
      </c>
    </row>
    <row r="90" spans="1:15" x14ac:dyDescent="0.55000000000000004">
      <c r="A90" s="17" t="s">
        <v>146</v>
      </c>
      <c r="B90" s="17" t="s">
        <v>49</v>
      </c>
      <c r="C90" s="17" t="s">
        <v>137</v>
      </c>
      <c r="D90" s="17">
        <v>2030</v>
      </c>
      <c r="E90" s="17">
        <v>0</v>
      </c>
      <c r="F90" s="17">
        <v>299.07852222859123</v>
      </c>
      <c r="G90" s="17">
        <v>20</v>
      </c>
      <c r="H90" s="17">
        <v>1624.4117647058824</v>
      </c>
      <c r="I90" s="17">
        <v>3167.294117647059</v>
      </c>
      <c r="J90" s="17">
        <v>5.5484536082474221E-3</v>
      </c>
      <c r="K90" s="17">
        <v>0</v>
      </c>
      <c r="L90" s="17">
        <v>53.4</v>
      </c>
      <c r="M90" s="17">
        <v>1</v>
      </c>
      <c r="N90" s="17" t="s">
        <v>31</v>
      </c>
      <c r="O90" s="17">
        <v>1.6176996000000001</v>
      </c>
    </row>
    <row r="91" spans="1:15" x14ac:dyDescent="0.55000000000000004">
      <c r="A91" s="17" t="s">
        <v>147</v>
      </c>
      <c r="B91" s="17" t="s">
        <v>51</v>
      </c>
      <c r="C91" s="17" t="s">
        <v>137</v>
      </c>
      <c r="D91" s="17">
        <v>2030</v>
      </c>
      <c r="E91" s="17">
        <v>0</v>
      </c>
      <c r="F91" s="17">
        <v>338.08876425840748</v>
      </c>
      <c r="G91" s="17">
        <v>20</v>
      </c>
      <c r="H91" s="17">
        <v>1454.2352941176471</v>
      </c>
      <c r="I91" s="17">
        <v>2835.4823529411765</v>
      </c>
      <c r="J91" s="17">
        <v>5.9278350515463906E-3</v>
      </c>
      <c r="K91" s="17">
        <v>0</v>
      </c>
      <c r="L91" s="17">
        <v>53.4</v>
      </c>
      <c r="M91" s="17">
        <v>1</v>
      </c>
      <c r="N91" s="17" t="s">
        <v>31</v>
      </c>
      <c r="O91" s="17">
        <v>1.6176996000000001</v>
      </c>
    </row>
    <row r="92" spans="1:15" x14ac:dyDescent="0.55000000000000004">
      <c r="A92" s="17" t="s">
        <v>148</v>
      </c>
      <c r="B92" s="17" t="s">
        <v>53</v>
      </c>
      <c r="C92" s="17" t="s">
        <v>137</v>
      </c>
      <c r="D92" s="17">
        <v>2030</v>
      </c>
      <c r="E92" s="17">
        <v>0</v>
      </c>
      <c r="F92" s="17">
        <v>1919.3039078669597</v>
      </c>
      <c r="G92" s="17">
        <v>20</v>
      </c>
      <c r="H92" s="17">
        <v>804.47058823529414</v>
      </c>
      <c r="I92" s="17">
        <v>1568.5647058823531</v>
      </c>
      <c r="J92" s="17">
        <v>1.81786941580756E-3</v>
      </c>
      <c r="K92" s="17">
        <v>0</v>
      </c>
      <c r="L92" s="17">
        <v>53.4</v>
      </c>
      <c r="M92" s="17">
        <v>1</v>
      </c>
      <c r="N92" s="17" t="s">
        <v>31</v>
      </c>
      <c r="O92" s="17">
        <v>1.6176996000000001</v>
      </c>
    </row>
    <row r="93" spans="1:15" x14ac:dyDescent="0.55000000000000004">
      <c r="A93" s="17" t="s">
        <v>149</v>
      </c>
      <c r="B93" s="17" t="s">
        <v>55</v>
      </c>
      <c r="C93" s="17" t="s">
        <v>137</v>
      </c>
      <c r="D93" s="17">
        <v>2030</v>
      </c>
      <c r="E93" s="17">
        <v>0</v>
      </c>
      <c r="F93" s="17">
        <v>353.692861070334</v>
      </c>
      <c r="G93" s="17">
        <v>20</v>
      </c>
      <c r="H93" s="17">
        <v>1129.3529411764705</v>
      </c>
      <c r="I93" s="17">
        <v>2202.0235294117647</v>
      </c>
      <c r="J93" s="17">
        <v>3.3353951890034363E-3</v>
      </c>
      <c r="K93" s="17">
        <v>0</v>
      </c>
      <c r="L93" s="17">
        <v>53.4</v>
      </c>
      <c r="M93" s="17">
        <v>1</v>
      </c>
      <c r="N93" s="17" t="s">
        <v>31</v>
      </c>
      <c r="O93" s="17">
        <v>1.6176996000000001</v>
      </c>
    </row>
    <row r="94" spans="1:15" x14ac:dyDescent="0.55000000000000004">
      <c r="A94" s="17" t="s">
        <v>150</v>
      </c>
      <c r="B94" s="17" t="s">
        <v>57</v>
      </c>
      <c r="C94" s="17" t="s">
        <v>137</v>
      </c>
      <c r="D94" s="17">
        <v>2030</v>
      </c>
      <c r="E94" s="17">
        <v>0</v>
      </c>
      <c r="F94" s="17">
        <v>811.41303422017791</v>
      </c>
      <c r="G94" s="17">
        <v>20</v>
      </c>
      <c r="H94" s="17">
        <v>1454.2352941176471</v>
      </c>
      <c r="I94" s="17">
        <v>2835.4823529411765</v>
      </c>
      <c r="J94" s="17">
        <v>6.5759450171821304E-3</v>
      </c>
      <c r="K94" s="17">
        <v>0</v>
      </c>
      <c r="L94" s="17">
        <v>53.4</v>
      </c>
      <c r="M94" s="17">
        <v>1</v>
      </c>
      <c r="N94" s="17" t="s">
        <v>31</v>
      </c>
      <c r="O94" s="17">
        <v>1.6176996000000001</v>
      </c>
    </row>
    <row r="95" spans="1:15" x14ac:dyDescent="0.55000000000000004">
      <c r="A95" s="17" t="s">
        <v>151</v>
      </c>
      <c r="B95" s="17" t="s">
        <v>59</v>
      </c>
      <c r="C95" s="17" t="s">
        <v>137</v>
      </c>
      <c r="D95" s="17">
        <v>2030</v>
      </c>
      <c r="E95" s="17">
        <v>0</v>
      </c>
      <c r="F95" s="17">
        <v>374.49832348623602</v>
      </c>
      <c r="G95" s="17">
        <v>20</v>
      </c>
      <c r="H95" s="17">
        <v>1160.2941176470588</v>
      </c>
      <c r="I95" s="17">
        <v>2262.3529411764707</v>
      </c>
      <c r="J95" s="17">
        <v>2.2920962199312711E-3</v>
      </c>
      <c r="K95" s="17">
        <v>0</v>
      </c>
      <c r="L95" s="17">
        <v>53.4</v>
      </c>
      <c r="M95" s="17">
        <v>1</v>
      </c>
      <c r="N95" s="17" t="s">
        <v>31</v>
      </c>
      <c r="O95" s="17">
        <v>1.6176996000000001</v>
      </c>
    </row>
    <row r="96" spans="1:15" x14ac:dyDescent="0.55000000000000004">
      <c r="A96" s="17" t="s">
        <v>152</v>
      </c>
      <c r="B96" s="17" t="s">
        <v>61</v>
      </c>
      <c r="C96" s="17" t="s">
        <v>137</v>
      </c>
      <c r="D96" s="17">
        <v>2030</v>
      </c>
      <c r="E96" s="17">
        <v>0</v>
      </c>
      <c r="F96" s="17">
        <v>10.402731207951</v>
      </c>
      <c r="G96" s="17">
        <v>20</v>
      </c>
      <c r="H96" s="17">
        <v>1253.1176470588234</v>
      </c>
      <c r="I96" s="17">
        <v>2443.3411764705879</v>
      </c>
      <c r="J96" s="17">
        <v>4.6316151202749137E-3</v>
      </c>
      <c r="K96" s="17">
        <v>0</v>
      </c>
      <c r="L96" s="17">
        <v>53.4</v>
      </c>
      <c r="M96" s="17">
        <v>1</v>
      </c>
      <c r="N96" s="17" t="s">
        <v>31</v>
      </c>
      <c r="O96" s="17">
        <v>1.6176996000000001</v>
      </c>
    </row>
    <row r="97" spans="1:16" x14ac:dyDescent="0.55000000000000004">
      <c r="A97" s="17" t="s">
        <v>153</v>
      </c>
      <c r="B97" s="17" t="s">
        <v>63</v>
      </c>
      <c r="C97" s="17" t="s">
        <v>137</v>
      </c>
      <c r="D97" s="17">
        <v>2030</v>
      </c>
      <c r="E97" s="17">
        <v>0</v>
      </c>
      <c r="F97" s="17">
        <v>218.457355366971</v>
      </c>
      <c r="G97" s="17">
        <v>20</v>
      </c>
      <c r="H97" s="17">
        <v>1067.4705882352941</v>
      </c>
      <c r="I97" s="17">
        <v>2081.3647058823531</v>
      </c>
      <c r="J97" s="17">
        <v>2.7189003436426111E-3</v>
      </c>
      <c r="K97" s="17">
        <v>0</v>
      </c>
      <c r="L97" s="17">
        <v>53.4</v>
      </c>
      <c r="M97" s="17">
        <v>1</v>
      </c>
      <c r="N97" s="17" t="s">
        <v>31</v>
      </c>
      <c r="O97" s="17">
        <v>1.6176996000000001</v>
      </c>
    </row>
    <row r="98" spans="1:16" x14ac:dyDescent="0.55000000000000004">
      <c r="A98" s="17" t="s">
        <v>154</v>
      </c>
      <c r="B98" s="17" t="s">
        <v>65</v>
      </c>
      <c r="C98" s="17" t="s">
        <v>137</v>
      </c>
      <c r="D98" s="17">
        <v>2030</v>
      </c>
      <c r="E98" s="17">
        <v>0</v>
      </c>
      <c r="F98" s="17">
        <v>358.89422667430949</v>
      </c>
      <c r="G98" s="17">
        <v>20</v>
      </c>
      <c r="H98" s="17">
        <v>835.41176470588232</v>
      </c>
      <c r="I98" s="17">
        <v>1628.8941176470587</v>
      </c>
      <c r="J98" s="17">
        <v>1.6439862542955326E-3</v>
      </c>
      <c r="K98" s="17">
        <v>0</v>
      </c>
      <c r="L98" s="17">
        <v>53.4</v>
      </c>
      <c r="M98" s="17">
        <v>1</v>
      </c>
      <c r="N98" s="17" t="s">
        <v>31</v>
      </c>
      <c r="O98" s="17">
        <v>1.6176996000000001</v>
      </c>
    </row>
    <row r="99" spans="1:16" x14ac:dyDescent="0.55000000000000004">
      <c r="A99" s="17" t="s">
        <v>155</v>
      </c>
      <c r="B99" s="17" t="s">
        <v>67</v>
      </c>
      <c r="C99" s="17" t="s">
        <v>137</v>
      </c>
      <c r="D99" s="17">
        <v>2030</v>
      </c>
      <c r="E99" s="17">
        <v>0</v>
      </c>
      <c r="F99" s="17">
        <v>374.49832348623602</v>
      </c>
      <c r="G99" s="17">
        <v>20</v>
      </c>
      <c r="H99" s="17">
        <v>974.64705882352951</v>
      </c>
      <c r="I99" s="17">
        <v>1900.3764705882354</v>
      </c>
      <c r="J99" s="17">
        <v>1.786254295532646E-3</v>
      </c>
      <c r="K99" s="17">
        <v>0</v>
      </c>
      <c r="L99" s="17">
        <v>53.4</v>
      </c>
      <c r="M99" s="17">
        <v>1</v>
      </c>
      <c r="N99" s="17" t="s">
        <v>31</v>
      </c>
      <c r="O99" s="17">
        <v>1.6176996000000001</v>
      </c>
    </row>
    <row r="100" spans="1:16" x14ac:dyDescent="0.55000000000000004">
      <c r="A100" s="17" t="s">
        <v>156</v>
      </c>
      <c r="B100" s="17" t="s">
        <v>69</v>
      </c>
      <c r="C100" s="17" t="s">
        <v>137</v>
      </c>
      <c r="D100" s="17">
        <v>2030</v>
      </c>
      <c r="E100" s="17">
        <v>0</v>
      </c>
      <c r="F100" s="17">
        <v>280.87374261467704</v>
      </c>
      <c r="G100" s="17">
        <v>20</v>
      </c>
      <c r="H100" s="17">
        <v>1129.3529411764705</v>
      </c>
      <c r="I100" s="17">
        <v>2202.0235294117647</v>
      </c>
      <c r="J100" s="17">
        <v>1.3436426116838487E-3</v>
      </c>
      <c r="K100" s="17">
        <v>0</v>
      </c>
      <c r="L100" s="17">
        <v>53.4</v>
      </c>
      <c r="M100" s="17">
        <v>1</v>
      </c>
      <c r="N100" s="17" t="s">
        <v>31</v>
      </c>
      <c r="O100" s="17">
        <v>1.6176996000000001</v>
      </c>
    </row>
    <row r="101" spans="1:16" x14ac:dyDescent="0.55000000000000004">
      <c r="A101" s="17" t="s">
        <v>157</v>
      </c>
      <c r="B101" s="17" t="s">
        <v>71</v>
      </c>
      <c r="C101" s="17" t="s">
        <v>137</v>
      </c>
      <c r="D101" s="17">
        <v>2030</v>
      </c>
      <c r="E101" s="17">
        <v>0</v>
      </c>
      <c r="F101" s="17">
        <v>306.88057063455454</v>
      </c>
      <c r="G101" s="17">
        <v>20</v>
      </c>
      <c r="H101" s="17">
        <v>1052</v>
      </c>
      <c r="I101" s="17">
        <v>2051.2000000000003</v>
      </c>
      <c r="J101" s="17">
        <v>1.1065292096219929E-3</v>
      </c>
      <c r="K101" s="17">
        <v>0</v>
      </c>
      <c r="L101" s="17">
        <v>53.4</v>
      </c>
      <c r="M101" s="17">
        <v>1</v>
      </c>
      <c r="N101" s="17" t="s">
        <v>31</v>
      </c>
      <c r="O101" s="17">
        <v>1.6176996000000001</v>
      </c>
    </row>
    <row r="102" spans="1:16" x14ac:dyDescent="0.55000000000000004">
      <c r="A102" s="17" t="s">
        <v>158</v>
      </c>
      <c r="B102" s="17" t="s">
        <v>73</v>
      </c>
      <c r="C102" s="17" t="s">
        <v>137</v>
      </c>
      <c r="D102" s="17">
        <v>2030</v>
      </c>
      <c r="E102" s="17">
        <v>0</v>
      </c>
      <c r="F102" s="17">
        <v>494.12973237767261</v>
      </c>
      <c r="G102" s="17">
        <v>20</v>
      </c>
      <c r="H102" s="17">
        <v>1082.9411764705883</v>
      </c>
      <c r="I102" s="17">
        <v>2111.5294117647059</v>
      </c>
      <c r="J102" s="17">
        <v>2.2446735395189E-3</v>
      </c>
      <c r="K102" s="17">
        <v>0</v>
      </c>
      <c r="L102" s="17">
        <v>53.4</v>
      </c>
      <c r="M102" s="17">
        <v>1</v>
      </c>
      <c r="N102" s="17" t="s">
        <v>31</v>
      </c>
      <c r="O102" s="17">
        <v>1.6176996000000001</v>
      </c>
    </row>
    <row r="103" spans="1:16" x14ac:dyDescent="0.55000000000000004">
      <c r="A103" s="17" t="s">
        <v>159</v>
      </c>
      <c r="B103" s="17" t="s">
        <v>75</v>
      </c>
      <c r="C103" s="17" t="s">
        <v>137</v>
      </c>
      <c r="D103" s="17">
        <v>2030</v>
      </c>
      <c r="E103" s="17">
        <v>0</v>
      </c>
      <c r="F103" s="17">
        <v>317.28330184250552</v>
      </c>
      <c r="G103" s="17">
        <v>20</v>
      </c>
      <c r="H103" s="17">
        <v>1052</v>
      </c>
      <c r="I103" s="17">
        <v>2051.2000000000003</v>
      </c>
      <c r="J103" s="17">
        <v>2.4185567010309278E-3</v>
      </c>
      <c r="K103" s="17">
        <v>0</v>
      </c>
      <c r="L103" s="17">
        <v>53.4</v>
      </c>
      <c r="M103" s="17">
        <v>1</v>
      </c>
      <c r="N103" s="17" t="s">
        <v>31</v>
      </c>
      <c r="O103" s="17">
        <v>1.6176996000000001</v>
      </c>
    </row>
    <row r="104" spans="1:16" x14ac:dyDescent="0.55000000000000004">
      <c r="A104" s="17" t="s">
        <v>160</v>
      </c>
      <c r="B104" s="17" t="s">
        <v>77</v>
      </c>
      <c r="C104" s="17" t="s">
        <v>137</v>
      </c>
      <c r="D104" s="17">
        <v>2030</v>
      </c>
      <c r="E104" s="17">
        <v>0</v>
      </c>
      <c r="F104" s="17">
        <v>215.85667256498326</v>
      </c>
      <c r="G104" s="17">
        <v>20</v>
      </c>
      <c r="H104" s="17">
        <v>835.41176470588232</v>
      </c>
      <c r="I104" s="17">
        <v>1628.8941176470587</v>
      </c>
      <c r="J104" s="17">
        <v>1.6439862542955326E-3</v>
      </c>
      <c r="K104" s="17">
        <v>0</v>
      </c>
      <c r="L104" s="17">
        <v>53.4</v>
      </c>
      <c r="M104" s="17">
        <v>1</v>
      </c>
      <c r="N104" s="17" t="s">
        <v>31</v>
      </c>
      <c r="O104" s="17">
        <v>1.6176996000000001</v>
      </c>
    </row>
    <row r="105" spans="1:16" x14ac:dyDescent="0.55000000000000004">
      <c r="A105" s="18" t="s">
        <v>161</v>
      </c>
      <c r="B105" s="18" t="s">
        <v>79</v>
      </c>
      <c r="C105" s="17" t="s">
        <v>137</v>
      </c>
      <c r="D105" s="17">
        <v>2030</v>
      </c>
      <c r="E105" s="17">
        <v>0</v>
      </c>
      <c r="F105" s="17">
        <v>374.49832348623602</v>
      </c>
      <c r="G105" s="17">
        <v>20</v>
      </c>
      <c r="H105" s="17">
        <v>1036.5294117647059</v>
      </c>
      <c r="I105" s="17">
        <v>2021.035294117647</v>
      </c>
      <c r="J105" s="17">
        <v>1.7546391752577318E-3</v>
      </c>
      <c r="K105" s="17">
        <v>0</v>
      </c>
      <c r="L105" s="17">
        <v>53.4</v>
      </c>
      <c r="M105" s="17">
        <v>1</v>
      </c>
      <c r="N105" s="17" t="s">
        <v>31</v>
      </c>
      <c r="O105" s="17">
        <v>1.6176996000000001</v>
      </c>
    </row>
    <row r="106" spans="1:16" x14ac:dyDescent="0.55000000000000004">
      <c r="A106" s="18" t="s">
        <v>162</v>
      </c>
      <c r="B106" s="18" t="s">
        <v>81</v>
      </c>
      <c r="C106" s="17" t="s">
        <v>137</v>
      </c>
      <c r="D106" s="17">
        <v>2030</v>
      </c>
      <c r="E106" s="17">
        <v>0</v>
      </c>
      <c r="F106" s="17">
        <v>215.85667256498326</v>
      </c>
      <c r="G106" s="17">
        <v>20</v>
      </c>
      <c r="H106" s="17">
        <v>1129.3529411764705</v>
      </c>
      <c r="I106" s="17">
        <v>2202.0235294117647</v>
      </c>
      <c r="J106" s="17">
        <v>3.3353951890034363E-3</v>
      </c>
      <c r="K106" s="17">
        <v>0</v>
      </c>
      <c r="L106" s="17">
        <v>53.4</v>
      </c>
      <c r="M106" s="17">
        <v>1</v>
      </c>
      <c r="N106" s="17" t="s">
        <v>31</v>
      </c>
      <c r="O106" s="17">
        <v>1.6176996000000001</v>
      </c>
    </row>
    <row r="107" spans="1:16" x14ac:dyDescent="0.55000000000000004">
      <c r="A107" s="19" t="s">
        <v>163</v>
      </c>
      <c r="B107" s="19" t="s">
        <v>29</v>
      </c>
      <c r="C107" s="19" t="s">
        <v>164</v>
      </c>
      <c r="D107" s="19">
        <v>2030</v>
      </c>
      <c r="E107" s="19">
        <v>30.917047184170471</v>
      </c>
      <c r="F107" s="19">
        <v>1118163.1729452056</v>
      </c>
      <c r="G107" s="19">
        <v>20</v>
      </c>
      <c r="H107" s="19">
        <v>1469.7058823529412</v>
      </c>
      <c r="I107" s="19">
        <v>2166</v>
      </c>
      <c r="J107" s="19">
        <v>5.8804123711340209E-3</v>
      </c>
      <c r="K107" s="19">
        <v>0</v>
      </c>
      <c r="L107" s="19">
        <v>53.4</v>
      </c>
      <c r="M107" s="19">
        <v>1</v>
      </c>
      <c r="N107" s="19" t="s">
        <v>31</v>
      </c>
      <c r="O107" s="19">
        <v>10.784663999999999</v>
      </c>
      <c r="P107" t="s">
        <v>165</v>
      </c>
    </row>
    <row r="108" spans="1:16" x14ac:dyDescent="0.55000000000000004">
      <c r="A108" s="19" t="s">
        <v>166</v>
      </c>
      <c r="B108" s="19" t="s">
        <v>33</v>
      </c>
      <c r="C108" s="19" t="s">
        <v>164</v>
      </c>
      <c r="D108" s="19">
        <v>2030</v>
      </c>
      <c r="E108" s="19">
        <v>11.320395738203958</v>
      </c>
      <c r="F108" s="19">
        <v>590918.70719178079</v>
      </c>
      <c r="G108" s="19">
        <v>20</v>
      </c>
      <c r="H108" s="19">
        <v>1253.1176470588234</v>
      </c>
      <c r="I108" s="19">
        <v>1846.8</v>
      </c>
      <c r="J108" s="19">
        <v>4.6316151202749137E-3</v>
      </c>
      <c r="K108" s="19">
        <v>0</v>
      </c>
      <c r="L108" s="19">
        <v>53.4</v>
      </c>
      <c r="M108" s="19">
        <v>1</v>
      </c>
      <c r="N108" s="19" t="s">
        <v>31</v>
      </c>
      <c r="O108" s="19">
        <v>10.784663999999999</v>
      </c>
    </row>
    <row r="109" spans="1:16" x14ac:dyDescent="0.55000000000000004">
      <c r="A109" s="19" t="s">
        <v>167</v>
      </c>
      <c r="B109" s="19" t="s">
        <v>35</v>
      </c>
      <c r="C109" s="19" t="s">
        <v>164</v>
      </c>
      <c r="D109" s="19">
        <v>2030</v>
      </c>
      <c r="E109" s="19">
        <v>21.404109589041095</v>
      </c>
      <c r="F109" s="19">
        <v>581809.79417808214</v>
      </c>
      <c r="G109" s="19">
        <v>20</v>
      </c>
      <c r="H109" s="19">
        <v>1516.1176470588234</v>
      </c>
      <c r="I109" s="19">
        <v>2234.3999999999996</v>
      </c>
      <c r="J109" s="19">
        <v>6.0542955326460465E-3</v>
      </c>
      <c r="K109" s="19">
        <v>0</v>
      </c>
      <c r="L109" s="19">
        <v>53.4</v>
      </c>
      <c r="M109" s="19">
        <v>1</v>
      </c>
      <c r="N109" s="19" t="s">
        <v>31</v>
      </c>
      <c r="O109" s="19">
        <v>10.784663999999999</v>
      </c>
    </row>
    <row r="110" spans="1:16" x14ac:dyDescent="0.55000000000000004">
      <c r="A110" s="19" t="s">
        <v>168</v>
      </c>
      <c r="B110" s="19" t="s">
        <v>37</v>
      </c>
      <c r="C110" s="19" t="s">
        <v>164</v>
      </c>
      <c r="D110" s="19">
        <v>2030</v>
      </c>
      <c r="E110" s="19">
        <v>11.177701674277017</v>
      </c>
      <c r="F110" s="19">
        <v>326745.53219178086</v>
      </c>
      <c r="G110" s="19">
        <v>20</v>
      </c>
      <c r="H110" s="19">
        <v>1206.7058823529412</v>
      </c>
      <c r="I110" s="19">
        <v>1778.3999999999999</v>
      </c>
      <c r="J110" s="19">
        <v>3.6199312714776627E-3</v>
      </c>
      <c r="K110" s="19">
        <v>0</v>
      </c>
      <c r="L110" s="19">
        <v>53.4</v>
      </c>
      <c r="M110" s="19">
        <v>1</v>
      </c>
      <c r="N110" s="19" t="s">
        <v>31</v>
      </c>
      <c r="O110" s="19">
        <v>10.784663999999999</v>
      </c>
    </row>
    <row r="111" spans="1:16" x14ac:dyDescent="0.55000000000000004">
      <c r="A111" s="19" t="s">
        <v>169</v>
      </c>
      <c r="B111" s="19" t="s">
        <v>39</v>
      </c>
      <c r="C111" s="19" t="s">
        <v>164</v>
      </c>
      <c r="D111" s="19">
        <v>2030</v>
      </c>
      <c r="E111" s="19">
        <v>2.1404109589041096</v>
      </c>
      <c r="F111" s="19">
        <v>78263.19486301369</v>
      </c>
      <c r="G111" s="19">
        <v>20</v>
      </c>
      <c r="H111" s="19">
        <v>1113.8823529411764</v>
      </c>
      <c r="I111" s="19">
        <v>1641.6</v>
      </c>
      <c r="J111" s="19">
        <v>2.5292096219931269E-3</v>
      </c>
      <c r="K111" s="19">
        <v>0</v>
      </c>
      <c r="L111" s="19">
        <v>53.4</v>
      </c>
      <c r="M111" s="19">
        <v>1</v>
      </c>
      <c r="N111" s="19" t="s">
        <v>31</v>
      </c>
      <c r="O111" s="19">
        <v>10.784663999999999</v>
      </c>
    </row>
    <row r="112" spans="1:16" x14ac:dyDescent="0.55000000000000004">
      <c r="A112" s="19" t="s">
        <v>170</v>
      </c>
      <c r="B112" s="19" t="s">
        <v>41</v>
      </c>
      <c r="C112" s="19" t="s">
        <v>164</v>
      </c>
      <c r="D112" s="19">
        <v>2030</v>
      </c>
      <c r="E112" s="19">
        <v>9.8458904109589049</v>
      </c>
      <c r="F112" s="19">
        <v>539247.66267123283</v>
      </c>
      <c r="G112" s="19">
        <v>20</v>
      </c>
      <c r="H112" s="19">
        <v>1407.8235294117646</v>
      </c>
      <c r="I112" s="19">
        <v>2074.7999999999997</v>
      </c>
      <c r="J112" s="19">
        <v>5.991065292096219E-3</v>
      </c>
      <c r="K112" s="19">
        <v>0</v>
      </c>
      <c r="L112" s="19">
        <v>53.4</v>
      </c>
      <c r="M112" s="19">
        <v>1</v>
      </c>
      <c r="N112" s="19" t="s">
        <v>31</v>
      </c>
      <c r="O112" s="19">
        <v>10.784663999999999</v>
      </c>
    </row>
    <row r="113" spans="1:15" x14ac:dyDescent="0.55000000000000004">
      <c r="A113" s="19" t="s">
        <v>171</v>
      </c>
      <c r="B113" s="19" t="s">
        <v>43</v>
      </c>
      <c r="C113" s="19" t="s">
        <v>164</v>
      </c>
      <c r="D113" s="19">
        <v>2030</v>
      </c>
      <c r="E113" s="19">
        <v>0.23782343987823443</v>
      </c>
      <c r="F113" s="19">
        <v>41959.768150684926</v>
      </c>
      <c r="G113" s="19">
        <v>20</v>
      </c>
      <c r="H113" s="19">
        <v>1701.7647058823529</v>
      </c>
      <c r="I113" s="19">
        <v>2508</v>
      </c>
      <c r="J113" s="19">
        <v>7.4137457044673527E-3</v>
      </c>
      <c r="K113" s="19">
        <v>0</v>
      </c>
      <c r="L113" s="19">
        <v>53.4</v>
      </c>
      <c r="M113" s="19">
        <v>1</v>
      </c>
      <c r="N113" s="19" t="s">
        <v>31</v>
      </c>
      <c r="O113" s="19">
        <v>10.784663999999999</v>
      </c>
    </row>
    <row r="114" spans="1:15" x14ac:dyDescent="0.55000000000000004">
      <c r="A114" s="19" t="s">
        <v>172</v>
      </c>
      <c r="B114" s="19" t="s">
        <v>45</v>
      </c>
      <c r="C114" s="19" t="s">
        <v>164</v>
      </c>
      <c r="D114" s="19">
        <v>2030</v>
      </c>
      <c r="E114" s="19">
        <v>6.6590563165905632</v>
      </c>
      <c r="F114" s="19">
        <v>712552.08253424661</v>
      </c>
      <c r="G114" s="19">
        <v>20</v>
      </c>
      <c r="H114" s="19">
        <v>1516.1176470588234</v>
      </c>
      <c r="I114" s="19">
        <v>2234.3999999999996</v>
      </c>
      <c r="J114" s="19">
        <v>6.0542955326460465E-3</v>
      </c>
      <c r="K114" s="19">
        <v>0</v>
      </c>
      <c r="L114" s="19">
        <v>53.4</v>
      </c>
      <c r="M114" s="19">
        <v>1</v>
      </c>
      <c r="N114" s="19" t="s">
        <v>31</v>
      </c>
      <c r="O114" s="19">
        <v>10.784663999999999</v>
      </c>
    </row>
    <row r="115" spans="1:15" x14ac:dyDescent="0.55000000000000004">
      <c r="A115" s="19" t="s">
        <v>173</v>
      </c>
      <c r="B115" s="19" t="s">
        <v>47</v>
      </c>
      <c r="C115" s="19" t="s">
        <v>164</v>
      </c>
      <c r="D115" s="19">
        <v>2030</v>
      </c>
      <c r="E115" s="19">
        <v>3.4246575342465753</v>
      </c>
      <c r="F115" s="19">
        <v>252904.9</v>
      </c>
      <c r="G115" s="19">
        <v>20</v>
      </c>
      <c r="H115" s="19">
        <v>2150.4117647058824</v>
      </c>
      <c r="I115" s="19">
        <v>3169.2</v>
      </c>
      <c r="J115" s="19">
        <v>7.4137457044673527E-3</v>
      </c>
      <c r="K115" s="19">
        <v>0</v>
      </c>
      <c r="L115" s="19">
        <v>53.4</v>
      </c>
      <c r="M115" s="19">
        <v>1</v>
      </c>
      <c r="N115" s="19" t="s">
        <v>31</v>
      </c>
      <c r="O115" s="19">
        <v>10.784663999999999</v>
      </c>
    </row>
    <row r="116" spans="1:15" x14ac:dyDescent="0.55000000000000004">
      <c r="A116" s="19" t="s">
        <v>174</v>
      </c>
      <c r="B116" s="19" t="s">
        <v>49</v>
      </c>
      <c r="C116" s="19" t="s">
        <v>164</v>
      </c>
      <c r="D116" s="19">
        <v>2030</v>
      </c>
      <c r="E116" s="19">
        <v>2.7349695585996954</v>
      </c>
      <c r="F116" s="19">
        <v>62014.068835616439</v>
      </c>
      <c r="G116" s="19">
        <v>20</v>
      </c>
      <c r="H116" s="19">
        <v>1624.4117647058824</v>
      </c>
      <c r="I116" s="19">
        <v>2394</v>
      </c>
      <c r="J116" s="19">
        <v>5.5484536082474221E-3</v>
      </c>
      <c r="K116" s="19">
        <v>0</v>
      </c>
      <c r="L116" s="19">
        <v>53.4</v>
      </c>
      <c r="M116" s="19">
        <v>1</v>
      </c>
      <c r="N116" s="19" t="s">
        <v>31</v>
      </c>
      <c r="O116" s="19">
        <v>10.784663999999999</v>
      </c>
    </row>
    <row r="117" spans="1:15" x14ac:dyDescent="0.55000000000000004">
      <c r="A117" s="19" t="s">
        <v>175</v>
      </c>
      <c r="B117" s="19" t="s">
        <v>51</v>
      </c>
      <c r="C117" s="19" t="s">
        <v>164</v>
      </c>
      <c r="D117" s="19">
        <v>2030</v>
      </c>
      <c r="E117" s="19">
        <v>3.0917047184170472</v>
      </c>
      <c r="F117" s="19">
        <v>128200.60753424658</v>
      </c>
      <c r="G117" s="19">
        <v>20</v>
      </c>
      <c r="H117" s="19">
        <v>1454.2352941176471</v>
      </c>
      <c r="I117" s="19">
        <v>2143.2000000000003</v>
      </c>
      <c r="J117" s="19">
        <v>5.9278350515463906E-3</v>
      </c>
      <c r="K117" s="19">
        <v>0</v>
      </c>
      <c r="L117" s="19">
        <v>53.4</v>
      </c>
      <c r="M117" s="19">
        <v>1</v>
      </c>
      <c r="N117" s="19" t="s">
        <v>31</v>
      </c>
      <c r="O117" s="19">
        <v>10.784663999999999</v>
      </c>
    </row>
    <row r="118" spans="1:15" x14ac:dyDescent="0.55000000000000004">
      <c r="A118" s="19" t="s">
        <v>176</v>
      </c>
      <c r="B118" s="19" t="s">
        <v>53</v>
      </c>
      <c r="C118" s="19" t="s">
        <v>164</v>
      </c>
      <c r="D118" s="19">
        <v>2030</v>
      </c>
      <c r="E118" s="19">
        <v>17.551369863013697</v>
      </c>
      <c r="F118" s="19">
        <v>304928.21575342462</v>
      </c>
      <c r="G118" s="19">
        <v>20</v>
      </c>
      <c r="H118" s="19">
        <v>804.47058823529414</v>
      </c>
      <c r="I118" s="19">
        <v>1185.6000000000001</v>
      </c>
      <c r="J118" s="19">
        <v>1.81786941580756E-3</v>
      </c>
      <c r="K118" s="19">
        <v>0</v>
      </c>
      <c r="L118" s="19">
        <v>53.4</v>
      </c>
      <c r="M118" s="19">
        <v>1</v>
      </c>
      <c r="N118" s="19" t="s">
        <v>31</v>
      </c>
      <c r="O118" s="19">
        <v>10.784663999999999</v>
      </c>
    </row>
    <row r="119" spans="1:15" x14ac:dyDescent="0.55000000000000004">
      <c r="A119" s="19" t="s">
        <v>177</v>
      </c>
      <c r="B119" s="19" t="s">
        <v>55</v>
      </c>
      <c r="C119" s="19" t="s">
        <v>164</v>
      </c>
      <c r="D119" s="19">
        <v>2030</v>
      </c>
      <c r="E119" s="19">
        <v>3.2343987823439875</v>
      </c>
      <c r="F119" s="19">
        <v>13382.673302288016</v>
      </c>
      <c r="G119" s="19">
        <v>20</v>
      </c>
      <c r="H119" s="19">
        <v>1129.3529411764705</v>
      </c>
      <c r="I119" s="19">
        <v>1664.3999999999999</v>
      </c>
      <c r="J119" s="19">
        <v>3.3353951890034363E-3</v>
      </c>
      <c r="K119" s="19">
        <v>0</v>
      </c>
      <c r="L119" s="19">
        <v>53.4</v>
      </c>
      <c r="M119" s="19">
        <v>1</v>
      </c>
      <c r="N119" s="19" t="s">
        <v>31</v>
      </c>
      <c r="O119" s="19">
        <v>10.784663999999999</v>
      </c>
    </row>
    <row r="120" spans="1:15" x14ac:dyDescent="0.55000000000000004">
      <c r="A120" s="19" t="s">
        <v>178</v>
      </c>
      <c r="B120" s="19" t="s">
        <v>57</v>
      </c>
      <c r="C120" s="19" t="s">
        <v>164</v>
      </c>
      <c r="D120" s="19">
        <v>2030</v>
      </c>
      <c r="E120" s="19">
        <v>7.4200913242009134</v>
      </c>
      <c r="F120" s="19">
        <v>374155.95650684927</v>
      </c>
      <c r="G120" s="19">
        <v>20</v>
      </c>
      <c r="H120" s="19">
        <v>1454.2352941176471</v>
      </c>
      <c r="I120" s="19">
        <v>2143.2000000000003</v>
      </c>
      <c r="J120" s="19">
        <v>6.5759450171821304E-3</v>
      </c>
      <c r="K120" s="19">
        <v>0</v>
      </c>
      <c r="L120" s="19">
        <v>53.4</v>
      </c>
      <c r="M120" s="19">
        <v>1</v>
      </c>
      <c r="N120" s="19" t="s">
        <v>31</v>
      </c>
      <c r="O120" s="19">
        <v>10.784663999999999</v>
      </c>
    </row>
    <row r="121" spans="1:15" x14ac:dyDescent="0.55000000000000004">
      <c r="A121" s="19" t="s">
        <v>179</v>
      </c>
      <c r="B121" s="19" t="s">
        <v>59</v>
      </c>
      <c r="C121" s="19" t="s">
        <v>164</v>
      </c>
      <c r="D121" s="19">
        <v>2030</v>
      </c>
      <c r="E121" s="19">
        <v>3.4246575342465753</v>
      </c>
      <c r="F121" s="19">
        <v>5450.6561643835612</v>
      </c>
      <c r="G121" s="19">
        <v>20</v>
      </c>
      <c r="H121" s="19">
        <v>1160.2941176470588</v>
      </c>
      <c r="I121" s="19">
        <v>1710</v>
      </c>
      <c r="J121" s="19">
        <v>2.2920962199312711E-3</v>
      </c>
      <c r="K121" s="19">
        <v>0</v>
      </c>
      <c r="L121" s="19">
        <v>53.4</v>
      </c>
      <c r="M121" s="19">
        <v>1</v>
      </c>
      <c r="N121" s="19" t="s">
        <v>31</v>
      </c>
      <c r="O121" s="19">
        <v>10.784663999999999</v>
      </c>
    </row>
    <row r="122" spans="1:15" x14ac:dyDescent="0.55000000000000004">
      <c r="A122" s="19" t="s">
        <v>180</v>
      </c>
      <c r="B122" s="19" t="s">
        <v>61</v>
      </c>
      <c r="C122" s="19" t="s">
        <v>164</v>
      </c>
      <c r="D122" s="19">
        <v>2030</v>
      </c>
      <c r="E122" s="19">
        <v>9.5129375951293768E-2</v>
      </c>
      <c r="F122" s="19">
        <v>166193.59075342465</v>
      </c>
      <c r="G122" s="19">
        <v>20</v>
      </c>
      <c r="H122" s="19">
        <v>1253.1176470588234</v>
      </c>
      <c r="I122" s="19">
        <v>1846.8</v>
      </c>
      <c r="J122" s="19">
        <v>4.6316151202749137E-3</v>
      </c>
      <c r="K122" s="19">
        <v>0</v>
      </c>
      <c r="L122" s="19">
        <v>53.4</v>
      </c>
      <c r="M122" s="19">
        <v>1</v>
      </c>
      <c r="N122" s="19" t="s">
        <v>31</v>
      </c>
      <c r="O122" s="19">
        <v>10.784663999999999</v>
      </c>
    </row>
    <row r="123" spans="1:15" x14ac:dyDescent="0.55000000000000004">
      <c r="A123" s="19" t="s">
        <v>181</v>
      </c>
      <c r="B123" s="19" t="s">
        <v>63</v>
      </c>
      <c r="C123" s="19" t="s">
        <v>164</v>
      </c>
      <c r="D123" s="19">
        <v>2030</v>
      </c>
      <c r="E123" s="19">
        <v>1.9977168949771689</v>
      </c>
      <c r="F123" s="19">
        <v>99757.291438356173</v>
      </c>
      <c r="G123" s="19">
        <v>20</v>
      </c>
      <c r="H123" s="19">
        <v>1067.4705882352941</v>
      </c>
      <c r="I123" s="19">
        <v>1573.2</v>
      </c>
      <c r="J123" s="19">
        <v>2.7189003436426111E-3</v>
      </c>
      <c r="K123" s="19">
        <v>0</v>
      </c>
      <c r="L123" s="19">
        <v>53.4</v>
      </c>
      <c r="M123" s="19">
        <v>1</v>
      </c>
      <c r="N123" s="19" t="s">
        <v>31</v>
      </c>
      <c r="O123" s="19">
        <v>10.784663999999999</v>
      </c>
    </row>
    <row r="124" spans="1:15" x14ac:dyDescent="0.55000000000000004">
      <c r="A124" s="19" t="s">
        <v>182</v>
      </c>
      <c r="B124" s="19" t="s">
        <v>65</v>
      </c>
      <c r="C124" s="19" t="s">
        <v>164</v>
      </c>
      <c r="D124" s="19">
        <v>2030</v>
      </c>
      <c r="E124" s="19">
        <v>3.2819634703196345</v>
      </c>
      <c r="F124" s="19">
        <v>38360.278082191777</v>
      </c>
      <c r="G124" s="19">
        <v>20</v>
      </c>
      <c r="H124" s="19">
        <v>835.41176470588232</v>
      </c>
      <c r="I124" s="19">
        <v>1231.1999999999998</v>
      </c>
      <c r="J124" s="19">
        <v>1.6439862542955326E-3</v>
      </c>
      <c r="K124" s="19">
        <v>0</v>
      </c>
      <c r="L124" s="19">
        <v>53.4</v>
      </c>
      <c r="M124" s="19">
        <v>1</v>
      </c>
      <c r="N124" s="19" t="s">
        <v>31</v>
      </c>
      <c r="O124" s="19">
        <v>10.784663999999999</v>
      </c>
    </row>
    <row r="125" spans="1:15" x14ac:dyDescent="0.55000000000000004">
      <c r="A125" s="19" t="s">
        <v>183</v>
      </c>
      <c r="B125" s="19" t="s">
        <v>67</v>
      </c>
      <c r="C125" s="19" t="s">
        <v>164</v>
      </c>
      <c r="D125" s="19">
        <v>2030</v>
      </c>
      <c r="E125" s="19">
        <v>3.4246575342465753</v>
      </c>
      <c r="F125" s="19">
        <v>36303.426712328765</v>
      </c>
      <c r="G125" s="19">
        <v>20</v>
      </c>
      <c r="H125" s="19">
        <v>974.64705882352951</v>
      </c>
      <c r="I125" s="19">
        <v>1436.4</v>
      </c>
      <c r="J125" s="19">
        <v>1.786254295532646E-3</v>
      </c>
      <c r="K125" s="19">
        <v>0</v>
      </c>
      <c r="L125" s="19">
        <v>53.4</v>
      </c>
      <c r="M125" s="19">
        <v>1</v>
      </c>
      <c r="N125" s="19" t="s">
        <v>31</v>
      </c>
      <c r="O125" s="19">
        <v>10.784663999999999</v>
      </c>
    </row>
    <row r="126" spans="1:15" x14ac:dyDescent="0.55000000000000004">
      <c r="A126" s="19" t="s">
        <v>184</v>
      </c>
      <c r="B126" s="19" t="s">
        <v>69</v>
      </c>
      <c r="C126" s="19" t="s">
        <v>164</v>
      </c>
      <c r="D126" s="19">
        <v>2030</v>
      </c>
      <c r="E126" s="19">
        <v>2.5684931506849313</v>
      </c>
      <c r="F126" s="19">
        <v>93175.367123287666</v>
      </c>
      <c r="G126" s="19">
        <v>20</v>
      </c>
      <c r="H126" s="19">
        <v>1129.3529411764705</v>
      </c>
      <c r="I126" s="19">
        <v>1664.3999999999999</v>
      </c>
      <c r="J126" s="19">
        <v>1.3436426116838487E-3</v>
      </c>
      <c r="K126" s="19">
        <v>0</v>
      </c>
      <c r="L126" s="19">
        <v>53.4</v>
      </c>
      <c r="M126" s="19">
        <v>1</v>
      </c>
      <c r="N126" s="19" t="s">
        <v>31</v>
      </c>
      <c r="O126" s="19">
        <v>10.784663999999999</v>
      </c>
    </row>
    <row r="127" spans="1:15" x14ac:dyDescent="0.55000000000000004">
      <c r="A127" s="19" t="s">
        <v>185</v>
      </c>
      <c r="B127" s="19" t="s">
        <v>71</v>
      </c>
      <c r="C127" s="19" t="s">
        <v>164</v>
      </c>
      <c r="D127" s="19">
        <v>2030</v>
      </c>
      <c r="E127" s="19">
        <v>2.8063165905631657</v>
      </c>
      <c r="F127" s="19">
        <v>42988.193835616439</v>
      </c>
      <c r="G127" s="19">
        <v>20</v>
      </c>
      <c r="H127" s="19">
        <v>1052</v>
      </c>
      <c r="I127" s="19">
        <v>1550.4</v>
      </c>
      <c r="J127" s="19">
        <v>1.1065292096219929E-3</v>
      </c>
      <c r="K127" s="19">
        <v>0</v>
      </c>
      <c r="L127" s="19">
        <v>53.4</v>
      </c>
      <c r="M127" s="19">
        <v>1</v>
      </c>
      <c r="N127" s="19" t="s">
        <v>31</v>
      </c>
      <c r="O127" s="19">
        <v>10.784663999999999</v>
      </c>
    </row>
    <row r="128" spans="1:15" x14ac:dyDescent="0.55000000000000004">
      <c r="A128" s="19" t="s">
        <v>186</v>
      </c>
      <c r="B128" s="19" t="s">
        <v>73</v>
      </c>
      <c r="C128" s="19" t="s">
        <v>164</v>
      </c>
      <c r="D128" s="19">
        <v>2030</v>
      </c>
      <c r="E128" s="19">
        <v>4.518645357686454</v>
      </c>
      <c r="F128" s="19">
        <v>30749.928082191778</v>
      </c>
      <c r="G128" s="19">
        <v>20</v>
      </c>
      <c r="H128" s="19">
        <v>1082.9411764705883</v>
      </c>
      <c r="I128" s="19">
        <v>1596</v>
      </c>
      <c r="J128" s="19">
        <v>2.2446735395189E-3</v>
      </c>
      <c r="K128" s="19">
        <v>0</v>
      </c>
      <c r="L128" s="19">
        <v>53.4</v>
      </c>
      <c r="M128" s="19">
        <v>1</v>
      </c>
      <c r="N128" s="19" t="s">
        <v>31</v>
      </c>
      <c r="O128" s="19">
        <v>10.784663999999999</v>
      </c>
    </row>
    <row r="129" spans="1:15" x14ac:dyDescent="0.55000000000000004">
      <c r="A129" s="19" t="s">
        <v>187</v>
      </c>
      <c r="B129" s="19" t="s">
        <v>75</v>
      </c>
      <c r="C129" s="19" t="s">
        <v>164</v>
      </c>
      <c r="D129" s="19">
        <v>2030</v>
      </c>
      <c r="E129" s="19">
        <v>2.9014459665144599</v>
      </c>
      <c r="F129" s="19">
        <v>35275.001027397258</v>
      </c>
      <c r="G129" s="19">
        <v>20</v>
      </c>
      <c r="H129" s="19">
        <v>1052</v>
      </c>
      <c r="I129" s="19">
        <v>1550.4</v>
      </c>
      <c r="J129" s="19">
        <v>2.4185567010309278E-3</v>
      </c>
      <c r="K129" s="19">
        <v>0</v>
      </c>
      <c r="L129" s="19">
        <v>53.4</v>
      </c>
      <c r="M129" s="19">
        <v>1</v>
      </c>
      <c r="N129" s="19" t="s">
        <v>31</v>
      </c>
      <c r="O129" s="19">
        <v>10.784663999999999</v>
      </c>
    </row>
    <row r="130" spans="1:15" x14ac:dyDescent="0.55000000000000004">
      <c r="A130" s="19" t="s">
        <v>188</v>
      </c>
      <c r="B130" s="19" t="s">
        <v>77</v>
      </c>
      <c r="C130" s="19" t="s">
        <v>164</v>
      </c>
      <c r="D130" s="19">
        <v>2030</v>
      </c>
      <c r="E130" s="19">
        <v>1.9739345509893456</v>
      </c>
      <c r="F130" s="19">
        <v>20465.67123287671</v>
      </c>
      <c r="G130" s="19">
        <v>20</v>
      </c>
      <c r="H130" s="19">
        <v>835.41176470588232</v>
      </c>
      <c r="I130" s="19">
        <v>1231.1999999999998</v>
      </c>
      <c r="J130" s="19">
        <v>1.6439862542955326E-3</v>
      </c>
      <c r="K130" s="19">
        <v>0</v>
      </c>
      <c r="L130" s="19">
        <v>53.4</v>
      </c>
      <c r="M130" s="19">
        <v>1</v>
      </c>
      <c r="N130" s="19" t="s">
        <v>31</v>
      </c>
      <c r="O130" s="19">
        <v>10.784663999999999</v>
      </c>
    </row>
    <row r="131" spans="1:15" x14ac:dyDescent="0.55000000000000004">
      <c r="A131" s="20" t="s">
        <v>189</v>
      </c>
      <c r="B131" s="20" t="s">
        <v>79</v>
      </c>
      <c r="C131" s="19" t="s">
        <v>164</v>
      </c>
      <c r="D131" s="19">
        <v>2030</v>
      </c>
      <c r="E131" s="19">
        <v>3.4246575342465753</v>
      </c>
      <c r="F131" s="19">
        <v>1439.7958904109587</v>
      </c>
      <c r="G131" s="19">
        <v>20</v>
      </c>
      <c r="H131" s="19">
        <v>1036.5294117647059</v>
      </c>
      <c r="I131" s="19">
        <v>1527.6</v>
      </c>
      <c r="J131" s="19">
        <v>1.7546391752577318E-3</v>
      </c>
      <c r="K131" s="19">
        <v>0</v>
      </c>
      <c r="L131" s="19">
        <v>53.4</v>
      </c>
      <c r="M131" s="19">
        <v>1</v>
      </c>
      <c r="N131" s="19" t="s">
        <v>31</v>
      </c>
      <c r="O131" s="19">
        <v>10.784663999999999</v>
      </c>
    </row>
    <row r="132" spans="1:15" x14ac:dyDescent="0.55000000000000004">
      <c r="A132" s="20" t="s">
        <v>190</v>
      </c>
      <c r="B132" s="20" t="s">
        <v>81</v>
      </c>
      <c r="C132" s="19" t="s">
        <v>164</v>
      </c>
      <c r="D132" s="19">
        <v>2030</v>
      </c>
      <c r="E132" s="19">
        <v>2.9014459665144599</v>
      </c>
      <c r="F132" s="19">
        <v>12752.478424657533</v>
      </c>
      <c r="G132" s="19">
        <v>20</v>
      </c>
      <c r="H132" s="19">
        <v>1129.3529411764705</v>
      </c>
      <c r="I132" s="19">
        <v>1664.3999999999999</v>
      </c>
      <c r="J132" s="19">
        <v>3.3353951890034363E-3</v>
      </c>
      <c r="K132" s="19">
        <v>0</v>
      </c>
      <c r="L132" s="19">
        <v>53.4</v>
      </c>
      <c r="M132" s="19">
        <v>1</v>
      </c>
      <c r="N132" s="19" t="s">
        <v>31</v>
      </c>
      <c r="O132" s="19">
        <v>10.784663999999999</v>
      </c>
    </row>
    <row r="133" spans="1:15" x14ac:dyDescent="0.55000000000000004">
      <c r="A133" s="11" t="s">
        <v>191</v>
      </c>
      <c r="B133" s="11" t="s">
        <v>29</v>
      </c>
      <c r="C133" s="11" t="s">
        <v>30</v>
      </c>
      <c r="D133" s="11">
        <v>2040</v>
      </c>
      <c r="E133" s="11">
        <v>0</v>
      </c>
      <c r="F133" s="11">
        <v>106236.02044750823</v>
      </c>
      <c r="G133" s="11">
        <v>20</v>
      </c>
      <c r="H133" s="11">
        <v>1550.0563924547059</v>
      </c>
      <c r="I133" s="11">
        <v>2662.6850299560047</v>
      </c>
      <c r="J133" s="11">
        <v>0.23956288659793817</v>
      </c>
      <c r="K133" s="11">
        <v>48.549178999999995</v>
      </c>
      <c r="L133" s="11">
        <v>0</v>
      </c>
      <c r="M133" s="11">
        <v>1</v>
      </c>
      <c r="N133" s="11" t="s">
        <v>31</v>
      </c>
      <c r="O133" s="11">
        <v>0</v>
      </c>
    </row>
    <row r="134" spans="1:15" x14ac:dyDescent="0.55000000000000004">
      <c r="A134" s="11" t="s">
        <v>192</v>
      </c>
      <c r="B134" s="11" t="s">
        <v>33</v>
      </c>
      <c r="C134" s="11" t="s">
        <v>30</v>
      </c>
      <c r="D134" s="11">
        <v>2040</v>
      </c>
      <c r="E134" s="11">
        <v>0</v>
      </c>
      <c r="F134" s="11">
        <v>160608.62214708372</v>
      </c>
      <c r="G134" s="11">
        <v>20</v>
      </c>
      <c r="H134" s="11">
        <v>1321.6270293561176</v>
      </c>
      <c r="I134" s="11">
        <v>2270.2893413309089</v>
      </c>
      <c r="J134" s="11">
        <v>0.18868797250859107</v>
      </c>
      <c r="K134" s="11">
        <v>48.549178999999995</v>
      </c>
      <c r="L134" s="11">
        <v>0</v>
      </c>
      <c r="M134" s="11">
        <v>1</v>
      </c>
      <c r="N134" s="11" t="s">
        <v>31</v>
      </c>
      <c r="O134" s="11">
        <v>0</v>
      </c>
    </row>
    <row r="135" spans="1:15" x14ac:dyDescent="0.55000000000000004">
      <c r="A135" s="11" t="s">
        <v>193</v>
      </c>
      <c r="B135" s="11" t="s">
        <v>35</v>
      </c>
      <c r="C135" s="11" t="s">
        <v>30</v>
      </c>
      <c r="D135" s="11">
        <v>2040</v>
      </c>
      <c r="E135" s="11">
        <v>0</v>
      </c>
      <c r="F135" s="11">
        <v>497612.1291117848</v>
      </c>
      <c r="G135" s="11">
        <v>20</v>
      </c>
      <c r="H135" s="11">
        <v>1599.0055416901175</v>
      </c>
      <c r="I135" s="11">
        <v>2746.7698203756677</v>
      </c>
      <c r="J135" s="11">
        <v>0.24664673539518897</v>
      </c>
      <c r="K135" s="11">
        <v>48.549178999999995</v>
      </c>
      <c r="L135" s="11">
        <v>0</v>
      </c>
      <c r="M135" s="11">
        <v>1</v>
      </c>
      <c r="N135" s="11" t="s">
        <v>31</v>
      </c>
      <c r="O135" s="11">
        <v>0</v>
      </c>
    </row>
    <row r="136" spans="1:15" x14ac:dyDescent="0.55000000000000004">
      <c r="A136" s="11" t="s">
        <v>194</v>
      </c>
      <c r="B136" s="11" t="s">
        <v>37</v>
      </c>
      <c r="C136" s="11" t="s">
        <v>30</v>
      </c>
      <c r="D136" s="11">
        <v>2040</v>
      </c>
      <c r="E136" s="11">
        <v>0</v>
      </c>
      <c r="F136" s="11">
        <v>86809.397688414232</v>
      </c>
      <c r="G136" s="11">
        <v>20</v>
      </c>
      <c r="H136" s="11">
        <v>1272.6778801207058</v>
      </c>
      <c r="I136" s="11">
        <v>2186.2045509112459</v>
      </c>
      <c r="J136" s="11">
        <v>0.14747285223367695</v>
      </c>
      <c r="K136" s="11">
        <v>48.549178999999995</v>
      </c>
      <c r="L136" s="11">
        <v>0</v>
      </c>
      <c r="M136" s="11">
        <v>1</v>
      </c>
      <c r="N136" s="11" t="s">
        <v>31</v>
      </c>
      <c r="O136" s="11">
        <v>0</v>
      </c>
    </row>
    <row r="137" spans="1:15" x14ac:dyDescent="0.55000000000000004">
      <c r="A137" s="11" t="s">
        <v>195</v>
      </c>
      <c r="B137" s="11" t="s">
        <v>39</v>
      </c>
      <c r="C137" s="11" t="s">
        <v>30</v>
      </c>
      <c r="D137" s="11">
        <v>2040</v>
      </c>
      <c r="E137" s="11">
        <v>0</v>
      </c>
      <c r="F137" s="11">
        <v>58378.745425397996</v>
      </c>
      <c r="G137" s="11">
        <v>20</v>
      </c>
      <c r="H137" s="11">
        <v>1174.7795816498824</v>
      </c>
      <c r="I137" s="11">
        <v>2018.0349700719191</v>
      </c>
      <c r="J137" s="11">
        <v>0.10303780068728521</v>
      </c>
      <c r="K137" s="11">
        <v>48.549178999999995</v>
      </c>
      <c r="L137" s="11">
        <v>0</v>
      </c>
      <c r="M137" s="11">
        <v>1</v>
      </c>
      <c r="N137" s="11" t="s">
        <v>31</v>
      </c>
      <c r="O137" s="11">
        <v>0</v>
      </c>
    </row>
    <row r="138" spans="1:15" x14ac:dyDescent="0.55000000000000004">
      <c r="A138" s="11" t="s">
        <v>196</v>
      </c>
      <c r="B138" s="11" t="s">
        <v>41</v>
      </c>
      <c r="C138" s="11" t="s">
        <v>30</v>
      </c>
      <c r="D138" s="11">
        <v>2040</v>
      </c>
      <c r="E138" s="11">
        <v>0</v>
      </c>
      <c r="F138" s="11">
        <v>175100.00759111074</v>
      </c>
      <c r="G138" s="11">
        <v>20</v>
      </c>
      <c r="H138" s="11">
        <v>1484.7908601408235</v>
      </c>
      <c r="I138" s="11">
        <v>2550.57197606312</v>
      </c>
      <c r="J138" s="11">
        <v>0.24407079037800686</v>
      </c>
      <c r="K138" s="11">
        <v>48.549178999999995</v>
      </c>
      <c r="L138" s="11">
        <v>0</v>
      </c>
      <c r="M138" s="11">
        <v>1</v>
      </c>
      <c r="N138" s="11" t="s">
        <v>31</v>
      </c>
      <c r="O138" s="11">
        <v>0</v>
      </c>
    </row>
    <row r="139" spans="1:15" x14ac:dyDescent="0.55000000000000004">
      <c r="A139" s="11" t="s">
        <v>197</v>
      </c>
      <c r="B139" s="11" t="s">
        <v>43</v>
      </c>
      <c r="C139" s="11" t="s">
        <v>30</v>
      </c>
      <c r="D139" s="11">
        <v>2040</v>
      </c>
      <c r="E139" s="11">
        <v>0</v>
      </c>
      <c r="F139" s="11">
        <v>43877.796888664103</v>
      </c>
      <c r="G139" s="11">
        <v>20</v>
      </c>
      <c r="H139" s="11">
        <v>1794.8021386317648</v>
      </c>
      <c r="I139" s="11">
        <v>3083.1089820543211</v>
      </c>
      <c r="J139" s="11">
        <v>0.30202955326460479</v>
      </c>
      <c r="K139" s="11">
        <v>48.549178999999995</v>
      </c>
      <c r="L139" s="11">
        <v>0</v>
      </c>
      <c r="M139" s="11">
        <v>1</v>
      </c>
      <c r="N139" s="11" t="s">
        <v>31</v>
      </c>
      <c r="O139" s="11">
        <v>0</v>
      </c>
    </row>
    <row r="140" spans="1:15" x14ac:dyDescent="0.55000000000000004">
      <c r="A140" s="11" t="s">
        <v>198</v>
      </c>
      <c r="B140" s="11" t="s">
        <v>45</v>
      </c>
      <c r="C140" s="11" t="s">
        <v>30</v>
      </c>
      <c r="D140" s="11">
        <v>2040</v>
      </c>
      <c r="E140" s="11">
        <v>0</v>
      </c>
      <c r="F140" s="11">
        <v>50118.642104534141</v>
      </c>
      <c r="G140" s="11">
        <v>20</v>
      </c>
      <c r="H140" s="11">
        <v>1599.0055416901175</v>
      </c>
      <c r="I140" s="11">
        <v>2746.7698203756677</v>
      </c>
      <c r="J140" s="11">
        <v>0.24664673539518897</v>
      </c>
      <c r="K140" s="11">
        <v>48.549178999999995</v>
      </c>
      <c r="L140" s="11">
        <v>0</v>
      </c>
      <c r="M140" s="11">
        <v>1</v>
      </c>
      <c r="N140" s="11" t="s">
        <v>31</v>
      </c>
      <c r="O140" s="11">
        <v>0</v>
      </c>
    </row>
    <row r="141" spans="1:15" x14ac:dyDescent="0.55000000000000004">
      <c r="A141" s="11" t="s">
        <v>199</v>
      </c>
      <c r="B141" s="11" t="s">
        <v>47</v>
      </c>
      <c r="C141" s="11" t="s">
        <v>30</v>
      </c>
      <c r="D141" s="11">
        <v>2040</v>
      </c>
      <c r="E141" s="11">
        <v>0</v>
      </c>
      <c r="F141" s="11">
        <v>50118.642104534141</v>
      </c>
      <c r="G141" s="11">
        <v>20</v>
      </c>
      <c r="H141" s="11">
        <v>2267.9772479074118</v>
      </c>
      <c r="I141" s="11">
        <v>3895.9286227777329</v>
      </c>
      <c r="J141" s="11">
        <v>0.30202955326460479</v>
      </c>
      <c r="K141" s="11">
        <v>48.549178999999995</v>
      </c>
      <c r="L141" s="11">
        <v>0</v>
      </c>
      <c r="M141" s="11">
        <v>1</v>
      </c>
      <c r="N141" s="11" t="s">
        <v>31</v>
      </c>
      <c r="O141" s="11">
        <v>0</v>
      </c>
    </row>
    <row r="142" spans="1:15" x14ac:dyDescent="0.55000000000000004">
      <c r="A142" s="11" t="s">
        <v>200</v>
      </c>
      <c r="B142" s="11" t="s">
        <v>49</v>
      </c>
      <c r="C142" s="11" t="s">
        <v>30</v>
      </c>
      <c r="D142" s="11">
        <v>2040</v>
      </c>
      <c r="E142" s="11">
        <v>0</v>
      </c>
      <c r="F142" s="11">
        <v>50118.642104534141</v>
      </c>
      <c r="G142" s="11">
        <v>20</v>
      </c>
      <c r="H142" s="11">
        <v>1713.220223239412</v>
      </c>
      <c r="I142" s="11">
        <v>2942.9676646882158</v>
      </c>
      <c r="J142" s="11">
        <v>0.22603917525773196</v>
      </c>
      <c r="K142" s="11">
        <v>48.549178999999995</v>
      </c>
      <c r="L142" s="11">
        <v>0</v>
      </c>
      <c r="M142" s="11">
        <v>1</v>
      </c>
      <c r="N142" s="11" t="s">
        <v>31</v>
      </c>
      <c r="O142" s="11">
        <v>0</v>
      </c>
    </row>
    <row r="143" spans="1:15" x14ac:dyDescent="0.55000000000000004">
      <c r="A143" s="11" t="s">
        <v>201</v>
      </c>
      <c r="B143" s="11" t="s">
        <v>51</v>
      </c>
      <c r="C143" s="11" t="s">
        <v>30</v>
      </c>
      <c r="D143" s="11">
        <v>2040</v>
      </c>
      <c r="E143" s="11">
        <v>0</v>
      </c>
      <c r="F143" s="11">
        <v>95894.802731663382</v>
      </c>
      <c r="G143" s="11">
        <v>20</v>
      </c>
      <c r="H143" s="11">
        <v>1533.7400093762355</v>
      </c>
      <c r="I143" s="11">
        <v>2634.6567664827835</v>
      </c>
      <c r="J143" s="11">
        <v>0.24149484536082472</v>
      </c>
      <c r="K143" s="11">
        <v>48.549178999999995</v>
      </c>
      <c r="L143" s="11">
        <v>0</v>
      </c>
      <c r="M143" s="11">
        <v>1</v>
      </c>
      <c r="N143" s="11" t="s">
        <v>31</v>
      </c>
      <c r="O143" s="11">
        <v>0</v>
      </c>
    </row>
    <row r="144" spans="1:15" x14ac:dyDescent="0.55000000000000004">
      <c r="A144" s="11" t="s">
        <v>202</v>
      </c>
      <c r="B144" s="11" t="s">
        <v>53</v>
      </c>
      <c r="C144" s="11" t="s">
        <v>30</v>
      </c>
      <c r="D144" s="11">
        <v>2040</v>
      </c>
      <c r="E144" s="11">
        <v>0</v>
      </c>
      <c r="F144" s="11">
        <v>50118.642104534141</v>
      </c>
      <c r="G144" s="11">
        <v>20</v>
      </c>
      <c r="H144" s="11">
        <v>848.4519200804707</v>
      </c>
      <c r="I144" s="11">
        <v>1457.4697006074973</v>
      </c>
      <c r="J144" s="11">
        <v>7.4058419243986262E-2</v>
      </c>
      <c r="K144" s="11">
        <v>48.549178999999995</v>
      </c>
      <c r="L144" s="11">
        <v>0</v>
      </c>
      <c r="M144" s="11">
        <v>1</v>
      </c>
      <c r="N144" s="11" t="s">
        <v>31</v>
      </c>
      <c r="O144" s="11">
        <v>0</v>
      </c>
    </row>
    <row r="145" spans="1:15" x14ac:dyDescent="0.55000000000000004">
      <c r="A145" s="11" t="s">
        <v>203</v>
      </c>
      <c r="B145" s="11" t="s">
        <v>55</v>
      </c>
      <c r="C145" s="11" t="s">
        <v>30</v>
      </c>
      <c r="D145" s="11">
        <v>2040</v>
      </c>
      <c r="E145" s="11">
        <v>0</v>
      </c>
      <c r="F145" s="11">
        <v>50118.642104534141</v>
      </c>
      <c r="G145" s="11">
        <v>20</v>
      </c>
      <c r="H145" s="11">
        <v>1191.095964728353</v>
      </c>
      <c r="I145" s="11">
        <v>2046.0632335451403</v>
      </c>
      <c r="J145" s="11">
        <v>0.13588109965635739</v>
      </c>
      <c r="K145" s="11">
        <v>48.549178999999995</v>
      </c>
      <c r="L145" s="11">
        <v>0</v>
      </c>
      <c r="M145" s="11">
        <v>1</v>
      </c>
      <c r="N145" s="11" t="s">
        <v>31</v>
      </c>
      <c r="O145" s="11">
        <v>0</v>
      </c>
    </row>
    <row r="146" spans="1:15" x14ac:dyDescent="0.55000000000000004">
      <c r="A146" s="11" t="s">
        <v>204</v>
      </c>
      <c r="B146" s="11" t="s">
        <v>57</v>
      </c>
      <c r="C146" s="11" t="s">
        <v>30</v>
      </c>
      <c r="D146" s="11">
        <v>2040</v>
      </c>
      <c r="E146" s="11">
        <v>0</v>
      </c>
      <c r="F146" s="11">
        <v>50118.642104534141</v>
      </c>
      <c r="G146" s="11">
        <v>20</v>
      </c>
      <c r="H146" s="11">
        <v>1557.5832133070578</v>
      </c>
      <c r="I146" s="11">
        <v>2790.5026723003066</v>
      </c>
      <c r="J146" s="11">
        <v>0.27161512027491408</v>
      </c>
      <c r="K146" s="11">
        <v>48.549178999999995</v>
      </c>
      <c r="L146" s="11">
        <v>0</v>
      </c>
      <c r="M146" s="11">
        <v>1</v>
      </c>
      <c r="N146" s="11" t="s">
        <v>31</v>
      </c>
      <c r="O146" s="11">
        <v>0</v>
      </c>
    </row>
    <row r="147" spans="1:15" x14ac:dyDescent="0.55000000000000004">
      <c r="A147" s="11" t="s">
        <v>205</v>
      </c>
      <c r="B147" s="11" t="s">
        <v>59</v>
      </c>
      <c r="C147" s="11" t="s">
        <v>30</v>
      </c>
      <c r="D147" s="11">
        <v>2040</v>
      </c>
      <c r="E147" s="11">
        <v>0</v>
      </c>
      <c r="F147" s="11">
        <v>50118.642104534141</v>
      </c>
      <c r="G147" s="11">
        <v>20</v>
      </c>
      <c r="H147" s="11">
        <v>1223.7287308852942</v>
      </c>
      <c r="I147" s="11">
        <v>2102.1197604915824</v>
      </c>
      <c r="J147" s="11">
        <v>9.3378006872852234E-2</v>
      </c>
      <c r="K147" s="11">
        <v>48.549178999999995</v>
      </c>
      <c r="L147" s="11">
        <v>0</v>
      </c>
      <c r="M147" s="11">
        <v>1</v>
      </c>
      <c r="N147" s="11" t="s">
        <v>31</v>
      </c>
      <c r="O147" s="11">
        <v>0</v>
      </c>
    </row>
    <row r="148" spans="1:15" x14ac:dyDescent="0.55000000000000004">
      <c r="A148" s="11" t="s">
        <v>206</v>
      </c>
      <c r="B148" s="11" t="s">
        <v>61</v>
      </c>
      <c r="C148" s="11" t="s">
        <v>30</v>
      </c>
      <c r="D148" s="11">
        <v>2040</v>
      </c>
      <c r="E148" s="11">
        <v>0</v>
      </c>
      <c r="F148" s="11">
        <v>671605.95918819995</v>
      </c>
      <c r="G148" s="11">
        <v>20</v>
      </c>
      <c r="H148" s="11">
        <v>1321.6270293561176</v>
      </c>
      <c r="I148" s="11">
        <v>2270.2893413309089</v>
      </c>
      <c r="J148" s="11">
        <v>0.18868797250859107</v>
      </c>
      <c r="K148" s="11">
        <v>48.549178999999995</v>
      </c>
      <c r="L148" s="11">
        <v>0</v>
      </c>
      <c r="M148" s="11">
        <v>1</v>
      </c>
      <c r="N148" s="11" t="s">
        <v>31</v>
      </c>
      <c r="O148" s="11">
        <v>0</v>
      </c>
    </row>
    <row r="149" spans="1:15" x14ac:dyDescent="0.55000000000000004">
      <c r="A149" s="11" t="s">
        <v>207</v>
      </c>
      <c r="B149" s="11" t="s">
        <v>63</v>
      </c>
      <c r="C149" s="11" t="s">
        <v>30</v>
      </c>
      <c r="D149" s="11">
        <v>2040</v>
      </c>
      <c r="E149" s="11">
        <v>0</v>
      </c>
      <c r="F149" s="11">
        <v>6810.5022831050228</v>
      </c>
      <c r="G149" s="11">
        <v>20</v>
      </c>
      <c r="H149" s="11">
        <v>1125.8304324144706</v>
      </c>
      <c r="I149" s="11">
        <v>1933.9501796522559</v>
      </c>
      <c r="J149" s="11">
        <v>0.11076563573883161</v>
      </c>
      <c r="K149" s="11">
        <v>48.549178999999995</v>
      </c>
      <c r="L149" s="11">
        <v>0</v>
      </c>
      <c r="M149" s="11">
        <v>1</v>
      </c>
      <c r="N149" s="11" t="s">
        <v>31</v>
      </c>
      <c r="O149" s="11">
        <v>0</v>
      </c>
    </row>
    <row r="150" spans="1:15" x14ac:dyDescent="0.55000000000000004">
      <c r="A150" s="11" t="s">
        <v>208</v>
      </c>
      <c r="B150" s="11" t="s">
        <v>65</v>
      </c>
      <c r="C150" s="11" t="s">
        <v>30</v>
      </c>
      <c r="D150" s="11">
        <v>2040</v>
      </c>
      <c r="E150" s="11">
        <v>0</v>
      </c>
      <c r="F150" s="11">
        <v>6810.5022831050228</v>
      </c>
      <c r="G150" s="11">
        <v>20</v>
      </c>
      <c r="H150" s="11">
        <v>881.0846862374118</v>
      </c>
      <c r="I150" s="11">
        <v>1513.5262275539394</v>
      </c>
      <c r="J150" s="11">
        <v>6.6974570446735396E-2</v>
      </c>
      <c r="K150" s="11">
        <v>48.549178999999995</v>
      </c>
      <c r="L150" s="11">
        <v>0</v>
      </c>
      <c r="M150" s="11">
        <v>1</v>
      </c>
      <c r="N150" s="11" t="s">
        <v>31</v>
      </c>
      <c r="O150" s="11">
        <v>0</v>
      </c>
    </row>
    <row r="151" spans="1:15" x14ac:dyDescent="0.55000000000000004">
      <c r="A151" s="11" t="s">
        <v>209</v>
      </c>
      <c r="B151" s="11" t="s">
        <v>67</v>
      </c>
      <c r="C151" s="11" t="s">
        <v>30</v>
      </c>
      <c r="D151" s="11">
        <v>2040</v>
      </c>
      <c r="E151" s="11">
        <v>0</v>
      </c>
      <c r="F151" s="11">
        <v>50118.642104534141</v>
      </c>
      <c r="G151" s="11">
        <v>20</v>
      </c>
      <c r="H151" s="11">
        <v>1027.9321339436472</v>
      </c>
      <c r="I151" s="11">
        <v>1765.7805988129294</v>
      </c>
      <c r="J151" s="11">
        <v>7.2770446735395192E-2</v>
      </c>
      <c r="K151" s="11">
        <v>48.549178999999995</v>
      </c>
      <c r="L151" s="11">
        <v>0</v>
      </c>
      <c r="M151" s="11">
        <v>1</v>
      </c>
      <c r="N151" s="11" t="s">
        <v>31</v>
      </c>
      <c r="O151" s="11">
        <v>0</v>
      </c>
    </row>
    <row r="152" spans="1:15" x14ac:dyDescent="0.55000000000000004">
      <c r="A152" s="11" t="s">
        <v>210</v>
      </c>
      <c r="B152" s="11" t="s">
        <v>69</v>
      </c>
      <c r="C152" s="11" t="s">
        <v>30</v>
      </c>
      <c r="D152" s="11">
        <v>2040</v>
      </c>
      <c r="E152" s="11">
        <v>0</v>
      </c>
      <c r="F152" s="11">
        <v>6810.5022831050228</v>
      </c>
      <c r="G152" s="11">
        <v>20</v>
      </c>
      <c r="H152" s="11">
        <v>1174.7795816498824</v>
      </c>
      <c r="I152" s="11">
        <v>2018.0349700719191</v>
      </c>
      <c r="J152" s="11">
        <v>0.10303780068728521</v>
      </c>
      <c r="K152" s="11">
        <v>48.549178999999995</v>
      </c>
      <c r="L152" s="11">
        <v>0</v>
      </c>
      <c r="M152" s="11">
        <v>1</v>
      </c>
      <c r="N152" s="11" t="s">
        <v>31</v>
      </c>
      <c r="O152" s="11">
        <v>0</v>
      </c>
    </row>
    <row r="153" spans="1:15" x14ac:dyDescent="0.55000000000000004">
      <c r="A153" s="11" t="s">
        <v>211</v>
      </c>
      <c r="B153" s="11" t="s">
        <v>71</v>
      </c>
      <c r="C153" s="11" t="s">
        <v>30</v>
      </c>
      <c r="D153" s="11">
        <v>2040</v>
      </c>
      <c r="E153" s="11">
        <v>0</v>
      </c>
      <c r="F153" s="11">
        <v>6810.5022831050228</v>
      </c>
      <c r="G153" s="11">
        <v>20</v>
      </c>
      <c r="H153" s="11">
        <v>1109.5140493360002</v>
      </c>
      <c r="I153" s="11">
        <v>1905.921916179035</v>
      </c>
      <c r="J153" s="11">
        <v>4.5079037800687283E-2</v>
      </c>
      <c r="K153" s="11">
        <v>48.549178999999995</v>
      </c>
      <c r="L153" s="11">
        <v>0</v>
      </c>
      <c r="M153" s="11">
        <v>1</v>
      </c>
      <c r="N153" s="11" t="s">
        <v>31</v>
      </c>
      <c r="O153" s="11">
        <v>0</v>
      </c>
    </row>
    <row r="154" spans="1:15" x14ac:dyDescent="0.55000000000000004">
      <c r="A154" s="11" t="s">
        <v>212</v>
      </c>
      <c r="B154" s="11" t="s">
        <v>73</v>
      </c>
      <c r="C154" s="11" t="s">
        <v>30</v>
      </c>
      <c r="D154" s="11">
        <v>2040</v>
      </c>
      <c r="E154" s="11">
        <v>0</v>
      </c>
      <c r="F154" s="11">
        <v>6810.5022831050228</v>
      </c>
      <c r="G154" s="11">
        <v>20</v>
      </c>
      <c r="H154" s="11">
        <v>1142.1468154929412</v>
      </c>
      <c r="I154" s="11">
        <v>1961.9784431254768</v>
      </c>
      <c r="J154" s="11">
        <v>9.1446048109965622E-2</v>
      </c>
      <c r="K154" s="11">
        <v>48.549178999999995</v>
      </c>
      <c r="L154" s="11">
        <v>0</v>
      </c>
      <c r="M154" s="11">
        <v>1</v>
      </c>
      <c r="N154" s="11" t="s">
        <v>31</v>
      </c>
      <c r="O154" s="11">
        <v>0</v>
      </c>
    </row>
    <row r="155" spans="1:15" x14ac:dyDescent="0.55000000000000004">
      <c r="A155" s="11" t="s">
        <v>213</v>
      </c>
      <c r="B155" s="11" t="s">
        <v>75</v>
      </c>
      <c r="C155" s="11" t="s">
        <v>30</v>
      </c>
      <c r="D155" s="11">
        <v>2040</v>
      </c>
      <c r="E155" s="11">
        <v>0</v>
      </c>
      <c r="F155" s="11">
        <v>6810.5022831050228</v>
      </c>
      <c r="G155" s="11">
        <v>20</v>
      </c>
      <c r="H155" s="11">
        <v>1109.5140493360002</v>
      </c>
      <c r="I155" s="11">
        <v>1905.921916179035</v>
      </c>
      <c r="J155" s="11">
        <v>9.8529896907216502E-2</v>
      </c>
      <c r="K155" s="11">
        <v>48.549178999999995</v>
      </c>
      <c r="L155" s="11">
        <v>0</v>
      </c>
      <c r="M155" s="11">
        <v>1</v>
      </c>
      <c r="N155" s="11" t="s">
        <v>31</v>
      </c>
      <c r="O155" s="11">
        <v>0</v>
      </c>
    </row>
    <row r="156" spans="1:15" x14ac:dyDescent="0.55000000000000004">
      <c r="A156" s="11" t="s">
        <v>214</v>
      </c>
      <c r="B156" s="11" t="s">
        <v>77</v>
      </c>
      <c r="C156" s="11" t="s">
        <v>30</v>
      </c>
      <c r="D156" s="11">
        <v>2040</v>
      </c>
      <c r="E156" s="11">
        <v>0</v>
      </c>
      <c r="F156" s="11">
        <v>6810.5022831050228</v>
      </c>
      <c r="G156" s="11">
        <v>20</v>
      </c>
      <c r="H156" s="11">
        <v>881.0846862374118</v>
      </c>
      <c r="I156" s="11">
        <v>1513.5262275539394</v>
      </c>
      <c r="J156" s="11">
        <v>6.6974570446735396E-2</v>
      </c>
      <c r="K156" s="11">
        <v>48.549178999999995</v>
      </c>
      <c r="L156" s="11">
        <v>0</v>
      </c>
      <c r="M156" s="11">
        <v>1</v>
      </c>
      <c r="N156" s="11" t="s">
        <v>31</v>
      </c>
      <c r="O156" s="11">
        <v>0</v>
      </c>
    </row>
    <row r="157" spans="1:15" x14ac:dyDescent="0.55000000000000004">
      <c r="A157" s="12" t="s">
        <v>215</v>
      </c>
      <c r="B157" s="12" t="s">
        <v>79</v>
      </c>
      <c r="C157" s="12" t="s">
        <v>30</v>
      </c>
      <c r="D157" s="11">
        <v>2040</v>
      </c>
      <c r="E157" s="11">
        <v>0</v>
      </c>
      <c r="F157" s="11">
        <v>50118.642104534141</v>
      </c>
      <c r="G157" s="11">
        <v>20</v>
      </c>
      <c r="H157" s="11">
        <v>1093.1976662575294</v>
      </c>
      <c r="I157" s="11">
        <v>1877.8936527058136</v>
      </c>
      <c r="J157" s="11">
        <v>7.1482474226804121E-2</v>
      </c>
      <c r="K157" s="11">
        <v>48.549178999999995</v>
      </c>
      <c r="L157" s="11">
        <v>0</v>
      </c>
      <c r="M157" s="11">
        <v>1</v>
      </c>
      <c r="N157" s="11" t="s">
        <v>31</v>
      </c>
      <c r="O157" s="11">
        <v>0</v>
      </c>
    </row>
    <row r="158" spans="1:15" x14ac:dyDescent="0.55000000000000004">
      <c r="A158" s="12" t="s">
        <v>216</v>
      </c>
      <c r="B158" s="12" t="s">
        <v>81</v>
      </c>
      <c r="C158" s="12" t="s">
        <v>30</v>
      </c>
      <c r="D158" s="11">
        <v>2040</v>
      </c>
      <c r="E158" s="11">
        <v>0</v>
      </c>
      <c r="F158" s="11">
        <v>6810.5022831050228</v>
      </c>
      <c r="G158" s="11">
        <v>20</v>
      </c>
      <c r="H158" s="11">
        <v>1191.095964728353</v>
      </c>
      <c r="I158" s="11">
        <v>2046.0632335451403</v>
      </c>
      <c r="J158" s="11">
        <v>0.13588109965635739</v>
      </c>
      <c r="K158" s="11">
        <v>48.549179000000002</v>
      </c>
      <c r="L158" s="11">
        <v>0</v>
      </c>
      <c r="M158" s="11">
        <v>1</v>
      </c>
      <c r="N158" s="11" t="s">
        <v>31</v>
      </c>
      <c r="O158" s="11">
        <v>0</v>
      </c>
    </row>
    <row r="159" spans="1:15" x14ac:dyDescent="0.55000000000000004">
      <c r="A159" s="13" t="s">
        <v>217</v>
      </c>
      <c r="B159" s="13" t="s">
        <v>29</v>
      </c>
      <c r="C159" s="13" t="s">
        <v>83</v>
      </c>
      <c r="D159" s="13">
        <v>2040</v>
      </c>
      <c r="E159" s="13">
        <v>0</v>
      </c>
      <c r="F159" s="13">
        <v>30053.611047650353</v>
      </c>
      <c r="G159" s="13">
        <v>20</v>
      </c>
      <c r="H159" s="13">
        <v>1695.4705882352941</v>
      </c>
      <c r="I159" s="13">
        <v>2003.9411764705883</v>
      </c>
      <c r="J159" s="13">
        <v>0.1737278350515464</v>
      </c>
      <c r="K159" s="13">
        <v>48.549178999999995</v>
      </c>
      <c r="L159" s="13">
        <v>0</v>
      </c>
      <c r="M159" s="13">
        <v>1</v>
      </c>
      <c r="N159" s="13" t="s">
        <v>31</v>
      </c>
      <c r="O159" s="13">
        <v>0</v>
      </c>
    </row>
    <row r="160" spans="1:15" x14ac:dyDescent="0.55000000000000004">
      <c r="A160" s="13" t="s">
        <v>218</v>
      </c>
      <c r="B160" s="13" t="s">
        <v>33</v>
      </c>
      <c r="C160" s="13" t="s">
        <v>83</v>
      </c>
      <c r="D160" s="13">
        <v>2040</v>
      </c>
      <c r="E160" s="13">
        <v>0</v>
      </c>
      <c r="F160" s="13">
        <v>45435.333896872369</v>
      </c>
      <c r="G160" s="13">
        <v>20</v>
      </c>
      <c r="H160" s="13">
        <v>1445.6117647058823</v>
      </c>
      <c r="I160" s="13">
        <v>1708.6235294117646</v>
      </c>
      <c r="J160" s="13">
        <v>0.13683402061855668</v>
      </c>
      <c r="K160" s="13">
        <v>48.549178999999995</v>
      </c>
      <c r="L160" s="13">
        <v>0</v>
      </c>
      <c r="M160" s="13">
        <v>1</v>
      </c>
      <c r="N160" s="13" t="s">
        <v>31</v>
      </c>
      <c r="O160" s="13">
        <v>0</v>
      </c>
    </row>
    <row r="161" spans="1:15" x14ac:dyDescent="0.55000000000000004">
      <c r="A161" s="13" t="s">
        <v>219</v>
      </c>
      <c r="B161" s="13" t="s">
        <v>35</v>
      </c>
      <c r="C161" s="13" t="s">
        <v>83</v>
      </c>
      <c r="D161" s="13">
        <v>2040</v>
      </c>
      <c r="E161" s="13">
        <v>0</v>
      </c>
      <c r="F161" s="13">
        <v>140771.85231451807</v>
      </c>
      <c r="G161" s="13">
        <v>20</v>
      </c>
      <c r="H161" s="13">
        <v>1749.0117647058821</v>
      </c>
      <c r="I161" s="13">
        <v>2067.2235294117645</v>
      </c>
      <c r="J161" s="13">
        <v>0.1788649484536082</v>
      </c>
      <c r="K161" s="13">
        <v>48.549178999999995</v>
      </c>
      <c r="L161" s="13">
        <v>0</v>
      </c>
      <c r="M161" s="13">
        <v>1</v>
      </c>
      <c r="N161" s="13" t="s">
        <v>31</v>
      </c>
      <c r="O161" s="13">
        <v>0</v>
      </c>
    </row>
    <row r="162" spans="1:15" x14ac:dyDescent="0.55000000000000004">
      <c r="A162" s="13" t="s">
        <v>220</v>
      </c>
      <c r="B162" s="13" t="s">
        <v>37</v>
      </c>
      <c r="C162" s="13" t="s">
        <v>83</v>
      </c>
      <c r="D162" s="13">
        <v>2040</v>
      </c>
      <c r="E162" s="13">
        <v>0</v>
      </c>
      <c r="F162" s="13">
        <v>24557.921714485605</v>
      </c>
      <c r="G162" s="13">
        <v>20</v>
      </c>
      <c r="H162" s="13">
        <v>1392.0705882352941</v>
      </c>
      <c r="I162" s="13">
        <v>1645.3411764705882</v>
      </c>
      <c r="J162" s="13">
        <v>0.10694536082474225</v>
      </c>
      <c r="K162" s="13">
        <v>48.549178999999995</v>
      </c>
      <c r="L162" s="13">
        <v>0</v>
      </c>
      <c r="M162" s="13">
        <v>1</v>
      </c>
      <c r="N162" s="13" t="s">
        <v>31</v>
      </c>
      <c r="O162" s="13">
        <v>0</v>
      </c>
    </row>
    <row r="163" spans="1:15" x14ac:dyDescent="0.55000000000000004">
      <c r="A163" s="13" t="s">
        <v>221</v>
      </c>
      <c r="B163" s="13" t="s">
        <v>39</v>
      </c>
      <c r="C163" s="13" t="s">
        <v>83</v>
      </c>
      <c r="D163" s="13">
        <v>2040</v>
      </c>
      <c r="E163" s="13">
        <v>0</v>
      </c>
      <c r="F163" s="13">
        <v>16515.039824290219</v>
      </c>
      <c r="G163" s="13">
        <v>20</v>
      </c>
      <c r="H163" s="13">
        <v>1284.9882352941177</v>
      </c>
      <c r="I163" s="13">
        <v>1518.7764705882353</v>
      </c>
      <c r="J163" s="13">
        <v>7.4721649484536065E-2</v>
      </c>
      <c r="K163" s="13">
        <v>48.549178999999995</v>
      </c>
      <c r="L163" s="13">
        <v>0</v>
      </c>
      <c r="M163" s="13">
        <v>1</v>
      </c>
      <c r="N163" s="13" t="s">
        <v>31</v>
      </c>
      <c r="O163" s="13">
        <v>0</v>
      </c>
    </row>
    <row r="164" spans="1:15" x14ac:dyDescent="0.55000000000000004">
      <c r="A164" s="13" t="s">
        <v>222</v>
      </c>
      <c r="B164" s="13" t="s">
        <v>41</v>
      </c>
      <c r="C164" s="13" t="s">
        <v>83</v>
      </c>
      <c r="D164" s="13">
        <v>2040</v>
      </c>
      <c r="E164" s="13">
        <v>0</v>
      </c>
      <c r="F164" s="13">
        <v>49534.870568537903</v>
      </c>
      <c r="G164" s="13">
        <v>20</v>
      </c>
      <c r="H164" s="13">
        <v>1624.0823529411764</v>
      </c>
      <c r="I164" s="13">
        <v>1919.5647058823529</v>
      </c>
      <c r="J164" s="13">
        <v>0.1769969072164948</v>
      </c>
      <c r="K164" s="13">
        <v>48.549178999999995</v>
      </c>
      <c r="L164" s="13">
        <v>0</v>
      </c>
      <c r="M164" s="13">
        <v>1</v>
      </c>
      <c r="N164" s="13" t="s">
        <v>31</v>
      </c>
      <c r="O164" s="13">
        <v>0</v>
      </c>
    </row>
    <row r="165" spans="1:15" x14ac:dyDescent="0.55000000000000004">
      <c r="A165" s="13" t="s">
        <v>223</v>
      </c>
      <c r="B165" s="13" t="s">
        <v>43</v>
      </c>
      <c r="C165" s="13" t="s">
        <v>83</v>
      </c>
      <c r="D165" s="13">
        <v>2040</v>
      </c>
      <c r="E165" s="13">
        <v>0</v>
      </c>
      <c r="F165" s="13">
        <v>12412.797804029979</v>
      </c>
      <c r="G165" s="13">
        <v>20</v>
      </c>
      <c r="H165" s="13">
        <v>1963.1764705882354</v>
      </c>
      <c r="I165" s="13">
        <v>2320.3529411764707</v>
      </c>
      <c r="J165" s="13">
        <v>0.21902783505154635</v>
      </c>
      <c r="K165" s="13">
        <v>48.549178999999995</v>
      </c>
      <c r="L165" s="13">
        <v>0</v>
      </c>
      <c r="M165" s="13">
        <v>1</v>
      </c>
      <c r="N165" s="13" t="s">
        <v>31</v>
      </c>
      <c r="O165" s="13">
        <v>0</v>
      </c>
    </row>
    <row r="166" spans="1:15" x14ac:dyDescent="0.55000000000000004">
      <c r="A166" s="13" t="s">
        <v>224</v>
      </c>
      <c r="B166" s="13" t="s">
        <v>45</v>
      </c>
      <c r="C166" s="13" t="s">
        <v>83</v>
      </c>
      <c r="D166" s="13">
        <v>2040</v>
      </c>
      <c r="E166" s="13">
        <v>0</v>
      </c>
      <c r="F166" s="13">
        <v>30053.611047650353</v>
      </c>
      <c r="G166" s="13">
        <v>20</v>
      </c>
      <c r="H166" s="13">
        <v>1749.0117647058821</v>
      </c>
      <c r="I166" s="13">
        <v>2067.2235294117645</v>
      </c>
      <c r="J166" s="13">
        <v>0.1788649484536082</v>
      </c>
      <c r="K166" s="13">
        <v>48.549178999999995</v>
      </c>
      <c r="L166" s="13">
        <v>0</v>
      </c>
      <c r="M166" s="13">
        <v>1</v>
      </c>
      <c r="N166" s="13" t="s">
        <v>31</v>
      </c>
      <c r="O166" s="13">
        <v>0</v>
      </c>
    </row>
    <row r="167" spans="1:15" x14ac:dyDescent="0.55000000000000004">
      <c r="A167" s="13" t="s">
        <v>225</v>
      </c>
      <c r="B167" s="13" t="s">
        <v>47</v>
      </c>
      <c r="C167" s="13" t="s">
        <v>83</v>
      </c>
      <c r="D167" s="13">
        <v>2040</v>
      </c>
      <c r="E167" s="13">
        <v>0</v>
      </c>
      <c r="F167" s="13">
        <v>14178.300069045841</v>
      </c>
      <c r="G167" s="13">
        <v>20</v>
      </c>
      <c r="H167" s="13">
        <v>2480.741176470588</v>
      </c>
      <c r="I167" s="13">
        <v>2932.0823529411764</v>
      </c>
      <c r="J167" s="13">
        <v>0.21902783505154635</v>
      </c>
      <c r="K167" s="13">
        <v>48.549178999999995</v>
      </c>
      <c r="L167" s="13">
        <v>0</v>
      </c>
      <c r="M167" s="13">
        <v>1</v>
      </c>
      <c r="N167" s="13" t="s">
        <v>31</v>
      </c>
      <c r="O167" s="13">
        <v>0</v>
      </c>
    </row>
    <row r="168" spans="1:15" x14ac:dyDescent="0.55000000000000004">
      <c r="A168" s="13" t="s">
        <v>226</v>
      </c>
      <c r="B168" s="13" t="s">
        <v>49</v>
      </c>
      <c r="C168" s="13" t="s">
        <v>83</v>
      </c>
      <c r="D168" s="13">
        <v>2040</v>
      </c>
      <c r="E168" s="13">
        <v>0</v>
      </c>
      <c r="F168" s="13">
        <v>14178.300069045841</v>
      </c>
      <c r="G168" s="13">
        <v>20</v>
      </c>
      <c r="H168" s="13">
        <v>1873.9411764705883</v>
      </c>
      <c r="I168" s="13">
        <v>2214.8823529411766</v>
      </c>
      <c r="J168" s="13">
        <v>0.16392061855670101</v>
      </c>
      <c r="K168" s="13">
        <v>48.549178999999995</v>
      </c>
      <c r="L168" s="13">
        <v>0</v>
      </c>
      <c r="M168" s="13">
        <v>1</v>
      </c>
      <c r="N168" s="13" t="s">
        <v>31</v>
      </c>
      <c r="O168" s="13">
        <v>0</v>
      </c>
    </row>
    <row r="169" spans="1:15" x14ac:dyDescent="0.55000000000000004">
      <c r="A169" s="13" t="s">
        <v>227</v>
      </c>
      <c r="B169" s="13" t="s">
        <v>51</v>
      </c>
      <c r="C169" s="13" t="s">
        <v>83</v>
      </c>
      <c r="D169" s="13">
        <v>2040</v>
      </c>
      <c r="E169" s="13">
        <v>0</v>
      </c>
      <c r="F169" s="13">
        <v>27128.134983299511</v>
      </c>
      <c r="G169" s="13">
        <v>20</v>
      </c>
      <c r="H169" s="13">
        <v>1677.6235294117648</v>
      </c>
      <c r="I169" s="13">
        <v>1982.8470588235296</v>
      </c>
      <c r="J169" s="13">
        <v>0.1751288659793814</v>
      </c>
      <c r="K169" s="13">
        <v>48.549178999999995</v>
      </c>
      <c r="L169" s="13">
        <v>0</v>
      </c>
      <c r="M169" s="13">
        <v>1</v>
      </c>
      <c r="N169" s="13" t="s">
        <v>31</v>
      </c>
      <c r="O169" s="13">
        <v>0</v>
      </c>
    </row>
    <row r="170" spans="1:15" x14ac:dyDescent="0.55000000000000004">
      <c r="A170" s="13" t="s">
        <v>228</v>
      </c>
      <c r="B170" s="13" t="s">
        <v>53</v>
      </c>
      <c r="C170" s="13" t="s">
        <v>83</v>
      </c>
      <c r="D170" s="13">
        <v>2040</v>
      </c>
      <c r="E170" s="13">
        <v>0</v>
      </c>
      <c r="F170" s="13">
        <v>14178.300069045841</v>
      </c>
      <c r="G170" s="13">
        <v>20</v>
      </c>
      <c r="H170" s="13">
        <v>928.04705882352948</v>
      </c>
      <c r="I170" s="13">
        <v>1096.8941176470589</v>
      </c>
      <c r="J170" s="13">
        <v>5.3706185567010303E-2</v>
      </c>
      <c r="K170" s="13">
        <v>48.549178999999995</v>
      </c>
      <c r="L170" s="13">
        <v>0</v>
      </c>
      <c r="M170" s="13">
        <v>1</v>
      </c>
      <c r="N170" s="13" t="s">
        <v>31</v>
      </c>
      <c r="O170" s="13">
        <v>0</v>
      </c>
    </row>
    <row r="171" spans="1:15" x14ac:dyDescent="0.55000000000000004">
      <c r="A171" s="13" t="s">
        <v>229</v>
      </c>
      <c r="B171" s="13" t="s">
        <v>55</v>
      </c>
      <c r="C171" s="13" t="s">
        <v>83</v>
      </c>
      <c r="D171" s="13">
        <v>2040</v>
      </c>
      <c r="E171" s="13">
        <v>0</v>
      </c>
      <c r="F171" s="13">
        <v>14178.300069045841</v>
      </c>
      <c r="G171" s="13">
        <v>20</v>
      </c>
      <c r="H171" s="13">
        <v>1302.835294117647</v>
      </c>
      <c r="I171" s="13">
        <v>1539.870588235294</v>
      </c>
      <c r="J171" s="13">
        <v>9.8539175257731954E-2</v>
      </c>
      <c r="K171" s="13">
        <v>48.549178999999995</v>
      </c>
      <c r="L171" s="13">
        <v>0</v>
      </c>
      <c r="M171" s="13">
        <v>1</v>
      </c>
      <c r="N171" s="13" t="s">
        <v>31</v>
      </c>
      <c r="O171" s="13">
        <v>0</v>
      </c>
    </row>
    <row r="172" spans="1:15" x14ac:dyDescent="0.55000000000000004">
      <c r="A172" s="13" t="s">
        <v>230</v>
      </c>
      <c r="B172" s="13" t="s">
        <v>57</v>
      </c>
      <c r="C172" s="13" t="s">
        <v>83</v>
      </c>
      <c r="D172" s="13">
        <v>2040</v>
      </c>
      <c r="E172" s="13">
        <v>0</v>
      </c>
      <c r="F172" s="13">
        <v>14178.300069045841</v>
      </c>
      <c r="G172" s="13">
        <v>20</v>
      </c>
      <c r="H172" s="13">
        <v>1729.6000000000001</v>
      </c>
      <c r="I172" s="13">
        <v>2335.623529411765</v>
      </c>
      <c r="J172" s="13">
        <v>0.20013745704467356</v>
      </c>
      <c r="K172" s="13">
        <v>48.549178999999995</v>
      </c>
      <c r="L172" s="13">
        <v>0</v>
      </c>
      <c r="M172" s="13">
        <v>1</v>
      </c>
      <c r="N172" s="13" t="s">
        <v>31</v>
      </c>
      <c r="O172" s="13">
        <v>0</v>
      </c>
    </row>
    <row r="173" spans="1:15" x14ac:dyDescent="0.55000000000000004">
      <c r="A173" s="13" t="s">
        <v>231</v>
      </c>
      <c r="B173" s="13" t="s">
        <v>59</v>
      </c>
      <c r="C173" s="13" t="s">
        <v>83</v>
      </c>
      <c r="D173" s="13">
        <v>2040</v>
      </c>
      <c r="E173" s="13">
        <v>0</v>
      </c>
      <c r="F173" s="13">
        <v>14178.300069045841</v>
      </c>
      <c r="G173" s="13">
        <v>20</v>
      </c>
      <c r="H173" s="13">
        <v>1338.5294117647059</v>
      </c>
      <c r="I173" s="13">
        <v>1582.0588235294117</v>
      </c>
      <c r="J173" s="13">
        <v>6.7716494845360811E-2</v>
      </c>
      <c r="K173" s="13">
        <v>48.549178999999995</v>
      </c>
      <c r="L173" s="13">
        <v>0</v>
      </c>
      <c r="M173" s="13">
        <v>1</v>
      </c>
      <c r="N173" s="13" t="s">
        <v>31</v>
      </c>
      <c r="O173" s="13">
        <v>0</v>
      </c>
    </row>
    <row r="174" spans="1:15" x14ac:dyDescent="0.55000000000000004">
      <c r="A174" s="13" t="s">
        <v>232</v>
      </c>
      <c r="B174" s="13" t="s">
        <v>61</v>
      </c>
      <c r="C174" s="13" t="s">
        <v>83</v>
      </c>
      <c r="D174" s="13">
        <v>2040</v>
      </c>
      <c r="E174" s="13">
        <v>0</v>
      </c>
      <c r="F174" s="13">
        <v>189993.79108613549</v>
      </c>
      <c r="G174" s="13">
        <v>20</v>
      </c>
      <c r="H174" s="13">
        <v>1445.6117647058823</v>
      </c>
      <c r="I174" s="13">
        <v>1708.6235294117646</v>
      </c>
      <c r="J174" s="13">
        <v>0.13683402061855668</v>
      </c>
      <c r="K174" s="13">
        <v>48.549178999999995</v>
      </c>
      <c r="L174" s="13">
        <v>0</v>
      </c>
      <c r="M174" s="13">
        <v>1</v>
      </c>
      <c r="N174" s="13" t="s">
        <v>31</v>
      </c>
      <c r="O174" s="13">
        <v>0</v>
      </c>
    </row>
    <row r="175" spans="1:15" x14ac:dyDescent="0.55000000000000004">
      <c r="A175" s="13" t="s">
        <v>233</v>
      </c>
      <c r="B175" s="13" t="s">
        <v>63</v>
      </c>
      <c r="C175" s="13" t="s">
        <v>83</v>
      </c>
      <c r="D175" s="13">
        <v>2040</v>
      </c>
      <c r="E175" s="13">
        <v>0</v>
      </c>
      <c r="F175" s="13">
        <v>1926.6552511415525</v>
      </c>
      <c r="G175" s="13">
        <v>20</v>
      </c>
      <c r="H175" s="13">
        <v>1231.4470588235295</v>
      </c>
      <c r="I175" s="13">
        <v>1455.4941176470588</v>
      </c>
      <c r="J175" s="13">
        <v>8.0325773195876277E-2</v>
      </c>
      <c r="K175" s="13">
        <v>48.549178999999995</v>
      </c>
      <c r="L175" s="13">
        <v>0</v>
      </c>
      <c r="M175" s="13">
        <v>1</v>
      </c>
      <c r="N175" s="13" t="s">
        <v>31</v>
      </c>
      <c r="O175" s="13">
        <v>0</v>
      </c>
    </row>
    <row r="176" spans="1:15" x14ac:dyDescent="0.55000000000000004">
      <c r="A176" s="13" t="s">
        <v>234</v>
      </c>
      <c r="B176" s="13" t="s">
        <v>65</v>
      </c>
      <c r="C176" s="13" t="s">
        <v>83</v>
      </c>
      <c r="D176" s="13">
        <v>2040</v>
      </c>
      <c r="E176" s="13">
        <v>0</v>
      </c>
      <c r="F176" s="13">
        <v>1926.6552511415525</v>
      </c>
      <c r="G176" s="13">
        <v>20</v>
      </c>
      <c r="H176" s="13">
        <v>963.74117647058813</v>
      </c>
      <c r="I176" s="13">
        <v>1139.0823529411764</v>
      </c>
      <c r="J176" s="13">
        <v>4.8569072164948456E-2</v>
      </c>
      <c r="K176" s="13">
        <v>48.549178999999995</v>
      </c>
      <c r="L176" s="13">
        <v>0</v>
      </c>
      <c r="M176" s="13">
        <v>1</v>
      </c>
      <c r="N176" s="13" t="s">
        <v>31</v>
      </c>
      <c r="O176" s="13">
        <v>0</v>
      </c>
    </row>
    <row r="177" spans="1:15" x14ac:dyDescent="0.55000000000000004">
      <c r="A177" s="13" t="s">
        <v>235</v>
      </c>
      <c r="B177" s="13" t="s">
        <v>67</v>
      </c>
      <c r="C177" s="13" t="s">
        <v>83</v>
      </c>
      <c r="D177" s="13">
        <v>2040</v>
      </c>
      <c r="E177" s="13">
        <v>0</v>
      </c>
      <c r="F177" s="13">
        <v>14178.300069045841</v>
      </c>
      <c r="G177" s="13">
        <v>20</v>
      </c>
      <c r="H177" s="13">
        <v>1124.3647058823531</v>
      </c>
      <c r="I177" s="13">
        <v>1328.9294117647059</v>
      </c>
      <c r="J177" s="13">
        <v>5.2772164948453604E-2</v>
      </c>
      <c r="K177" s="13">
        <v>48.549178999999995</v>
      </c>
      <c r="L177" s="13">
        <v>0</v>
      </c>
      <c r="M177" s="13">
        <v>1</v>
      </c>
      <c r="N177" s="13" t="s">
        <v>31</v>
      </c>
      <c r="O177" s="13">
        <v>0</v>
      </c>
    </row>
    <row r="178" spans="1:15" x14ac:dyDescent="0.55000000000000004">
      <c r="A178" s="13" t="s">
        <v>236</v>
      </c>
      <c r="B178" s="13" t="s">
        <v>69</v>
      </c>
      <c r="C178" s="13" t="s">
        <v>83</v>
      </c>
      <c r="D178" s="13">
        <v>2040</v>
      </c>
      <c r="E178" s="13">
        <v>0</v>
      </c>
      <c r="F178" s="13">
        <v>1926.6552511415525</v>
      </c>
      <c r="G178" s="13">
        <v>20</v>
      </c>
      <c r="H178" s="13">
        <v>1284.9882352941177</v>
      </c>
      <c r="I178" s="13">
        <v>1518.7764705882353</v>
      </c>
      <c r="J178" s="13">
        <v>7.4721649484536065E-2</v>
      </c>
      <c r="K178" s="13">
        <v>48.549178999999995</v>
      </c>
      <c r="L178" s="13">
        <v>0</v>
      </c>
      <c r="M178" s="13">
        <v>1</v>
      </c>
      <c r="N178" s="13" t="s">
        <v>31</v>
      </c>
      <c r="O178" s="13">
        <v>0</v>
      </c>
    </row>
    <row r="179" spans="1:15" x14ac:dyDescent="0.55000000000000004">
      <c r="A179" s="13" t="s">
        <v>237</v>
      </c>
      <c r="B179" s="13" t="s">
        <v>71</v>
      </c>
      <c r="C179" s="13" t="s">
        <v>83</v>
      </c>
      <c r="D179" s="13">
        <v>2040</v>
      </c>
      <c r="E179" s="13">
        <v>0</v>
      </c>
      <c r="F179" s="13">
        <v>1926.6552511415525</v>
      </c>
      <c r="G179" s="13">
        <v>20</v>
      </c>
      <c r="H179" s="13">
        <v>1213.6000000000001</v>
      </c>
      <c r="I179" s="13">
        <v>1434.4</v>
      </c>
      <c r="J179" s="13">
        <v>3.2690721649484535E-2</v>
      </c>
      <c r="K179" s="13">
        <v>48.549178999999995</v>
      </c>
      <c r="L179" s="13">
        <v>0</v>
      </c>
      <c r="M179" s="13">
        <v>1</v>
      </c>
      <c r="N179" s="13" t="s">
        <v>31</v>
      </c>
      <c r="O179" s="13">
        <v>0</v>
      </c>
    </row>
    <row r="180" spans="1:15" x14ac:dyDescent="0.55000000000000004">
      <c r="A180" s="13" t="s">
        <v>238</v>
      </c>
      <c r="B180" s="13" t="s">
        <v>73</v>
      </c>
      <c r="C180" s="13" t="s">
        <v>83</v>
      </c>
      <c r="D180" s="13">
        <v>2040</v>
      </c>
      <c r="E180" s="13">
        <v>0</v>
      </c>
      <c r="F180" s="13">
        <v>1926.6552511415525</v>
      </c>
      <c r="G180" s="13">
        <v>20</v>
      </c>
      <c r="H180" s="13">
        <v>1249.2941176470588</v>
      </c>
      <c r="I180" s="13">
        <v>1476.5882352941176</v>
      </c>
      <c r="J180" s="13">
        <v>6.6315463917525755E-2</v>
      </c>
      <c r="K180" s="13">
        <v>48.549178999999995</v>
      </c>
      <c r="L180" s="13">
        <v>0</v>
      </c>
      <c r="M180" s="13">
        <v>1</v>
      </c>
      <c r="N180" s="13" t="s">
        <v>31</v>
      </c>
      <c r="O180" s="13">
        <v>0</v>
      </c>
    </row>
    <row r="181" spans="1:15" x14ac:dyDescent="0.55000000000000004">
      <c r="A181" s="13" t="s">
        <v>239</v>
      </c>
      <c r="B181" s="13" t="s">
        <v>75</v>
      </c>
      <c r="C181" s="13" t="s">
        <v>83</v>
      </c>
      <c r="D181" s="13">
        <v>2040</v>
      </c>
      <c r="E181" s="13">
        <v>0</v>
      </c>
      <c r="F181" s="13">
        <v>1926.6552511415525</v>
      </c>
      <c r="G181" s="13">
        <v>20</v>
      </c>
      <c r="H181" s="13">
        <v>1213.6000000000001</v>
      </c>
      <c r="I181" s="13">
        <v>1434.4</v>
      </c>
      <c r="J181" s="13">
        <v>7.1452577319587623E-2</v>
      </c>
      <c r="K181" s="13">
        <v>48.549178999999995</v>
      </c>
      <c r="L181" s="13">
        <v>0</v>
      </c>
      <c r="M181" s="13">
        <v>1</v>
      </c>
      <c r="N181" s="13" t="s">
        <v>31</v>
      </c>
      <c r="O181" s="13">
        <v>0</v>
      </c>
    </row>
    <row r="182" spans="1:15" x14ac:dyDescent="0.55000000000000004">
      <c r="A182" s="13" t="s">
        <v>240</v>
      </c>
      <c r="B182" s="13" t="s">
        <v>77</v>
      </c>
      <c r="C182" s="13" t="s">
        <v>83</v>
      </c>
      <c r="D182" s="13">
        <v>2040</v>
      </c>
      <c r="E182" s="13">
        <v>0</v>
      </c>
      <c r="F182" s="13">
        <v>3494.6059357732975</v>
      </c>
      <c r="G182" s="13">
        <v>20</v>
      </c>
      <c r="H182" s="13">
        <v>963.74117647058813</v>
      </c>
      <c r="I182" s="13">
        <v>1139.0823529411764</v>
      </c>
      <c r="J182" s="13">
        <v>4.8569072164948456E-2</v>
      </c>
      <c r="K182" s="13">
        <v>48.549178999999995</v>
      </c>
      <c r="L182" s="13">
        <v>0</v>
      </c>
      <c r="M182" s="13">
        <v>1</v>
      </c>
      <c r="N182" s="13" t="s">
        <v>31</v>
      </c>
      <c r="O182" s="13">
        <v>0</v>
      </c>
    </row>
    <row r="183" spans="1:15" x14ac:dyDescent="0.55000000000000004">
      <c r="A183" s="14" t="s">
        <v>241</v>
      </c>
      <c r="B183" s="14" t="s">
        <v>79</v>
      </c>
      <c r="C183" s="13" t="s">
        <v>83</v>
      </c>
      <c r="D183" s="13">
        <v>2040</v>
      </c>
      <c r="E183" s="13">
        <v>0</v>
      </c>
      <c r="F183" s="13">
        <v>14178.300069045841</v>
      </c>
      <c r="G183" s="13">
        <v>20</v>
      </c>
      <c r="H183" s="13">
        <v>1195.7529411764706</v>
      </c>
      <c r="I183" s="13">
        <v>1413.3058823529411</v>
      </c>
      <c r="J183" s="13">
        <v>5.1838144329896904E-2</v>
      </c>
      <c r="K183" s="13">
        <v>48.549178999999995</v>
      </c>
      <c r="L183" s="13">
        <v>0</v>
      </c>
      <c r="M183" s="13">
        <v>1</v>
      </c>
      <c r="N183" s="13" t="s">
        <v>31</v>
      </c>
      <c r="O183" s="13">
        <v>0</v>
      </c>
    </row>
    <row r="184" spans="1:15" x14ac:dyDescent="0.55000000000000004">
      <c r="A184" s="14" t="s">
        <v>242</v>
      </c>
      <c r="B184" s="14" t="s">
        <v>81</v>
      </c>
      <c r="C184" s="13" t="s">
        <v>83</v>
      </c>
      <c r="D184" s="13">
        <v>2040</v>
      </c>
      <c r="E184" s="13">
        <v>0</v>
      </c>
      <c r="F184" s="13">
        <v>1926.6552511415525</v>
      </c>
      <c r="G184" s="13">
        <v>20</v>
      </c>
      <c r="H184" s="13">
        <v>1302.835294117647</v>
      </c>
      <c r="I184" s="13">
        <v>1539.870588235294</v>
      </c>
      <c r="J184" s="13">
        <v>9.8539175257731954E-2</v>
      </c>
      <c r="K184" s="13">
        <v>48.549178999999995</v>
      </c>
      <c r="L184" s="13">
        <v>0</v>
      </c>
      <c r="M184" s="13">
        <v>1</v>
      </c>
      <c r="N184" s="13" t="s">
        <v>31</v>
      </c>
      <c r="O184" s="13">
        <v>0</v>
      </c>
    </row>
    <row r="185" spans="1:15" x14ac:dyDescent="0.55000000000000004">
      <c r="A185" s="15" t="s">
        <v>243</v>
      </c>
      <c r="B185" s="15" t="s">
        <v>29</v>
      </c>
      <c r="C185" s="15" t="s">
        <v>110</v>
      </c>
      <c r="D185" s="15">
        <v>2040</v>
      </c>
      <c r="E185" s="15">
        <v>0</v>
      </c>
      <c r="F185" s="15">
        <v>5283.1783601014376</v>
      </c>
      <c r="G185" s="15">
        <v>20</v>
      </c>
      <c r="H185" s="15">
        <v>2610.8235294117649</v>
      </c>
      <c r="I185" s="15">
        <v>3352.9411764705883</v>
      </c>
      <c r="J185" s="15">
        <v>0.45509278350515464</v>
      </c>
      <c r="K185" s="15">
        <v>35.535996999999995</v>
      </c>
      <c r="L185" s="15">
        <v>12.01</v>
      </c>
      <c r="M185" s="15">
        <v>1</v>
      </c>
      <c r="N185" s="15" t="s">
        <v>31</v>
      </c>
      <c r="O185" s="15">
        <v>0</v>
      </c>
    </row>
    <row r="186" spans="1:15" x14ac:dyDescent="0.55000000000000004">
      <c r="A186" s="15" t="s">
        <v>244</v>
      </c>
      <c r="B186" s="15" t="s">
        <v>33</v>
      </c>
      <c r="C186" s="15" t="s">
        <v>110</v>
      </c>
      <c r="D186" s="15">
        <v>2040</v>
      </c>
      <c r="E186" s="15">
        <v>0</v>
      </c>
      <c r="F186" s="15">
        <v>16368.820036571868</v>
      </c>
      <c r="G186" s="15">
        <v>20</v>
      </c>
      <c r="H186" s="15">
        <v>2226.0705882352941</v>
      </c>
      <c r="I186" s="15">
        <v>2858.8235294117644</v>
      </c>
      <c r="J186" s="15">
        <v>0.35844673539518895</v>
      </c>
      <c r="K186" s="15">
        <v>35.535996999999995</v>
      </c>
      <c r="L186" s="15">
        <v>12.01</v>
      </c>
      <c r="M186" s="15">
        <v>1</v>
      </c>
      <c r="N186" s="15" t="s">
        <v>31</v>
      </c>
      <c r="O186" s="15">
        <v>0</v>
      </c>
    </row>
    <row r="187" spans="1:15" x14ac:dyDescent="0.55000000000000004">
      <c r="A187" s="15" t="s">
        <v>245</v>
      </c>
      <c r="B187" s="15" t="s">
        <v>35</v>
      </c>
      <c r="C187" s="15" t="s">
        <v>110</v>
      </c>
      <c r="D187" s="15">
        <v>2040</v>
      </c>
      <c r="E187" s="15">
        <v>0</v>
      </c>
      <c r="F187" s="15">
        <v>2855.5722923820472</v>
      </c>
      <c r="G187" s="15">
        <v>20</v>
      </c>
      <c r="H187" s="15">
        <v>2693.2705882352939</v>
      </c>
      <c r="I187" s="15">
        <v>3458.8235294117644</v>
      </c>
      <c r="J187" s="15">
        <v>0.46854982817869406</v>
      </c>
      <c r="K187" s="15">
        <v>35.535996999999995</v>
      </c>
      <c r="L187" s="15">
        <v>12.01</v>
      </c>
      <c r="M187" s="15">
        <v>1</v>
      </c>
      <c r="N187" s="15" t="s">
        <v>31</v>
      </c>
      <c r="O187" s="15">
        <v>0</v>
      </c>
    </row>
    <row r="188" spans="1:15" x14ac:dyDescent="0.55000000000000004">
      <c r="A188" s="15" t="s">
        <v>246</v>
      </c>
      <c r="B188" s="15" t="s">
        <v>37</v>
      </c>
      <c r="C188" s="15" t="s">
        <v>110</v>
      </c>
      <c r="D188" s="15">
        <v>2040</v>
      </c>
      <c r="E188" s="15">
        <v>0</v>
      </c>
      <c r="F188" s="15">
        <v>1920.3534679407232</v>
      </c>
      <c r="G188" s="15">
        <v>20</v>
      </c>
      <c r="H188" s="15">
        <v>2143.6235294117646</v>
      </c>
      <c r="I188" s="15">
        <v>2752.9411764705883</v>
      </c>
      <c r="J188" s="15">
        <v>0.28015120274914085</v>
      </c>
      <c r="K188" s="15">
        <v>35.535996999999995</v>
      </c>
      <c r="L188" s="15">
        <v>12.01</v>
      </c>
      <c r="M188" s="15">
        <v>1</v>
      </c>
      <c r="N188" s="15" t="s">
        <v>31</v>
      </c>
      <c r="O188" s="15">
        <v>0</v>
      </c>
    </row>
    <row r="189" spans="1:15" x14ac:dyDescent="0.55000000000000004">
      <c r="A189" s="15" t="s">
        <v>247</v>
      </c>
      <c r="B189" s="15" t="s">
        <v>39</v>
      </c>
      <c r="C189" s="15" t="s">
        <v>110</v>
      </c>
      <c r="D189" s="15">
        <v>2040</v>
      </c>
      <c r="E189" s="15">
        <v>0</v>
      </c>
      <c r="F189" s="15">
        <v>5759.8686707602219</v>
      </c>
      <c r="G189" s="15">
        <v>20</v>
      </c>
      <c r="H189" s="15">
        <v>1978.7294117647059</v>
      </c>
      <c r="I189" s="15">
        <v>2541.1764705882351</v>
      </c>
      <c r="J189" s="15">
        <v>0.19573883161512023</v>
      </c>
      <c r="K189" s="15">
        <v>35.535996999999995</v>
      </c>
      <c r="L189" s="15">
        <v>12.01</v>
      </c>
      <c r="M189" s="15">
        <v>1</v>
      </c>
      <c r="N189" s="15" t="s">
        <v>31</v>
      </c>
      <c r="O189" s="15">
        <v>0</v>
      </c>
    </row>
    <row r="190" spans="1:15" x14ac:dyDescent="0.55000000000000004">
      <c r="A190" s="15" t="s">
        <v>248</v>
      </c>
      <c r="B190" s="15" t="s">
        <v>41</v>
      </c>
      <c r="C190" s="15" t="s">
        <v>110</v>
      </c>
      <c r="D190" s="15">
        <v>2040</v>
      </c>
      <c r="E190" s="15">
        <v>0</v>
      </c>
      <c r="F190" s="15">
        <v>1443.348581863951</v>
      </c>
      <c r="G190" s="15">
        <v>20</v>
      </c>
      <c r="H190" s="15">
        <v>2500.8941176470589</v>
      </c>
      <c r="I190" s="15">
        <v>3211.7647058823527</v>
      </c>
      <c r="J190" s="15">
        <v>0.46365635738831606</v>
      </c>
      <c r="K190" s="15">
        <v>35.535996999999995</v>
      </c>
      <c r="L190" s="15">
        <v>12.01</v>
      </c>
      <c r="M190" s="15">
        <v>1</v>
      </c>
      <c r="N190" s="15" t="s">
        <v>31</v>
      </c>
      <c r="O190" s="15">
        <v>0</v>
      </c>
    </row>
    <row r="191" spans="1:15" x14ac:dyDescent="0.55000000000000004">
      <c r="A191" s="15" t="s">
        <v>249</v>
      </c>
      <c r="B191" s="15" t="s">
        <v>43</v>
      </c>
      <c r="C191" s="15" t="s">
        <v>110</v>
      </c>
      <c r="D191" s="15">
        <v>2040</v>
      </c>
      <c r="E191" s="15">
        <v>0</v>
      </c>
      <c r="F191" s="15">
        <v>3494.6059357732975</v>
      </c>
      <c r="G191" s="15">
        <v>20</v>
      </c>
      <c r="H191" s="15">
        <v>3023.0588235294117</v>
      </c>
      <c r="I191" s="15">
        <v>3882.3529411764707</v>
      </c>
      <c r="J191" s="15">
        <v>0.57375945017182117</v>
      </c>
      <c r="K191" s="15">
        <v>35.535996999999995</v>
      </c>
      <c r="L191" s="15">
        <v>12.01</v>
      </c>
      <c r="M191" s="15">
        <v>1</v>
      </c>
      <c r="N191" s="15" t="s">
        <v>31</v>
      </c>
      <c r="O191" s="15">
        <v>0</v>
      </c>
    </row>
    <row r="192" spans="1:15" x14ac:dyDescent="0.55000000000000004">
      <c r="A192" s="15" t="s">
        <v>250</v>
      </c>
      <c r="B192" s="15" t="s">
        <v>45</v>
      </c>
      <c r="C192" s="15" t="s">
        <v>110</v>
      </c>
      <c r="D192" s="15">
        <v>2040</v>
      </c>
      <c r="E192" s="15">
        <v>0</v>
      </c>
      <c r="F192" s="15">
        <v>1648.6395429123072</v>
      </c>
      <c r="G192" s="15">
        <v>20</v>
      </c>
      <c r="H192" s="15">
        <v>2693.2705882352939</v>
      </c>
      <c r="I192" s="15">
        <v>3458.8235294117644</v>
      </c>
      <c r="J192" s="15">
        <v>0.46854982817869406</v>
      </c>
      <c r="K192" s="15">
        <v>35.535996999999995</v>
      </c>
      <c r="L192" s="15">
        <v>12.01</v>
      </c>
      <c r="M192" s="15">
        <v>1</v>
      </c>
      <c r="N192" s="15" t="s">
        <v>31</v>
      </c>
      <c r="O192" s="15">
        <v>0</v>
      </c>
    </row>
    <row r="193" spans="1:15" x14ac:dyDescent="0.55000000000000004">
      <c r="A193" s="15" t="s">
        <v>251</v>
      </c>
      <c r="B193" s="15" t="s">
        <v>47</v>
      </c>
      <c r="C193" s="15" t="s">
        <v>110</v>
      </c>
      <c r="D193" s="15">
        <v>2040</v>
      </c>
      <c r="E193" s="15">
        <v>0</v>
      </c>
      <c r="F193" s="15">
        <v>1648.6395429123072</v>
      </c>
      <c r="G193" s="15">
        <v>20</v>
      </c>
      <c r="H193" s="15">
        <v>3820.0470588235294</v>
      </c>
      <c r="I193" s="15">
        <v>4905.8823529411766</v>
      </c>
      <c r="J193" s="15">
        <v>0.57375945017182117</v>
      </c>
      <c r="K193" s="15">
        <v>35.535996999999995</v>
      </c>
      <c r="L193" s="15">
        <v>12.01</v>
      </c>
      <c r="M193" s="15">
        <v>1</v>
      </c>
      <c r="N193" s="15" t="s">
        <v>31</v>
      </c>
      <c r="O193" s="15">
        <v>0</v>
      </c>
    </row>
    <row r="194" spans="1:15" x14ac:dyDescent="0.55000000000000004">
      <c r="A194" s="15" t="s">
        <v>252</v>
      </c>
      <c r="B194" s="15" t="s">
        <v>49</v>
      </c>
      <c r="C194" s="15" t="s">
        <v>110</v>
      </c>
      <c r="D194" s="15">
        <v>2040</v>
      </c>
      <c r="E194" s="15">
        <v>0</v>
      </c>
      <c r="F194" s="15">
        <v>3154.4343003836639</v>
      </c>
      <c r="G194" s="15">
        <v>20</v>
      </c>
      <c r="H194" s="15">
        <v>2885.6470588235297</v>
      </c>
      <c r="I194" s="15">
        <v>3705.8823529411766</v>
      </c>
      <c r="J194" s="15">
        <v>0.42940206185567004</v>
      </c>
      <c r="K194" s="15">
        <v>35.535996999999995</v>
      </c>
      <c r="L194" s="15">
        <v>12.01</v>
      </c>
      <c r="M194" s="15">
        <v>1</v>
      </c>
      <c r="N194" s="15" t="s">
        <v>31</v>
      </c>
      <c r="O194" s="15">
        <v>0</v>
      </c>
    </row>
    <row r="195" spans="1:15" x14ac:dyDescent="0.55000000000000004">
      <c r="A195" s="15" t="s">
        <v>253</v>
      </c>
      <c r="B195" s="15" t="s">
        <v>51</v>
      </c>
      <c r="C195" s="15" t="s">
        <v>110</v>
      </c>
      <c r="D195" s="15">
        <v>2040</v>
      </c>
      <c r="E195" s="15">
        <v>0</v>
      </c>
      <c r="F195" s="15">
        <v>1648.6395429123072</v>
      </c>
      <c r="G195" s="15">
        <v>20</v>
      </c>
      <c r="H195" s="15">
        <v>2583.3411764705884</v>
      </c>
      <c r="I195" s="15">
        <v>3317.6470588235297</v>
      </c>
      <c r="J195" s="15">
        <v>0.45876288659793807</v>
      </c>
      <c r="K195" s="15">
        <v>35.535996999999995</v>
      </c>
      <c r="L195" s="15">
        <v>12.01</v>
      </c>
      <c r="M195" s="15">
        <v>1</v>
      </c>
      <c r="N195" s="15" t="s">
        <v>31</v>
      </c>
      <c r="O195" s="15">
        <v>0</v>
      </c>
    </row>
    <row r="196" spans="1:15" x14ac:dyDescent="0.55000000000000004">
      <c r="A196" s="15" t="s">
        <v>254</v>
      </c>
      <c r="B196" s="15" t="s">
        <v>53</v>
      </c>
      <c r="C196" s="15" t="s">
        <v>110</v>
      </c>
      <c r="D196" s="15">
        <v>2040</v>
      </c>
      <c r="E196" s="15">
        <v>0</v>
      </c>
      <c r="F196" s="15">
        <v>1648.6395429123072</v>
      </c>
      <c r="G196" s="15">
        <v>20</v>
      </c>
      <c r="H196" s="15">
        <v>1429.0823529411766</v>
      </c>
      <c r="I196" s="15">
        <v>1835.294117647059</v>
      </c>
      <c r="J196" s="15">
        <v>0.14068728522336768</v>
      </c>
      <c r="K196" s="15">
        <v>35.535996999999995</v>
      </c>
      <c r="L196" s="15">
        <v>12.01</v>
      </c>
      <c r="M196" s="15">
        <v>1</v>
      </c>
      <c r="N196" s="15" t="s">
        <v>31</v>
      </c>
      <c r="O196" s="15">
        <v>0</v>
      </c>
    </row>
    <row r="197" spans="1:15" x14ac:dyDescent="0.55000000000000004">
      <c r="A197" s="15" t="s">
        <v>255</v>
      </c>
      <c r="B197" s="15" t="s">
        <v>55</v>
      </c>
      <c r="C197" s="15" t="s">
        <v>110</v>
      </c>
      <c r="D197" s="15">
        <v>2040</v>
      </c>
      <c r="E197" s="15">
        <v>0</v>
      </c>
      <c r="F197" s="15">
        <v>1648.6395429123072</v>
      </c>
      <c r="G197" s="15">
        <v>20</v>
      </c>
      <c r="H197" s="15">
        <v>2006.2117647058822</v>
      </c>
      <c r="I197" s="15">
        <v>2576.4705882352941</v>
      </c>
      <c r="J197" s="15">
        <v>0.25813058419243984</v>
      </c>
      <c r="K197" s="15">
        <v>35.535996999999995</v>
      </c>
      <c r="L197" s="15">
        <v>12.01</v>
      </c>
      <c r="M197" s="15">
        <v>1</v>
      </c>
      <c r="N197" s="15" t="s">
        <v>31</v>
      </c>
      <c r="O197" s="15">
        <v>0</v>
      </c>
    </row>
    <row r="198" spans="1:15" x14ac:dyDescent="0.55000000000000004">
      <c r="A198" s="15" t="s">
        <v>256</v>
      </c>
      <c r="B198" s="15" t="s">
        <v>57</v>
      </c>
      <c r="C198" s="15" t="s">
        <v>110</v>
      </c>
      <c r="D198" s="15">
        <v>2040</v>
      </c>
      <c r="E198" s="15">
        <v>0</v>
      </c>
      <c r="F198" s="15">
        <v>1648.6395429123072</v>
      </c>
      <c r="G198" s="15">
        <v>20</v>
      </c>
      <c r="H198" s="15">
        <v>2674.0235294117647</v>
      </c>
      <c r="I198" s="15">
        <v>4293.035294117647</v>
      </c>
      <c r="J198" s="15">
        <v>0.60041237113402057</v>
      </c>
      <c r="K198" s="15">
        <v>35.535996999999995</v>
      </c>
      <c r="L198" s="15">
        <v>12.01</v>
      </c>
      <c r="M198" s="15">
        <v>1</v>
      </c>
      <c r="N198" s="15" t="s">
        <v>31</v>
      </c>
      <c r="O198" s="15">
        <v>0</v>
      </c>
    </row>
    <row r="199" spans="1:15" x14ac:dyDescent="0.55000000000000004">
      <c r="A199" s="15" t="s">
        <v>257</v>
      </c>
      <c r="B199" s="15" t="s">
        <v>59</v>
      </c>
      <c r="C199" s="15" t="s">
        <v>110</v>
      </c>
      <c r="D199" s="15">
        <v>2040</v>
      </c>
      <c r="E199" s="15">
        <v>0</v>
      </c>
      <c r="F199" s="15">
        <v>1648.6395429123072</v>
      </c>
      <c r="G199" s="15">
        <v>20</v>
      </c>
      <c r="H199" s="15">
        <v>2061.1764705882351</v>
      </c>
      <c r="I199" s="15">
        <v>2647.0588235294117</v>
      </c>
      <c r="J199" s="15">
        <v>0.17738831615120274</v>
      </c>
      <c r="K199" s="15">
        <v>35.535996999999995</v>
      </c>
      <c r="L199" s="15">
        <v>12.01</v>
      </c>
      <c r="M199" s="15">
        <v>1</v>
      </c>
      <c r="N199" s="15" t="s">
        <v>31</v>
      </c>
      <c r="O199" s="15">
        <v>0</v>
      </c>
    </row>
    <row r="200" spans="1:15" x14ac:dyDescent="0.55000000000000004">
      <c r="A200" s="15" t="s">
        <v>258</v>
      </c>
      <c r="B200" s="15" t="s">
        <v>61</v>
      </c>
      <c r="C200" s="15" t="s">
        <v>110</v>
      </c>
      <c r="D200" s="15">
        <v>2040</v>
      </c>
      <c r="E200" s="15">
        <v>0</v>
      </c>
      <c r="F200" s="15">
        <v>53748.243530946231</v>
      </c>
      <c r="G200" s="15">
        <v>20</v>
      </c>
      <c r="H200" s="15">
        <v>2226.0705882352941</v>
      </c>
      <c r="I200" s="15">
        <v>2858.8235294117644</v>
      </c>
      <c r="J200" s="15">
        <v>0.35844673539518895</v>
      </c>
      <c r="K200" s="15">
        <v>35.535996999999995</v>
      </c>
      <c r="L200" s="15">
        <v>12.01</v>
      </c>
      <c r="M200" s="15">
        <v>1</v>
      </c>
      <c r="N200" s="15" t="s">
        <v>31</v>
      </c>
      <c r="O200" s="15">
        <v>0</v>
      </c>
    </row>
    <row r="201" spans="1:15" x14ac:dyDescent="0.55000000000000004">
      <c r="A201" s="15" t="s">
        <v>259</v>
      </c>
      <c r="B201" s="15" t="s">
        <v>63</v>
      </c>
      <c r="C201" s="15" t="s">
        <v>110</v>
      </c>
      <c r="D201" s="15">
        <v>2040</v>
      </c>
      <c r="E201" s="15">
        <v>0</v>
      </c>
      <c r="F201" s="15">
        <v>53748.243530946231</v>
      </c>
      <c r="G201" s="15">
        <v>20</v>
      </c>
      <c r="H201" s="15">
        <v>1896.2823529411764</v>
      </c>
      <c r="I201" s="15">
        <v>2435.294117647059</v>
      </c>
      <c r="J201" s="15">
        <v>0.21041924398625425</v>
      </c>
      <c r="K201" s="15">
        <v>35.535996999999995</v>
      </c>
      <c r="L201" s="15">
        <v>12.01</v>
      </c>
      <c r="M201" s="15">
        <v>1</v>
      </c>
      <c r="N201" s="15" t="s">
        <v>31</v>
      </c>
      <c r="O201" s="15">
        <v>0</v>
      </c>
    </row>
    <row r="202" spans="1:15" x14ac:dyDescent="0.55000000000000004">
      <c r="A202" s="15" t="s">
        <v>260</v>
      </c>
      <c r="B202" s="15" t="s">
        <v>65</v>
      </c>
      <c r="C202" s="15" t="s">
        <v>110</v>
      </c>
      <c r="D202" s="15">
        <v>2040</v>
      </c>
      <c r="E202" s="15">
        <v>0</v>
      </c>
      <c r="F202" s="15">
        <v>224.0296803652968</v>
      </c>
      <c r="G202" s="15">
        <v>20</v>
      </c>
      <c r="H202" s="15">
        <v>1484.0470588235294</v>
      </c>
      <c r="I202" s="15">
        <v>1905.8823529411764</v>
      </c>
      <c r="J202" s="15">
        <v>0.12723024054982818</v>
      </c>
      <c r="K202" s="15">
        <v>35.535996999999995</v>
      </c>
      <c r="L202" s="15">
        <v>12.01</v>
      </c>
      <c r="M202" s="15">
        <v>1</v>
      </c>
      <c r="N202" s="15" t="s">
        <v>31</v>
      </c>
      <c r="O202" s="15">
        <v>0</v>
      </c>
    </row>
    <row r="203" spans="1:15" x14ac:dyDescent="0.55000000000000004">
      <c r="A203" s="15" t="s">
        <v>261</v>
      </c>
      <c r="B203" s="15" t="s">
        <v>67</v>
      </c>
      <c r="C203" s="15" t="s">
        <v>110</v>
      </c>
      <c r="D203" s="15">
        <v>2040</v>
      </c>
      <c r="E203" s="15">
        <v>0</v>
      </c>
      <c r="F203" s="15">
        <v>1648.6395429123072</v>
      </c>
      <c r="G203" s="15">
        <v>20</v>
      </c>
      <c r="H203" s="15">
        <v>1731.3882352941177</v>
      </c>
      <c r="I203" s="15">
        <v>2223.5294117647059</v>
      </c>
      <c r="J203" s="15">
        <v>0.13824054982817868</v>
      </c>
      <c r="K203" s="15">
        <v>35.535996999999995</v>
      </c>
      <c r="L203" s="15">
        <v>12.01</v>
      </c>
      <c r="M203" s="15">
        <v>1</v>
      </c>
      <c r="N203" s="15" t="s">
        <v>31</v>
      </c>
      <c r="O203" s="15">
        <v>0</v>
      </c>
    </row>
    <row r="204" spans="1:15" x14ac:dyDescent="0.55000000000000004">
      <c r="A204" s="15" t="s">
        <v>262</v>
      </c>
      <c r="B204" s="15" t="s">
        <v>69</v>
      </c>
      <c r="C204" s="15" t="s">
        <v>110</v>
      </c>
      <c r="D204" s="15">
        <v>2040</v>
      </c>
      <c r="E204" s="15">
        <v>0</v>
      </c>
      <c r="F204" s="15">
        <v>224.0296803652968</v>
      </c>
      <c r="G204" s="15">
        <v>20</v>
      </c>
      <c r="H204" s="15">
        <v>1978.7294117647059</v>
      </c>
      <c r="I204" s="15">
        <v>2541.1764705882351</v>
      </c>
      <c r="J204" s="15">
        <v>0.19573883161512023</v>
      </c>
      <c r="K204" s="15">
        <v>35.535996999999995</v>
      </c>
      <c r="L204" s="15">
        <v>12.01</v>
      </c>
      <c r="M204" s="15">
        <v>1</v>
      </c>
      <c r="N204" s="15" t="s">
        <v>31</v>
      </c>
      <c r="O204" s="15">
        <v>0</v>
      </c>
    </row>
    <row r="205" spans="1:15" x14ac:dyDescent="0.55000000000000004">
      <c r="A205" s="15" t="s">
        <v>263</v>
      </c>
      <c r="B205" s="15" t="s">
        <v>71</v>
      </c>
      <c r="C205" s="15" t="s">
        <v>110</v>
      </c>
      <c r="D205" s="15">
        <v>2040</v>
      </c>
      <c r="E205" s="15">
        <v>0</v>
      </c>
      <c r="F205" s="15">
        <v>224.0296803652968</v>
      </c>
      <c r="G205" s="15">
        <v>20</v>
      </c>
      <c r="H205" s="15">
        <v>1868.8000000000002</v>
      </c>
      <c r="I205" s="15">
        <v>2400</v>
      </c>
      <c r="J205" s="15">
        <v>8.5635738831615113E-2</v>
      </c>
      <c r="K205" s="15">
        <v>35.535996999999995</v>
      </c>
      <c r="L205" s="15">
        <v>12.01</v>
      </c>
      <c r="M205" s="15">
        <v>1</v>
      </c>
      <c r="N205" s="15" t="s">
        <v>31</v>
      </c>
      <c r="O205" s="15">
        <v>0</v>
      </c>
    </row>
    <row r="206" spans="1:15" x14ac:dyDescent="0.55000000000000004">
      <c r="A206" s="15" t="s">
        <v>264</v>
      </c>
      <c r="B206" s="15" t="s">
        <v>73</v>
      </c>
      <c r="C206" s="15" t="s">
        <v>110</v>
      </c>
      <c r="D206" s="15">
        <v>2040</v>
      </c>
      <c r="E206" s="15">
        <v>0</v>
      </c>
      <c r="F206" s="15">
        <v>224.0296803652968</v>
      </c>
      <c r="G206" s="15">
        <v>20</v>
      </c>
      <c r="H206" s="15">
        <v>1923.7647058823529</v>
      </c>
      <c r="I206" s="15">
        <v>2470.5882352941176</v>
      </c>
      <c r="J206" s="15">
        <v>0.17371821305841922</v>
      </c>
      <c r="K206" s="15">
        <v>35.535996999999995</v>
      </c>
      <c r="L206" s="15">
        <v>12.01</v>
      </c>
      <c r="M206" s="15">
        <v>1</v>
      </c>
      <c r="N206" s="15" t="s">
        <v>31</v>
      </c>
      <c r="O206" s="15">
        <v>0</v>
      </c>
    </row>
    <row r="207" spans="1:15" x14ac:dyDescent="0.55000000000000004">
      <c r="A207" s="15" t="s">
        <v>265</v>
      </c>
      <c r="B207" s="15" t="s">
        <v>75</v>
      </c>
      <c r="C207" s="15" t="s">
        <v>110</v>
      </c>
      <c r="D207" s="15">
        <v>2040</v>
      </c>
      <c r="E207" s="15">
        <v>0</v>
      </c>
      <c r="F207" s="15">
        <v>224.0296803652968</v>
      </c>
      <c r="G207" s="15">
        <v>20</v>
      </c>
      <c r="H207" s="15">
        <v>1868.8000000000002</v>
      </c>
      <c r="I207" s="15">
        <v>2400</v>
      </c>
      <c r="J207" s="15">
        <v>0.18717525773195876</v>
      </c>
      <c r="K207" s="15">
        <v>35.535996999999995</v>
      </c>
      <c r="L207" s="15">
        <v>12.01</v>
      </c>
      <c r="M207" s="15">
        <v>1</v>
      </c>
      <c r="N207" s="15" t="s">
        <v>31</v>
      </c>
      <c r="O207" s="15">
        <v>0</v>
      </c>
    </row>
    <row r="208" spans="1:15" x14ac:dyDescent="0.55000000000000004">
      <c r="A208" s="15" t="s">
        <v>266</v>
      </c>
      <c r="B208" s="15" t="s">
        <v>77</v>
      </c>
      <c r="C208" s="15" t="s">
        <v>110</v>
      </c>
      <c r="D208" s="15">
        <v>2040</v>
      </c>
      <c r="E208" s="15">
        <v>0</v>
      </c>
      <c r="F208" s="15">
        <v>224.0296803652968</v>
      </c>
      <c r="G208" s="15">
        <v>20</v>
      </c>
      <c r="H208" s="15">
        <v>1484.0470588235294</v>
      </c>
      <c r="I208" s="15">
        <v>1905.8823529411764</v>
      </c>
      <c r="J208" s="15">
        <v>0.12723024054982818</v>
      </c>
      <c r="K208" s="15">
        <v>35.535996999999995</v>
      </c>
      <c r="L208" s="15">
        <v>12.01</v>
      </c>
      <c r="M208" s="15">
        <v>1</v>
      </c>
      <c r="N208" s="15" t="s">
        <v>31</v>
      </c>
      <c r="O208" s="15">
        <v>0</v>
      </c>
    </row>
    <row r="209" spans="1:15" x14ac:dyDescent="0.55000000000000004">
      <c r="A209" s="16" t="s">
        <v>267</v>
      </c>
      <c r="B209" s="16" t="s">
        <v>79</v>
      </c>
      <c r="C209" s="15" t="s">
        <v>110</v>
      </c>
      <c r="D209" s="15">
        <v>2040</v>
      </c>
      <c r="E209" s="15">
        <v>0</v>
      </c>
      <c r="F209" s="15">
        <v>1648.6395429123072</v>
      </c>
      <c r="G209" s="15">
        <v>20</v>
      </c>
      <c r="H209" s="15">
        <v>1841.3176470588235</v>
      </c>
      <c r="I209" s="15">
        <v>2364.705882352941</v>
      </c>
      <c r="J209" s="15">
        <v>0.13579381443298968</v>
      </c>
      <c r="K209" s="15">
        <v>35.535996999999995</v>
      </c>
      <c r="L209" s="15">
        <v>12.01</v>
      </c>
      <c r="M209" s="15">
        <v>1</v>
      </c>
      <c r="N209" s="15" t="s">
        <v>31</v>
      </c>
      <c r="O209" s="15">
        <v>0</v>
      </c>
    </row>
    <row r="210" spans="1:15" x14ac:dyDescent="0.55000000000000004">
      <c r="A210" s="16" t="s">
        <v>268</v>
      </c>
      <c r="B210" s="16" t="s">
        <v>81</v>
      </c>
      <c r="C210" s="15" t="s">
        <v>110</v>
      </c>
      <c r="D210" s="15">
        <v>2040</v>
      </c>
      <c r="E210" s="15">
        <v>0</v>
      </c>
      <c r="F210" s="15">
        <v>224.0296803652968</v>
      </c>
      <c r="G210" s="15">
        <v>20</v>
      </c>
      <c r="H210" s="15">
        <v>2006.2117647058822</v>
      </c>
      <c r="I210" s="15">
        <v>2576.4705882352941</v>
      </c>
      <c r="J210" s="15">
        <v>0.25813058419243984</v>
      </c>
      <c r="K210" s="15">
        <v>35.535996999999995</v>
      </c>
      <c r="L210" s="15">
        <v>12.01</v>
      </c>
      <c r="M210" s="15">
        <v>1</v>
      </c>
      <c r="N210" s="15" t="s">
        <v>31</v>
      </c>
      <c r="O210" s="15">
        <v>0</v>
      </c>
    </row>
    <row r="211" spans="1:15" x14ac:dyDescent="0.55000000000000004">
      <c r="A211" s="17" t="s">
        <v>269</v>
      </c>
      <c r="B211" s="17" t="s">
        <v>29</v>
      </c>
      <c r="C211" s="17" t="s">
        <v>137</v>
      </c>
      <c r="D211" s="17">
        <v>2040</v>
      </c>
      <c r="E211" s="17">
        <v>0</v>
      </c>
      <c r="F211" s="17">
        <v>20192.574713951853</v>
      </c>
      <c r="G211" s="17">
        <v>20</v>
      </c>
      <c r="H211" s="17">
        <v>1469.7058823529412</v>
      </c>
      <c r="I211" s="17">
        <v>2521.4117647058824</v>
      </c>
      <c r="J211" s="17">
        <v>5.8804123711340209E-3</v>
      </c>
      <c r="K211" s="17">
        <v>0</v>
      </c>
      <c r="L211" s="17">
        <v>53.4</v>
      </c>
      <c r="M211" s="17">
        <v>1</v>
      </c>
      <c r="N211" s="17" t="s">
        <v>31</v>
      </c>
      <c r="O211" s="17">
        <v>1.0784663999999997</v>
      </c>
    </row>
    <row r="212" spans="1:15" x14ac:dyDescent="0.55000000000000004">
      <c r="A212" s="17" t="s">
        <v>270</v>
      </c>
      <c r="B212" s="17" t="s">
        <v>33</v>
      </c>
      <c r="C212" s="17" t="s">
        <v>137</v>
      </c>
      <c r="D212" s="17">
        <v>2040</v>
      </c>
      <c r="E212" s="17">
        <v>0</v>
      </c>
      <c r="F212" s="17">
        <v>7393.5888952626792</v>
      </c>
      <c r="G212" s="17">
        <v>20</v>
      </c>
      <c r="H212" s="17">
        <v>1253.1176470588234</v>
      </c>
      <c r="I212" s="17">
        <v>2149.8352941176468</v>
      </c>
      <c r="J212" s="17">
        <v>4.6316151202749137E-3</v>
      </c>
      <c r="K212" s="17">
        <v>0</v>
      </c>
      <c r="L212" s="17">
        <v>53.4</v>
      </c>
      <c r="M212" s="17">
        <v>1</v>
      </c>
      <c r="N212" s="17" t="s">
        <v>31</v>
      </c>
      <c r="O212" s="17">
        <v>1.0784663999999997</v>
      </c>
    </row>
    <row r="213" spans="1:15" x14ac:dyDescent="0.55000000000000004">
      <c r="A213" s="17" t="s">
        <v>271</v>
      </c>
      <c r="B213" s="17" t="s">
        <v>35</v>
      </c>
      <c r="C213" s="17" t="s">
        <v>137</v>
      </c>
      <c r="D213" s="17">
        <v>2040</v>
      </c>
      <c r="E213" s="17">
        <v>0</v>
      </c>
      <c r="F213" s="17">
        <v>13979.474801966784</v>
      </c>
      <c r="G213" s="17">
        <v>20</v>
      </c>
      <c r="H213" s="17">
        <v>1516.1176470588234</v>
      </c>
      <c r="I213" s="17">
        <v>2601.035294117647</v>
      </c>
      <c r="J213" s="17">
        <v>6.0542955326460465E-3</v>
      </c>
      <c r="K213" s="17">
        <v>0</v>
      </c>
      <c r="L213" s="17">
        <v>53.4</v>
      </c>
      <c r="M213" s="17">
        <v>1</v>
      </c>
      <c r="N213" s="17" t="s">
        <v>31</v>
      </c>
      <c r="O213" s="17">
        <v>1.0784663999999997</v>
      </c>
    </row>
    <row r="214" spans="1:15" x14ac:dyDescent="0.55000000000000004">
      <c r="A214" s="17" t="s">
        <v>272</v>
      </c>
      <c r="B214" s="17" t="s">
        <v>37</v>
      </c>
      <c r="C214" s="17" t="s">
        <v>137</v>
      </c>
      <c r="D214" s="17">
        <v>2040</v>
      </c>
      <c r="E214" s="17">
        <v>0</v>
      </c>
      <c r="F214" s="17">
        <v>7300.3923965826907</v>
      </c>
      <c r="G214" s="17">
        <v>20</v>
      </c>
      <c r="H214" s="17">
        <v>1206.7058823529412</v>
      </c>
      <c r="I214" s="17">
        <v>2070.2117647058822</v>
      </c>
      <c r="J214" s="17">
        <v>3.6199312714776627E-3</v>
      </c>
      <c r="K214" s="17">
        <v>0</v>
      </c>
      <c r="L214" s="17">
        <v>53.4</v>
      </c>
      <c r="M214" s="17">
        <v>1</v>
      </c>
      <c r="N214" s="17" t="s">
        <v>31</v>
      </c>
      <c r="O214" s="17">
        <v>1.0784663999999997</v>
      </c>
    </row>
    <row r="215" spans="1:15" x14ac:dyDescent="0.55000000000000004">
      <c r="A215" s="17" t="s">
        <v>273</v>
      </c>
      <c r="B215" s="17" t="s">
        <v>39</v>
      </c>
      <c r="C215" s="17" t="s">
        <v>137</v>
      </c>
      <c r="D215" s="17">
        <v>2040</v>
      </c>
      <c r="E215" s="17">
        <v>0</v>
      </c>
      <c r="F215" s="17">
        <v>689.34189078324016</v>
      </c>
      <c r="G215" s="17">
        <v>20</v>
      </c>
      <c r="H215" s="17">
        <v>1113.8823529411764</v>
      </c>
      <c r="I215" s="17">
        <v>1910.964705882353</v>
      </c>
      <c r="J215" s="17">
        <v>2.5292096219931269E-3</v>
      </c>
      <c r="K215" s="17">
        <v>0</v>
      </c>
      <c r="L215" s="17">
        <v>53.4</v>
      </c>
      <c r="M215" s="17">
        <v>1</v>
      </c>
      <c r="N215" s="17" t="s">
        <v>31</v>
      </c>
      <c r="O215" s="17">
        <v>1.0784663999999997</v>
      </c>
    </row>
    <row r="216" spans="1:15" x14ac:dyDescent="0.55000000000000004">
      <c r="A216" s="17" t="s">
        <v>274</v>
      </c>
      <c r="B216" s="17" t="s">
        <v>41</v>
      </c>
      <c r="C216" s="17" t="s">
        <v>137</v>
      </c>
      <c r="D216" s="17">
        <v>2040</v>
      </c>
      <c r="E216" s="17">
        <v>0</v>
      </c>
      <c r="F216" s="17">
        <v>6005.3950552566112</v>
      </c>
      <c r="G216" s="17">
        <v>20</v>
      </c>
      <c r="H216" s="17">
        <v>1407.8235294117646</v>
      </c>
      <c r="I216" s="17">
        <v>2415.2470588235292</v>
      </c>
      <c r="J216" s="17">
        <v>5.991065292096219E-3</v>
      </c>
      <c r="K216" s="17">
        <v>0</v>
      </c>
      <c r="L216" s="17">
        <v>53.4</v>
      </c>
      <c r="M216" s="17">
        <v>1</v>
      </c>
      <c r="N216" s="17" t="s">
        <v>31</v>
      </c>
      <c r="O216" s="17">
        <v>1.0784663999999997</v>
      </c>
    </row>
    <row r="217" spans="1:15" x14ac:dyDescent="0.55000000000000004">
      <c r="A217" s="17" t="s">
        <v>275</v>
      </c>
      <c r="B217" s="17" t="s">
        <v>43</v>
      </c>
      <c r="C217" s="17" t="s">
        <v>137</v>
      </c>
      <c r="D217" s="17">
        <v>2040</v>
      </c>
      <c r="E217" s="17">
        <v>0</v>
      </c>
      <c r="F217" s="17">
        <v>1323.2144877587598</v>
      </c>
      <c r="G217" s="17">
        <v>20</v>
      </c>
      <c r="H217" s="17">
        <v>1701.7647058823529</v>
      </c>
      <c r="I217" s="17">
        <v>2919.5294117647059</v>
      </c>
      <c r="J217" s="17">
        <v>7.4137457044673527E-3</v>
      </c>
      <c r="K217" s="17">
        <v>0</v>
      </c>
      <c r="L217" s="17">
        <v>53.4</v>
      </c>
      <c r="M217" s="17">
        <v>1</v>
      </c>
      <c r="N217" s="17" t="s">
        <v>31</v>
      </c>
      <c r="O217" s="17">
        <v>1.0784663999999997</v>
      </c>
    </row>
    <row r="218" spans="1:15" x14ac:dyDescent="0.55000000000000004">
      <c r="A218" s="17" t="s">
        <v>276</v>
      </c>
      <c r="B218" s="17" t="s">
        <v>45</v>
      </c>
      <c r="C218" s="17" t="s">
        <v>137</v>
      </c>
      <c r="D218" s="17">
        <v>2040</v>
      </c>
      <c r="E218" s="17">
        <v>0</v>
      </c>
      <c r="F218" s="17">
        <v>4349.1699383897303</v>
      </c>
      <c r="G218" s="17">
        <v>20</v>
      </c>
      <c r="H218" s="17">
        <v>1516.1176470588234</v>
      </c>
      <c r="I218" s="17">
        <v>2601.035294117647</v>
      </c>
      <c r="J218" s="17">
        <v>6.0542955326460465E-3</v>
      </c>
      <c r="K218" s="17">
        <v>0</v>
      </c>
      <c r="L218" s="17">
        <v>53.4</v>
      </c>
      <c r="M218" s="17">
        <v>1</v>
      </c>
      <c r="N218" s="17" t="s">
        <v>31</v>
      </c>
      <c r="O218" s="17">
        <v>1.0784663999999997</v>
      </c>
    </row>
    <row r="219" spans="1:15" x14ac:dyDescent="0.55000000000000004">
      <c r="A219" s="17" t="s">
        <v>277</v>
      </c>
      <c r="B219" s="17" t="s">
        <v>47</v>
      </c>
      <c r="C219" s="17" t="s">
        <v>137</v>
      </c>
      <c r="D219" s="17">
        <v>2040</v>
      </c>
      <c r="E219" s="17">
        <v>0</v>
      </c>
      <c r="F219" s="17">
        <v>2236.7159683146792</v>
      </c>
      <c r="G219" s="17">
        <v>20</v>
      </c>
      <c r="H219" s="17">
        <v>2150.4117647058824</v>
      </c>
      <c r="I219" s="17">
        <v>3689.2235294117645</v>
      </c>
      <c r="J219" s="17">
        <v>7.4137457044673527E-3</v>
      </c>
      <c r="K219" s="17">
        <v>0</v>
      </c>
      <c r="L219" s="17">
        <v>53.4</v>
      </c>
      <c r="M219" s="17">
        <v>1</v>
      </c>
      <c r="N219" s="17" t="s">
        <v>31</v>
      </c>
      <c r="O219" s="17">
        <v>1.0784663999999997</v>
      </c>
    </row>
    <row r="220" spans="1:15" x14ac:dyDescent="0.55000000000000004">
      <c r="A220" s="17" t="s">
        <v>278</v>
      </c>
      <c r="B220" s="17" t="s">
        <v>49</v>
      </c>
      <c r="C220" s="17" t="s">
        <v>137</v>
      </c>
      <c r="D220" s="17">
        <v>2040</v>
      </c>
      <c r="E220" s="17">
        <v>0</v>
      </c>
      <c r="F220" s="17">
        <v>1786.2662246957793</v>
      </c>
      <c r="G220" s="17">
        <v>20</v>
      </c>
      <c r="H220" s="17">
        <v>1624.4117647058824</v>
      </c>
      <c r="I220" s="17">
        <v>2786.8235294117649</v>
      </c>
      <c r="J220" s="17">
        <v>5.5484536082474221E-3</v>
      </c>
      <c r="K220" s="17">
        <v>0</v>
      </c>
      <c r="L220" s="17">
        <v>53.4</v>
      </c>
      <c r="M220" s="17">
        <v>1</v>
      </c>
      <c r="N220" s="17" t="s">
        <v>31</v>
      </c>
      <c r="O220" s="17">
        <v>1.0784663999999997</v>
      </c>
    </row>
    <row r="221" spans="1:15" x14ac:dyDescent="0.55000000000000004">
      <c r="A221" s="17" t="s">
        <v>279</v>
      </c>
      <c r="B221" s="17" t="s">
        <v>51</v>
      </c>
      <c r="C221" s="17" t="s">
        <v>137</v>
      </c>
      <c r="D221" s="17">
        <v>2040</v>
      </c>
      <c r="E221" s="17">
        <v>0</v>
      </c>
      <c r="F221" s="17">
        <v>2019.2574713952158</v>
      </c>
      <c r="G221" s="17">
        <v>20</v>
      </c>
      <c r="H221" s="17">
        <v>1454.2352941176471</v>
      </c>
      <c r="I221" s="17">
        <v>2494.8705882352942</v>
      </c>
      <c r="J221" s="17">
        <v>5.9278350515463906E-3</v>
      </c>
      <c r="K221" s="17">
        <v>0</v>
      </c>
      <c r="L221" s="17">
        <v>53.4</v>
      </c>
      <c r="M221" s="17">
        <v>1</v>
      </c>
      <c r="N221" s="17" t="s">
        <v>31</v>
      </c>
      <c r="O221" s="17">
        <v>1.0784663999999997</v>
      </c>
    </row>
    <row r="222" spans="1:15" x14ac:dyDescent="0.55000000000000004">
      <c r="A222" s="17" t="s">
        <v>280</v>
      </c>
      <c r="B222" s="17" t="s">
        <v>53</v>
      </c>
      <c r="C222" s="17" t="s">
        <v>137</v>
      </c>
      <c r="D222" s="17">
        <v>2040</v>
      </c>
      <c r="E222" s="17">
        <v>0</v>
      </c>
      <c r="F222" s="17">
        <v>11463.169337612599</v>
      </c>
      <c r="G222" s="17">
        <v>20</v>
      </c>
      <c r="H222" s="17">
        <v>804.47058823529414</v>
      </c>
      <c r="I222" s="17">
        <v>1380.1411764705883</v>
      </c>
      <c r="J222" s="17">
        <v>1.81786941580756E-3</v>
      </c>
      <c r="K222" s="17">
        <v>0</v>
      </c>
      <c r="L222" s="17">
        <v>53.4</v>
      </c>
      <c r="M222" s="17">
        <v>1</v>
      </c>
      <c r="N222" s="17" t="s">
        <v>31</v>
      </c>
      <c r="O222" s="17">
        <v>1.0784663999999997</v>
      </c>
    </row>
    <row r="223" spans="1:15" x14ac:dyDescent="0.55000000000000004">
      <c r="A223" s="17" t="s">
        <v>281</v>
      </c>
      <c r="B223" s="17" t="s">
        <v>55</v>
      </c>
      <c r="C223" s="17" t="s">
        <v>137</v>
      </c>
      <c r="D223" s="17">
        <v>2040</v>
      </c>
      <c r="E223" s="17">
        <v>0</v>
      </c>
      <c r="F223" s="17">
        <v>2112.4539700749501</v>
      </c>
      <c r="G223" s="17">
        <v>20</v>
      </c>
      <c r="H223" s="17">
        <v>1129.3529411764705</v>
      </c>
      <c r="I223" s="17">
        <v>1937.5058823529409</v>
      </c>
      <c r="J223" s="17">
        <v>3.3353951890034363E-3</v>
      </c>
      <c r="K223" s="17">
        <v>0</v>
      </c>
      <c r="L223" s="17">
        <v>53.4</v>
      </c>
      <c r="M223" s="17">
        <v>1</v>
      </c>
      <c r="N223" s="17" t="s">
        <v>31</v>
      </c>
      <c r="O223" s="17">
        <v>1.0784663999999997</v>
      </c>
    </row>
    <row r="224" spans="1:15" x14ac:dyDescent="0.55000000000000004">
      <c r="A224" s="17" t="s">
        <v>282</v>
      </c>
      <c r="B224" s="17" t="s">
        <v>57</v>
      </c>
      <c r="C224" s="17" t="s">
        <v>137</v>
      </c>
      <c r="D224" s="17">
        <v>2040</v>
      </c>
      <c r="E224" s="17">
        <v>0</v>
      </c>
      <c r="F224" s="17">
        <v>4846.2179313483957</v>
      </c>
      <c r="G224" s="17">
        <v>20</v>
      </c>
      <c r="H224" s="17">
        <v>1454.2352941176471</v>
      </c>
      <c r="I224" s="17">
        <v>2835.4823529411765</v>
      </c>
      <c r="J224" s="17">
        <v>6.5759450171821304E-3</v>
      </c>
      <c r="K224" s="17">
        <v>0</v>
      </c>
      <c r="L224" s="17">
        <v>53.4</v>
      </c>
      <c r="M224" s="17">
        <v>1</v>
      </c>
      <c r="N224" s="17" t="s">
        <v>31</v>
      </c>
      <c r="O224" s="17">
        <v>1.0784663999999997</v>
      </c>
    </row>
    <row r="225" spans="1:15" x14ac:dyDescent="0.55000000000000004">
      <c r="A225" s="17" t="s">
        <v>283</v>
      </c>
      <c r="B225" s="17" t="s">
        <v>59</v>
      </c>
      <c r="C225" s="17" t="s">
        <v>137</v>
      </c>
      <c r="D225" s="17">
        <v>2040</v>
      </c>
      <c r="E225" s="17">
        <v>0</v>
      </c>
      <c r="F225" s="17">
        <v>2236.7159683146792</v>
      </c>
      <c r="G225" s="17">
        <v>20</v>
      </c>
      <c r="H225" s="17">
        <v>1160.2941176470588</v>
      </c>
      <c r="I225" s="17">
        <v>1990.5882352941176</v>
      </c>
      <c r="J225" s="17">
        <v>2.2920962199312711E-3</v>
      </c>
      <c r="K225" s="17">
        <v>0</v>
      </c>
      <c r="L225" s="17">
        <v>53.4</v>
      </c>
      <c r="M225" s="17">
        <v>1</v>
      </c>
      <c r="N225" s="17" t="s">
        <v>31</v>
      </c>
      <c r="O225" s="17">
        <v>1.0784663999999997</v>
      </c>
    </row>
    <row r="226" spans="1:15" x14ac:dyDescent="0.55000000000000004">
      <c r="A226" s="17" t="s">
        <v>284</v>
      </c>
      <c r="B226" s="17" t="s">
        <v>61</v>
      </c>
      <c r="C226" s="17" t="s">
        <v>137</v>
      </c>
      <c r="D226" s="17">
        <v>2040</v>
      </c>
      <c r="E226" s="17">
        <v>0</v>
      </c>
      <c r="F226" s="17">
        <v>5.925667311381952</v>
      </c>
      <c r="G226" s="17">
        <v>20</v>
      </c>
      <c r="H226" s="17">
        <v>1253.1176470588234</v>
      </c>
      <c r="I226" s="17">
        <v>2149.8352941176468</v>
      </c>
      <c r="J226" s="17">
        <v>4.6316151202749137E-3</v>
      </c>
      <c r="K226" s="17">
        <v>0</v>
      </c>
      <c r="L226" s="17">
        <v>53.4</v>
      </c>
      <c r="M226" s="17">
        <v>1</v>
      </c>
      <c r="N226" s="17" t="s">
        <v>31</v>
      </c>
      <c r="O226" s="17">
        <v>1.0784663999999997</v>
      </c>
    </row>
    <row r="227" spans="1:15" x14ac:dyDescent="0.55000000000000004">
      <c r="A227" s="17" t="s">
        <v>285</v>
      </c>
      <c r="B227" s="17" t="s">
        <v>63</v>
      </c>
      <c r="C227" s="17" t="s">
        <v>137</v>
      </c>
      <c r="D227" s="17">
        <v>2040</v>
      </c>
      <c r="E227" s="17">
        <v>0</v>
      </c>
      <c r="F227" s="17">
        <v>1304.7509815168962</v>
      </c>
      <c r="G227" s="17">
        <v>20</v>
      </c>
      <c r="H227" s="17">
        <v>1067.4705882352941</v>
      </c>
      <c r="I227" s="17">
        <v>1831.3411764705882</v>
      </c>
      <c r="J227" s="17">
        <v>2.7189003436426111E-3</v>
      </c>
      <c r="K227" s="17">
        <v>0</v>
      </c>
      <c r="L227" s="17">
        <v>53.4</v>
      </c>
      <c r="M227" s="17">
        <v>1</v>
      </c>
      <c r="N227" s="17" t="s">
        <v>31</v>
      </c>
      <c r="O227" s="17">
        <v>1.0784663999999997</v>
      </c>
    </row>
    <row r="228" spans="1:15" x14ac:dyDescent="0.55000000000000004">
      <c r="A228" s="17" t="s">
        <v>286</v>
      </c>
      <c r="B228" s="17" t="s">
        <v>65</v>
      </c>
      <c r="C228" s="17" t="s">
        <v>137</v>
      </c>
      <c r="D228" s="17">
        <v>2040</v>
      </c>
      <c r="E228" s="17">
        <v>0</v>
      </c>
      <c r="F228" s="17">
        <v>2143.5194696348817</v>
      </c>
      <c r="G228" s="17">
        <v>20</v>
      </c>
      <c r="H228" s="17">
        <v>835.41176470588232</v>
      </c>
      <c r="I228" s="17">
        <v>1433.2235294117647</v>
      </c>
      <c r="J228" s="17">
        <v>1.6439862542955326E-3</v>
      </c>
      <c r="K228" s="17">
        <v>0</v>
      </c>
      <c r="L228" s="17">
        <v>53.4</v>
      </c>
      <c r="M228" s="17">
        <v>1</v>
      </c>
      <c r="N228" s="17" t="s">
        <v>31</v>
      </c>
      <c r="O228" s="17">
        <v>1.0784663999999997</v>
      </c>
    </row>
    <row r="229" spans="1:15" x14ac:dyDescent="0.55000000000000004">
      <c r="A229" s="17" t="s">
        <v>287</v>
      </c>
      <c r="B229" s="17" t="s">
        <v>67</v>
      </c>
      <c r="C229" s="17" t="s">
        <v>137</v>
      </c>
      <c r="D229" s="17">
        <v>2040</v>
      </c>
      <c r="E229" s="17">
        <v>0</v>
      </c>
      <c r="F229" s="17">
        <v>2236.7159683146792</v>
      </c>
      <c r="G229" s="17">
        <v>20</v>
      </c>
      <c r="H229" s="17">
        <v>974.64705882352951</v>
      </c>
      <c r="I229" s="17">
        <v>1672.094117647059</v>
      </c>
      <c r="J229" s="17">
        <v>1.786254295532646E-3</v>
      </c>
      <c r="K229" s="17">
        <v>0</v>
      </c>
      <c r="L229" s="17">
        <v>53.4</v>
      </c>
      <c r="M229" s="17">
        <v>1</v>
      </c>
      <c r="N229" s="17" t="s">
        <v>31</v>
      </c>
      <c r="O229" s="17">
        <v>1.0784663999999997</v>
      </c>
    </row>
    <row r="230" spans="1:15" x14ac:dyDescent="0.55000000000000004">
      <c r="A230" s="17" t="s">
        <v>288</v>
      </c>
      <c r="B230" s="17" t="s">
        <v>69</v>
      </c>
      <c r="C230" s="17" t="s">
        <v>137</v>
      </c>
      <c r="D230" s="17">
        <v>2040</v>
      </c>
      <c r="E230" s="17">
        <v>0</v>
      </c>
      <c r="F230" s="17">
        <v>160.01049490033063</v>
      </c>
      <c r="G230" s="17">
        <v>20</v>
      </c>
      <c r="H230" s="17">
        <v>1129.3529411764705</v>
      </c>
      <c r="I230" s="17">
        <v>1910.964705882353</v>
      </c>
      <c r="J230" s="17">
        <v>1.3436426116838487E-3</v>
      </c>
      <c r="K230" s="17">
        <v>0</v>
      </c>
      <c r="L230" s="17">
        <v>53.4</v>
      </c>
      <c r="M230" s="17">
        <v>1</v>
      </c>
      <c r="N230" s="17" t="s">
        <v>31</v>
      </c>
      <c r="O230" s="17">
        <v>1.0784663999999997</v>
      </c>
    </row>
    <row r="231" spans="1:15" x14ac:dyDescent="0.55000000000000004">
      <c r="A231" s="17" t="s">
        <v>289</v>
      </c>
      <c r="B231" s="17" t="s">
        <v>71</v>
      </c>
      <c r="C231" s="17" t="s">
        <v>137</v>
      </c>
      <c r="D231" s="17">
        <v>2040</v>
      </c>
      <c r="E231" s="17">
        <v>0</v>
      </c>
      <c r="F231" s="17">
        <v>1832.8644740356972</v>
      </c>
      <c r="G231" s="17">
        <v>20</v>
      </c>
      <c r="H231" s="17">
        <v>1052</v>
      </c>
      <c r="I231" s="17">
        <v>1804.8000000000002</v>
      </c>
      <c r="J231" s="17">
        <v>1.1065292096219929E-3</v>
      </c>
      <c r="K231" s="17">
        <v>0</v>
      </c>
      <c r="L231" s="17">
        <v>53.4</v>
      </c>
      <c r="M231" s="17">
        <v>1</v>
      </c>
      <c r="N231" s="17" t="s">
        <v>31</v>
      </c>
      <c r="O231" s="17">
        <v>1.0784663999999997</v>
      </c>
    </row>
    <row r="232" spans="1:15" x14ac:dyDescent="0.55000000000000004">
      <c r="A232" s="17" t="s">
        <v>290</v>
      </c>
      <c r="B232" s="17" t="s">
        <v>73</v>
      </c>
      <c r="C232" s="17" t="s">
        <v>137</v>
      </c>
      <c r="D232" s="17">
        <v>2040</v>
      </c>
      <c r="E232" s="17">
        <v>0</v>
      </c>
      <c r="F232" s="17">
        <v>2951.2224581929609</v>
      </c>
      <c r="G232" s="17">
        <v>20</v>
      </c>
      <c r="H232" s="17">
        <v>1082.9411764705883</v>
      </c>
      <c r="I232" s="17">
        <v>1857.8823529411764</v>
      </c>
      <c r="J232" s="17">
        <v>2.2446735395189E-3</v>
      </c>
      <c r="K232" s="17">
        <v>0</v>
      </c>
      <c r="L232" s="17">
        <v>53.4</v>
      </c>
      <c r="M232" s="17">
        <v>1</v>
      </c>
      <c r="N232" s="17" t="s">
        <v>31</v>
      </c>
      <c r="O232" s="17">
        <v>1.0784663999999997</v>
      </c>
    </row>
    <row r="233" spans="1:15" x14ac:dyDescent="0.55000000000000004">
      <c r="A233" s="17" t="s">
        <v>291</v>
      </c>
      <c r="B233" s="17" t="s">
        <v>75</v>
      </c>
      <c r="C233" s="17" t="s">
        <v>137</v>
      </c>
      <c r="D233" s="17">
        <v>2040</v>
      </c>
      <c r="E233" s="17">
        <v>0</v>
      </c>
      <c r="F233" s="17">
        <v>1894.4246968997272</v>
      </c>
      <c r="G233" s="17">
        <v>20</v>
      </c>
      <c r="H233" s="17">
        <v>1052</v>
      </c>
      <c r="I233" s="17">
        <v>1804.8000000000002</v>
      </c>
      <c r="J233" s="17">
        <v>2.4185567010309278E-3</v>
      </c>
      <c r="K233" s="17">
        <v>0</v>
      </c>
      <c r="L233" s="17">
        <v>53.4</v>
      </c>
      <c r="M233" s="17">
        <v>1</v>
      </c>
      <c r="N233" s="17" t="s">
        <v>31</v>
      </c>
      <c r="O233" s="17">
        <v>1.0784663999999997</v>
      </c>
    </row>
    <row r="234" spans="1:15" x14ac:dyDescent="0.55000000000000004">
      <c r="A234" s="17" t="s">
        <v>292</v>
      </c>
      <c r="B234" s="17" t="s">
        <v>77</v>
      </c>
      <c r="C234" s="17" t="s">
        <v>137</v>
      </c>
      <c r="D234" s="17">
        <v>2040</v>
      </c>
      <c r="E234" s="17">
        <v>0</v>
      </c>
      <c r="F234" s="17">
        <v>1289.2182317369238</v>
      </c>
      <c r="G234" s="17">
        <v>20</v>
      </c>
      <c r="H234" s="17">
        <v>835.41176470588232</v>
      </c>
      <c r="I234" s="17">
        <v>1433.2235294117647</v>
      </c>
      <c r="J234" s="17">
        <v>1.6439862542955326E-3</v>
      </c>
      <c r="K234" s="17">
        <v>0</v>
      </c>
      <c r="L234" s="17">
        <v>53.4</v>
      </c>
      <c r="M234" s="17">
        <v>1</v>
      </c>
      <c r="N234" s="17" t="s">
        <v>31</v>
      </c>
      <c r="O234" s="17">
        <v>1.0784663999999997</v>
      </c>
    </row>
    <row r="235" spans="1:15" x14ac:dyDescent="0.55000000000000004">
      <c r="A235" s="17" t="s">
        <v>293</v>
      </c>
      <c r="B235" s="17" t="s">
        <v>79</v>
      </c>
      <c r="C235" s="17" t="s">
        <v>137</v>
      </c>
      <c r="D235" s="17">
        <v>2040</v>
      </c>
      <c r="E235" s="17">
        <v>0</v>
      </c>
      <c r="F235" s="17">
        <v>2236.7159683146792</v>
      </c>
      <c r="G235" s="17">
        <v>20</v>
      </c>
      <c r="H235" s="17">
        <v>1036.5294117647059</v>
      </c>
      <c r="I235" s="17">
        <v>1778.2588235294118</v>
      </c>
      <c r="J235" s="17">
        <v>1.7546391752577318E-3</v>
      </c>
      <c r="K235" s="17">
        <v>0</v>
      </c>
      <c r="L235" s="17">
        <v>53.4</v>
      </c>
      <c r="M235" s="17">
        <v>1</v>
      </c>
      <c r="N235" s="17" t="s">
        <v>31</v>
      </c>
      <c r="O235" s="17">
        <v>1.0784663999999997</v>
      </c>
    </row>
    <row r="236" spans="1:15" x14ac:dyDescent="0.55000000000000004">
      <c r="A236" s="17" t="s">
        <v>294</v>
      </c>
      <c r="B236" s="17" t="s">
        <v>81</v>
      </c>
      <c r="C236" s="17" t="s">
        <v>137</v>
      </c>
      <c r="D236" s="17">
        <v>2040</v>
      </c>
      <c r="E236" s="17">
        <v>0</v>
      </c>
      <c r="F236" s="17">
        <v>1289.2182317369238</v>
      </c>
      <c r="G236" s="17">
        <v>20</v>
      </c>
      <c r="H236" s="17">
        <v>1129.3529411764705</v>
      </c>
      <c r="I236" s="17">
        <v>1937.5058823529409</v>
      </c>
      <c r="J236" s="17">
        <v>3.3353951890034363E-3</v>
      </c>
      <c r="K236" s="17">
        <v>0</v>
      </c>
      <c r="L236" s="17">
        <v>53.4</v>
      </c>
      <c r="M236" s="17">
        <v>1</v>
      </c>
      <c r="N236" s="17" t="s">
        <v>31</v>
      </c>
      <c r="O236" s="17">
        <v>1.0784663999999997</v>
      </c>
    </row>
    <row r="237" spans="1:15" x14ac:dyDescent="0.55000000000000004">
      <c r="A237" s="19" t="s">
        <v>295</v>
      </c>
      <c r="B237" s="19" t="s">
        <v>29</v>
      </c>
      <c r="C237" s="19" t="s">
        <v>164</v>
      </c>
      <c r="D237" s="19">
        <v>2040</v>
      </c>
      <c r="E237" s="19">
        <v>0</v>
      </c>
      <c r="F237" s="19">
        <v>1002323.6706621003</v>
      </c>
      <c r="G237" s="19">
        <v>20</v>
      </c>
      <c r="H237" s="19">
        <v>1469.7058823529412</v>
      </c>
      <c r="I237" s="19">
        <v>1905.5882352941178</v>
      </c>
      <c r="J237" s="19">
        <v>5.8804123711340209E-3</v>
      </c>
      <c r="K237" s="19">
        <v>0</v>
      </c>
      <c r="L237" s="19">
        <v>53.4</v>
      </c>
      <c r="M237" s="19">
        <v>1</v>
      </c>
      <c r="N237" s="19" t="s">
        <v>31</v>
      </c>
      <c r="O237" s="19">
        <v>10.784663999999999</v>
      </c>
    </row>
    <row r="238" spans="1:15" x14ac:dyDescent="0.55000000000000004">
      <c r="A238" s="19" t="s">
        <v>296</v>
      </c>
      <c r="B238" s="19" t="s">
        <v>33</v>
      </c>
      <c r="C238" s="19" t="s">
        <v>164</v>
      </c>
      <c r="D238" s="19">
        <v>2040</v>
      </c>
      <c r="E238" s="19">
        <v>0</v>
      </c>
      <c r="F238" s="19">
        <v>534084.31267123285</v>
      </c>
      <c r="G238" s="19">
        <v>20</v>
      </c>
      <c r="H238" s="19">
        <v>1253.1176470588234</v>
      </c>
      <c r="I238" s="19">
        <v>1624.7647058823529</v>
      </c>
      <c r="J238" s="19">
        <v>4.6316151202749137E-3</v>
      </c>
      <c r="K238" s="19">
        <v>0</v>
      </c>
      <c r="L238" s="19">
        <v>53.4</v>
      </c>
      <c r="M238" s="19">
        <v>1</v>
      </c>
      <c r="N238" s="19" t="s">
        <v>31</v>
      </c>
      <c r="O238" s="19">
        <v>10.784663999999999</v>
      </c>
    </row>
    <row r="239" spans="1:15" x14ac:dyDescent="0.55000000000000004">
      <c r="A239" s="19" t="s">
        <v>297</v>
      </c>
      <c r="B239" s="19" t="s">
        <v>35</v>
      </c>
      <c r="C239" s="19" t="s">
        <v>164</v>
      </c>
      <c r="D239" s="19">
        <v>2040</v>
      </c>
      <c r="E239" s="19">
        <v>0</v>
      </c>
      <c r="F239" s="19">
        <v>338537.73869863013</v>
      </c>
      <c r="G239" s="19">
        <v>20</v>
      </c>
      <c r="H239" s="19">
        <v>1516.1176470588234</v>
      </c>
      <c r="I239" s="19">
        <v>1965.7647058823527</v>
      </c>
      <c r="J239" s="19">
        <v>6.0542955326460465E-3</v>
      </c>
      <c r="K239" s="19">
        <v>0</v>
      </c>
      <c r="L239" s="19">
        <v>53.4</v>
      </c>
      <c r="M239" s="19">
        <v>1</v>
      </c>
      <c r="N239" s="19" t="s">
        <v>31</v>
      </c>
      <c r="O239" s="19">
        <v>10.784663999999999</v>
      </c>
    </row>
    <row r="240" spans="1:15" x14ac:dyDescent="0.55000000000000004">
      <c r="A240" s="19" t="s">
        <v>298</v>
      </c>
      <c r="B240" s="19" t="s">
        <v>37</v>
      </c>
      <c r="C240" s="19" t="s">
        <v>164</v>
      </c>
      <c r="D240" s="19">
        <v>2040</v>
      </c>
      <c r="E240" s="19">
        <v>0</v>
      </c>
      <c r="F240" s="19">
        <v>296226.59189497714</v>
      </c>
      <c r="G240" s="19">
        <v>20</v>
      </c>
      <c r="H240" s="19">
        <v>1206.7058823529412</v>
      </c>
      <c r="I240" s="19">
        <v>1564.5882352941176</v>
      </c>
      <c r="J240" s="19">
        <v>3.6199312714776627E-3</v>
      </c>
      <c r="K240" s="19">
        <v>0</v>
      </c>
      <c r="L240" s="19">
        <v>53.4</v>
      </c>
      <c r="M240" s="19">
        <v>1</v>
      </c>
      <c r="N240" s="19" t="s">
        <v>31</v>
      </c>
      <c r="O240" s="19">
        <v>10.784663999999999</v>
      </c>
    </row>
    <row r="241" spans="1:15" x14ac:dyDescent="0.55000000000000004">
      <c r="A241" s="19" t="s">
        <v>299</v>
      </c>
      <c r="B241" s="19" t="s">
        <v>39</v>
      </c>
      <c r="C241" s="19" t="s">
        <v>164</v>
      </c>
      <c r="D241" s="19">
        <v>2040</v>
      </c>
      <c r="E241" s="19">
        <v>0</v>
      </c>
      <c r="F241" s="19">
        <v>76514.871004566201</v>
      </c>
      <c r="G241" s="19">
        <v>20</v>
      </c>
      <c r="H241" s="19">
        <v>1113.8823529411764</v>
      </c>
      <c r="I241" s="19">
        <v>1444.2352941176471</v>
      </c>
      <c r="J241" s="19">
        <v>2.5292096219931269E-3</v>
      </c>
      <c r="K241" s="19">
        <v>0</v>
      </c>
      <c r="L241" s="19">
        <v>53.4</v>
      </c>
      <c r="M241" s="19">
        <v>1</v>
      </c>
      <c r="N241" s="19" t="s">
        <v>31</v>
      </c>
      <c r="O241" s="19">
        <v>10.784663999999999</v>
      </c>
    </row>
    <row r="242" spans="1:15" x14ac:dyDescent="0.55000000000000004">
      <c r="A242" s="19" t="s">
        <v>300</v>
      </c>
      <c r="B242" s="19" t="s">
        <v>41</v>
      </c>
      <c r="C242" s="19" t="s">
        <v>164</v>
      </c>
      <c r="D242" s="19">
        <v>2040</v>
      </c>
      <c r="E242" s="19">
        <v>0</v>
      </c>
      <c r="F242" s="19">
        <v>424222.73869863013</v>
      </c>
      <c r="G242" s="19">
        <v>20</v>
      </c>
      <c r="H242" s="19">
        <v>1407.8235294117646</v>
      </c>
      <c r="I242" s="19">
        <v>1825.3529411764705</v>
      </c>
      <c r="J242" s="19">
        <v>5.991065292096219E-3</v>
      </c>
      <c r="K242" s="19">
        <v>0</v>
      </c>
      <c r="L242" s="19">
        <v>53.4</v>
      </c>
      <c r="M242" s="19">
        <v>1</v>
      </c>
      <c r="N242" s="19" t="s">
        <v>31</v>
      </c>
      <c r="O242" s="19">
        <v>10.784663999999999</v>
      </c>
    </row>
    <row r="243" spans="1:15" x14ac:dyDescent="0.55000000000000004">
      <c r="A243" s="19" t="s">
        <v>301</v>
      </c>
      <c r="B243" s="19" t="s">
        <v>43</v>
      </c>
      <c r="C243" s="19" t="s">
        <v>164</v>
      </c>
      <c r="D243" s="19">
        <v>2040</v>
      </c>
      <c r="E243" s="19">
        <v>0</v>
      </c>
      <c r="F243" s="19">
        <v>43365.283105022827</v>
      </c>
      <c r="G243" s="19">
        <v>20</v>
      </c>
      <c r="H243" s="19">
        <v>1701.7647058823529</v>
      </c>
      <c r="I243" s="19">
        <v>2206.4705882352941</v>
      </c>
      <c r="J243" s="19">
        <v>7.4137457044673527E-3</v>
      </c>
      <c r="K243" s="19">
        <v>0</v>
      </c>
      <c r="L243" s="19">
        <v>53.4</v>
      </c>
      <c r="M243" s="19">
        <v>1</v>
      </c>
      <c r="N243" s="19" t="s">
        <v>31</v>
      </c>
      <c r="O243" s="19">
        <v>10.784663999999999</v>
      </c>
    </row>
    <row r="244" spans="1:15" x14ac:dyDescent="0.55000000000000004">
      <c r="A244" s="19" t="s">
        <v>302</v>
      </c>
      <c r="B244" s="19" t="s">
        <v>45</v>
      </c>
      <c r="C244" s="19" t="s">
        <v>164</v>
      </c>
      <c r="D244" s="19">
        <v>2040</v>
      </c>
      <c r="E244" s="19">
        <v>0</v>
      </c>
      <c r="F244" s="19">
        <v>526413.97100456629</v>
      </c>
      <c r="G244" s="19">
        <v>20</v>
      </c>
      <c r="H244" s="19">
        <v>1516.1176470588234</v>
      </c>
      <c r="I244" s="19">
        <v>1965.7647058823527</v>
      </c>
      <c r="J244" s="19">
        <v>6.0542955326460465E-3</v>
      </c>
      <c r="K244" s="19">
        <v>0</v>
      </c>
      <c r="L244" s="19">
        <v>53.4</v>
      </c>
      <c r="M244" s="19">
        <v>1</v>
      </c>
      <c r="N244" s="19" t="s">
        <v>31</v>
      </c>
      <c r="O244" s="19">
        <v>10.784663999999999</v>
      </c>
    </row>
    <row r="245" spans="1:15" x14ac:dyDescent="0.55000000000000004">
      <c r="A245" s="19" t="s">
        <v>303</v>
      </c>
      <c r="B245" s="19" t="s">
        <v>47</v>
      </c>
      <c r="C245" s="19" t="s">
        <v>164</v>
      </c>
      <c r="D245" s="19">
        <v>2040</v>
      </c>
      <c r="E245" s="19">
        <v>0</v>
      </c>
      <c r="F245" s="19">
        <v>201654.07214611873</v>
      </c>
      <c r="G245" s="19">
        <v>20</v>
      </c>
      <c r="H245" s="19">
        <v>2150.4117647058824</v>
      </c>
      <c r="I245" s="19">
        <v>2788.1764705882351</v>
      </c>
      <c r="J245" s="19">
        <v>7.4137457044673527E-3</v>
      </c>
      <c r="K245" s="19">
        <v>0</v>
      </c>
      <c r="L245" s="19">
        <v>53.4</v>
      </c>
      <c r="M245" s="19">
        <v>1</v>
      </c>
      <c r="N245" s="19" t="s">
        <v>31</v>
      </c>
      <c r="O245" s="19">
        <v>10.784663999999999</v>
      </c>
    </row>
    <row r="246" spans="1:15" x14ac:dyDescent="0.55000000000000004">
      <c r="A246" s="19" t="s">
        <v>304</v>
      </c>
      <c r="B246" s="19" t="s">
        <v>49</v>
      </c>
      <c r="C246" s="19" t="s">
        <v>164</v>
      </c>
      <c r="D246" s="19">
        <v>2040</v>
      </c>
      <c r="E246" s="19">
        <v>0</v>
      </c>
      <c r="F246" s="19">
        <v>58654.544977168953</v>
      </c>
      <c r="G246" s="19">
        <v>20</v>
      </c>
      <c r="H246" s="19">
        <v>1624.4117647058824</v>
      </c>
      <c r="I246" s="19">
        <v>2106.1764705882356</v>
      </c>
      <c r="J246" s="19">
        <v>5.5484536082474221E-3</v>
      </c>
      <c r="K246" s="19">
        <v>0</v>
      </c>
      <c r="L246" s="19">
        <v>53.4</v>
      </c>
      <c r="M246" s="19">
        <v>1</v>
      </c>
      <c r="N246" s="19" t="s">
        <v>31</v>
      </c>
      <c r="O246" s="19">
        <v>10.784663999999999</v>
      </c>
    </row>
    <row r="247" spans="1:15" x14ac:dyDescent="0.55000000000000004">
      <c r="A247" s="19" t="s">
        <v>305</v>
      </c>
      <c r="B247" s="19" t="s">
        <v>51</v>
      </c>
      <c r="C247" s="19" t="s">
        <v>164</v>
      </c>
      <c r="D247" s="19">
        <v>2040</v>
      </c>
      <c r="E247" s="19">
        <v>0</v>
      </c>
      <c r="F247" s="19">
        <v>108978.84189497717</v>
      </c>
      <c r="G247" s="19">
        <v>20</v>
      </c>
      <c r="H247" s="19">
        <v>1454.2352941176471</v>
      </c>
      <c r="I247" s="19">
        <v>1885.5294117647061</v>
      </c>
      <c r="J247" s="19">
        <v>5.9278350515463906E-3</v>
      </c>
      <c r="K247" s="19">
        <v>0</v>
      </c>
      <c r="L247" s="19">
        <v>53.4</v>
      </c>
      <c r="M247" s="19">
        <v>1</v>
      </c>
      <c r="N247" s="19" t="s">
        <v>31</v>
      </c>
      <c r="O247" s="19">
        <v>10.784663999999999</v>
      </c>
    </row>
    <row r="248" spans="1:15" x14ac:dyDescent="0.55000000000000004">
      <c r="A248" s="19" t="s">
        <v>306</v>
      </c>
      <c r="B248" s="19" t="s">
        <v>53</v>
      </c>
      <c r="C248" s="19" t="s">
        <v>164</v>
      </c>
      <c r="D248" s="19">
        <v>2040</v>
      </c>
      <c r="E248" s="19">
        <v>0</v>
      </c>
      <c r="F248" s="19">
        <v>308961.93002283102</v>
      </c>
      <c r="G248" s="19">
        <v>20</v>
      </c>
      <c r="H248" s="19">
        <v>804.47058823529414</v>
      </c>
      <c r="I248" s="19">
        <v>1043.0588235294119</v>
      </c>
      <c r="J248" s="19">
        <v>1.81786941580756E-3</v>
      </c>
      <c r="K248" s="19">
        <v>0</v>
      </c>
      <c r="L248" s="19">
        <v>53.4</v>
      </c>
      <c r="M248" s="19">
        <v>1</v>
      </c>
      <c r="N248" s="19" t="s">
        <v>31</v>
      </c>
      <c r="O248" s="19">
        <v>10.784663999999999</v>
      </c>
    </row>
    <row r="249" spans="1:15" x14ac:dyDescent="0.55000000000000004">
      <c r="A249" s="19" t="s">
        <v>307</v>
      </c>
      <c r="B249" s="19" t="s">
        <v>55</v>
      </c>
      <c r="C249" s="19" t="s">
        <v>164</v>
      </c>
      <c r="D249" s="19">
        <v>2040</v>
      </c>
      <c r="E249" s="19">
        <v>0</v>
      </c>
      <c r="F249" s="19">
        <v>12132.694443252127</v>
      </c>
      <c r="G249" s="19">
        <v>20</v>
      </c>
      <c r="H249" s="19">
        <v>1129.3529411764705</v>
      </c>
      <c r="I249" s="19">
        <v>1464.2941176470588</v>
      </c>
      <c r="J249" s="19">
        <v>3.3353951890034363E-3</v>
      </c>
      <c r="K249" s="19">
        <v>0</v>
      </c>
      <c r="L249" s="19">
        <v>53.4</v>
      </c>
      <c r="M249" s="19">
        <v>1</v>
      </c>
      <c r="N249" s="19" t="s">
        <v>31</v>
      </c>
      <c r="O249" s="19">
        <v>10.784663999999999</v>
      </c>
    </row>
    <row r="250" spans="1:15" x14ac:dyDescent="0.55000000000000004">
      <c r="A250" s="19" t="s">
        <v>308</v>
      </c>
      <c r="B250" s="19" t="s">
        <v>57</v>
      </c>
      <c r="C250" s="19" t="s">
        <v>164</v>
      </c>
      <c r="D250" s="19">
        <v>2040</v>
      </c>
      <c r="E250" s="19">
        <v>0</v>
      </c>
      <c r="F250" s="19">
        <v>241754.31141552512</v>
      </c>
      <c r="G250" s="19">
        <v>20</v>
      </c>
      <c r="H250" s="19">
        <v>1454.2352941176471</v>
      </c>
      <c r="I250" s="19">
        <v>2143.2000000000003</v>
      </c>
      <c r="J250" s="19">
        <v>6.5759450171821304E-3</v>
      </c>
      <c r="K250" s="19">
        <v>0</v>
      </c>
      <c r="L250" s="19">
        <v>53.4</v>
      </c>
      <c r="M250" s="19">
        <v>1</v>
      </c>
      <c r="N250" s="19" t="s">
        <v>31</v>
      </c>
      <c r="O250" s="19">
        <v>10.784663999999999</v>
      </c>
    </row>
    <row r="251" spans="1:15" x14ac:dyDescent="0.55000000000000004">
      <c r="A251" s="19" t="s">
        <v>309</v>
      </c>
      <c r="B251" s="19" t="s">
        <v>59</v>
      </c>
      <c r="C251" s="19" t="s">
        <v>164</v>
      </c>
      <c r="D251" s="19">
        <v>2040</v>
      </c>
      <c r="E251" s="19">
        <v>0</v>
      </c>
      <c r="F251" s="19">
        <v>5176.4092465753429</v>
      </c>
      <c r="G251" s="19">
        <v>20</v>
      </c>
      <c r="H251" s="19">
        <v>1160.2941176470588</v>
      </c>
      <c r="I251" s="19">
        <v>1504.4117647058822</v>
      </c>
      <c r="J251" s="19">
        <v>2.2920962199312711E-3</v>
      </c>
      <c r="K251" s="19">
        <v>0</v>
      </c>
      <c r="L251" s="19">
        <v>53.4</v>
      </c>
      <c r="M251" s="19">
        <v>1</v>
      </c>
      <c r="N251" s="19" t="s">
        <v>31</v>
      </c>
      <c r="O251" s="19">
        <v>10.784663999999999</v>
      </c>
    </row>
    <row r="252" spans="1:15" x14ac:dyDescent="0.55000000000000004">
      <c r="A252" s="19" t="s">
        <v>310</v>
      </c>
      <c r="B252" s="19" t="s">
        <v>61</v>
      </c>
      <c r="C252" s="19" t="s">
        <v>164</v>
      </c>
      <c r="D252" s="19">
        <v>2040</v>
      </c>
      <c r="E252" s="19">
        <v>0</v>
      </c>
      <c r="F252" s="19">
        <v>163005.47123287671</v>
      </c>
      <c r="G252" s="19">
        <v>20</v>
      </c>
      <c r="H252" s="19">
        <v>1253.1176470588234</v>
      </c>
      <c r="I252" s="19">
        <v>1624.7647058823529</v>
      </c>
      <c r="J252" s="19">
        <v>4.6316151202749137E-3</v>
      </c>
      <c r="K252" s="19">
        <v>0</v>
      </c>
      <c r="L252" s="19">
        <v>53.4</v>
      </c>
      <c r="M252" s="19">
        <v>1</v>
      </c>
      <c r="N252" s="19" t="s">
        <v>31</v>
      </c>
      <c r="O252" s="19">
        <v>10.784663999999999</v>
      </c>
    </row>
    <row r="253" spans="1:15" x14ac:dyDescent="0.55000000000000004">
      <c r="A253" s="19" t="s">
        <v>311</v>
      </c>
      <c r="B253" s="19" t="s">
        <v>63</v>
      </c>
      <c r="C253" s="19" t="s">
        <v>164</v>
      </c>
      <c r="D253" s="19">
        <v>2040</v>
      </c>
      <c r="E253" s="19">
        <v>0</v>
      </c>
      <c r="F253" s="19">
        <v>98354.633219178082</v>
      </c>
      <c r="G253" s="19">
        <v>20</v>
      </c>
      <c r="H253" s="19">
        <v>1067.4705882352941</v>
      </c>
      <c r="I253" s="19">
        <v>1384.0588235294117</v>
      </c>
      <c r="J253" s="19">
        <v>2.7189003436426111E-3</v>
      </c>
      <c r="K253" s="19">
        <v>0</v>
      </c>
      <c r="L253" s="19">
        <v>53.4</v>
      </c>
      <c r="M253" s="19">
        <v>1</v>
      </c>
      <c r="N253" s="19" t="s">
        <v>31</v>
      </c>
      <c r="O253" s="19">
        <v>10.784663999999999</v>
      </c>
    </row>
    <row r="254" spans="1:15" x14ac:dyDescent="0.55000000000000004">
      <c r="A254" s="19" t="s">
        <v>312</v>
      </c>
      <c r="B254" s="19" t="s">
        <v>65</v>
      </c>
      <c r="C254" s="19" t="s">
        <v>164</v>
      </c>
      <c r="D254" s="19">
        <v>2040</v>
      </c>
      <c r="E254" s="19">
        <v>0</v>
      </c>
      <c r="F254" s="19">
        <v>49050.191780821915</v>
      </c>
      <c r="G254" s="19">
        <v>20</v>
      </c>
      <c r="H254" s="19">
        <v>835.41176470588232</v>
      </c>
      <c r="I254" s="19">
        <v>1083.1764705882351</v>
      </c>
      <c r="J254" s="19">
        <v>1.6439862542955326E-3</v>
      </c>
      <c r="K254" s="19">
        <v>0</v>
      </c>
      <c r="L254" s="19">
        <v>53.4</v>
      </c>
      <c r="M254" s="19">
        <v>1</v>
      </c>
      <c r="N254" s="19" t="s">
        <v>31</v>
      </c>
      <c r="O254" s="19">
        <v>10.784663999999999</v>
      </c>
    </row>
    <row r="255" spans="1:15" x14ac:dyDescent="0.55000000000000004">
      <c r="A255" s="19" t="s">
        <v>313</v>
      </c>
      <c r="B255" s="19" t="s">
        <v>67</v>
      </c>
      <c r="C255" s="19" t="s">
        <v>164</v>
      </c>
      <c r="D255" s="19">
        <v>2040</v>
      </c>
      <c r="E255" s="19">
        <v>0</v>
      </c>
      <c r="F255" s="19">
        <v>42145.455936073056</v>
      </c>
      <c r="G255" s="19">
        <v>20</v>
      </c>
      <c r="H255" s="19">
        <v>974.64705882352951</v>
      </c>
      <c r="I255" s="19">
        <v>1263.7058823529412</v>
      </c>
      <c r="J255" s="19">
        <v>1.786254295532646E-3</v>
      </c>
      <c r="K255" s="19">
        <v>0</v>
      </c>
      <c r="L255" s="19">
        <v>53.4</v>
      </c>
      <c r="M255" s="19">
        <v>1</v>
      </c>
      <c r="N255" s="19" t="s">
        <v>31</v>
      </c>
      <c r="O255" s="19">
        <v>10.784663999999999</v>
      </c>
    </row>
    <row r="256" spans="1:15" x14ac:dyDescent="0.55000000000000004">
      <c r="A256" s="19" t="s">
        <v>314</v>
      </c>
      <c r="B256" s="19" t="s">
        <v>69</v>
      </c>
      <c r="C256" s="19" t="s">
        <v>164</v>
      </c>
      <c r="D256" s="19">
        <v>2040</v>
      </c>
      <c r="E256" s="19">
        <v>0</v>
      </c>
      <c r="F256" s="19">
        <v>88715.999086757991</v>
      </c>
      <c r="G256" s="19">
        <v>20</v>
      </c>
      <c r="H256" s="19">
        <v>1129.3529411764705</v>
      </c>
      <c r="I256" s="19">
        <v>1444.2352941176471</v>
      </c>
      <c r="J256" s="19">
        <v>1.3436426116838487E-3</v>
      </c>
      <c r="K256" s="19">
        <v>0</v>
      </c>
      <c r="L256" s="19">
        <v>53.4</v>
      </c>
      <c r="M256" s="19">
        <v>1</v>
      </c>
      <c r="N256" s="19" t="s">
        <v>31</v>
      </c>
      <c r="O256" s="19">
        <v>10.784663999999999</v>
      </c>
    </row>
    <row r="257" spans="1:15" x14ac:dyDescent="0.55000000000000004">
      <c r="A257" s="19" t="s">
        <v>315</v>
      </c>
      <c r="B257" s="19" t="s">
        <v>71</v>
      </c>
      <c r="C257" s="19" t="s">
        <v>164</v>
      </c>
      <c r="D257" s="19">
        <v>2040</v>
      </c>
      <c r="E257" s="19">
        <v>0</v>
      </c>
      <c r="F257" s="19">
        <v>48173.173173515977</v>
      </c>
      <c r="G257" s="19">
        <v>20</v>
      </c>
      <c r="H257" s="19">
        <v>1052</v>
      </c>
      <c r="I257" s="19">
        <v>1364</v>
      </c>
      <c r="J257" s="19">
        <v>1.1065292096219929E-3</v>
      </c>
      <c r="K257" s="19">
        <v>0</v>
      </c>
      <c r="L257" s="19">
        <v>53.4</v>
      </c>
      <c r="M257" s="19">
        <v>1</v>
      </c>
      <c r="N257" s="19" t="s">
        <v>31</v>
      </c>
      <c r="O257" s="19">
        <v>10.784663999999999</v>
      </c>
    </row>
    <row r="258" spans="1:15" x14ac:dyDescent="0.55000000000000004">
      <c r="A258" s="19" t="s">
        <v>316</v>
      </c>
      <c r="B258" s="19" t="s">
        <v>73</v>
      </c>
      <c r="C258" s="19" t="s">
        <v>164</v>
      </c>
      <c r="D258" s="19">
        <v>2040</v>
      </c>
      <c r="E258" s="19">
        <v>0</v>
      </c>
      <c r="F258" s="19">
        <v>50047.193264840178</v>
      </c>
      <c r="G258" s="19">
        <v>20</v>
      </c>
      <c r="H258" s="19">
        <v>1082.9411764705883</v>
      </c>
      <c r="I258" s="19">
        <v>1404.1176470588234</v>
      </c>
      <c r="J258" s="19">
        <v>2.2446735395189E-3</v>
      </c>
      <c r="K258" s="19">
        <v>0</v>
      </c>
      <c r="L258" s="19">
        <v>53.4</v>
      </c>
      <c r="M258" s="19">
        <v>1</v>
      </c>
      <c r="N258" s="19" t="s">
        <v>31</v>
      </c>
      <c r="O258" s="19">
        <v>10.784663999999999</v>
      </c>
    </row>
    <row r="259" spans="1:15" x14ac:dyDescent="0.55000000000000004">
      <c r="A259" s="19" t="s">
        <v>317</v>
      </c>
      <c r="B259" s="19" t="s">
        <v>75</v>
      </c>
      <c r="C259" s="19" t="s">
        <v>164</v>
      </c>
      <c r="D259" s="19">
        <v>2040</v>
      </c>
      <c r="E259" s="19">
        <v>0</v>
      </c>
      <c r="F259" s="19">
        <v>41991.19212328767</v>
      </c>
      <c r="G259" s="19">
        <v>20</v>
      </c>
      <c r="H259" s="19">
        <v>1052</v>
      </c>
      <c r="I259" s="19">
        <v>1364</v>
      </c>
      <c r="J259" s="19">
        <v>2.4185567010309278E-3</v>
      </c>
      <c r="K259" s="19">
        <v>0</v>
      </c>
      <c r="L259" s="19">
        <v>53.4</v>
      </c>
      <c r="M259" s="19">
        <v>1</v>
      </c>
      <c r="N259" s="19" t="s">
        <v>31</v>
      </c>
      <c r="O259" s="19">
        <v>10.784663999999999</v>
      </c>
    </row>
    <row r="260" spans="1:15" x14ac:dyDescent="0.55000000000000004">
      <c r="A260" s="19" t="s">
        <v>318</v>
      </c>
      <c r="B260" s="19" t="s">
        <v>77</v>
      </c>
      <c r="C260" s="19" t="s">
        <v>164</v>
      </c>
      <c r="D260" s="19">
        <v>2040</v>
      </c>
      <c r="E260" s="19">
        <v>0</v>
      </c>
      <c r="F260" s="19">
        <v>23205.282876712328</v>
      </c>
      <c r="G260" s="19">
        <v>20</v>
      </c>
      <c r="H260" s="19">
        <v>835.41176470588232</v>
      </c>
      <c r="I260" s="19">
        <v>1083.1764705882351</v>
      </c>
      <c r="J260" s="19">
        <v>1.6439862542955326E-3</v>
      </c>
      <c r="K260" s="19">
        <v>0</v>
      </c>
      <c r="L260" s="19">
        <v>53.4</v>
      </c>
      <c r="M260" s="19">
        <v>1</v>
      </c>
      <c r="N260" s="19" t="s">
        <v>31</v>
      </c>
      <c r="O260" s="19">
        <v>10.784663999999999</v>
      </c>
    </row>
    <row r="261" spans="1:15" x14ac:dyDescent="0.55000000000000004">
      <c r="A261" s="20" t="s">
        <v>319</v>
      </c>
      <c r="B261" s="20" t="s">
        <v>79</v>
      </c>
      <c r="C261" s="19" t="s">
        <v>164</v>
      </c>
      <c r="D261" s="19">
        <v>2040</v>
      </c>
      <c r="E261" s="19">
        <v>0</v>
      </c>
      <c r="F261" s="19">
        <v>2811.0302511415525</v>
      </c>
      <c r="G261" s="19">
        <v>20</v>
      </c>
      <c r="H261" s="19">
        <v>1036.5294117647059</v>
      </c>
      <c r="I261" s="19">
        <v>1343.9411764705883</v>
      </c>
      <c r="J261" s="19">
        <v>1.7546391752577318E-3</v>
      </c>
      <c r="K261" s="19">
        <v>0</v>
      </c>
      <c r="L261" s="19">
        <v>53.4</v>
      </c>
      <c r="M261" s="19">
        <v>1</v>
      </c>
      <c r="N261" s="19" t="s">
        <v>31</v>
      </c>
      <c r="O261" s="19">
        <v>10.784663999999999</v>
      </c>
    </row>
    <row r="262" spans="1:15" x14ac:dyDescent="0.55000000000000004">
      <c r="A262" s="20" t="s">
        <v>320</v>
      </c>
      <c r="B262" s="20" t="s">
        <v>81</v>
      </c>
      <c r="C262" s="19" t="s">
        <v>164</v>
      </c>
      <c r="D262" s="19">
        <v>2040</v>
      </c>
      <c r="E262" s="19">
        <v>0</v>
      </c>
      <c r="F262" s="19">
        <v>13335.253082191781</v>
      </c>
      <c r="G262" s="19">
        <v>20</v>
      </c>
      <c r="H262" s="19">
        <v>1129.3529411764705</v>
      </c>
      <c r="I262" s="19">
        <v>1464.2941176470588</v>
      </c>
      <c r="J262" s="19">
        <v>3.3353951890034363E-3</v>
      </c>
      <c r="K262" s="19">
        <v>0</v>
      </c>
      <c r="L262" s="19">
        <v>53.4</v>
      </c>
      <c r="M262" s="19">
        <v>1</v>
      </c>
      <c r="N262" s="19" t="s">
        <v>31</v>
      </c>
      <c r="O262" s="19">
        <v>10.784663999999999</v>
      </c>
    </row>
    <row r="263" spans="1:15" x14ac:dyDescent="0.55000000000000004">
      <c r="A263" s="11" t="s">
        <v>321</v>
      </c>
      <c r="B263" s="11" t="s">
        <v>29</v>
      </c>
      <c r="C263" s="11" t="s">
        <v>30</v>
      </c>
      <c r="D263" s="11">
        <v>2050</v>
      </c>
      <c r="E263" s="11">
        <v>0</v>
      </c>
      <c r="F263" s="11">
        <v>171569.80046432203</v>
      </c>
      <c r="G263" s="11">
        <v>20</v>
      </c>
      <c r="H263" s="11">
        <v>1533.8172075388236</v>
      </c>
      <c r="I263" s="11">
        <v>2578.5736913350884</v>
      </c>
      <c r="J263" s="11">
        <v>0.23966515463917529</v>
      </c>
      <c r="K263" s="11">
        <v>48.048671999999996</v>
      </c>
      <c r="L263" s="11">
        <v>0</v>
      </c>
      <c r="M263" s="11">
        <v>1</v>
      </c>
      <c r="N263" s="11" t="s">
        <v>31</v>
      </c>
      <c r="O263" s="11">
        <v>0</v>
      </c>
    </row>
    <row r="264" spans="1:15" x14ac:dyDescent="0.55000000000000004">
      <c r="A264" s="11" t="s">
        <v>322</v>
      </c>
      <c r="B264" s="11" t="s">
        <v>33</v>
      </c>
      <c r="C264" s="11" t="s">
        <v>30</v>
      </c>
      <c r="D264" s="11">
        <v>2050</v>
      </c>
      <c r="E264" s="11">
        <v>0</v>
      </c>
      <c r="F264" s="11">
        <v>195411.91149334342</v>
      </c>
      <c r="G264" s="11">
        <v>20</v>
      </c>
      <c r="H264" s="11">
        <v>1307.7809874804705</v>
      </c>
      <c r="I264" s="11">
        <v>2198.5733578751801</v>
      </c>
      <c r="J264" s="11">
        <v>0.18876852233676977</v>
      </c>
      <c r="K264" s="11">
        <v>48.048671999999996</v>
      </c>
      <c r="L264" s="11">
        <v>0</v>
      </c>
      <c r="M264" s="11">
        <v>1</v>
      </c>
      <c r="N264" s="11" t="s">
        <v>31</v>
      </c>
      <c r="O264" s="11">
        <v>0</v>
      </c>
    </row>
    <row r="265" spans="1:15" x14ac:dyDescent="0.55000000000000004">
      <c r="A265" s="11" t="s">
        <v>323</v>
      </c>
      <c r="B265" s="11" t="s">
        <v>35</v>
      </c>
      <c r="C265" s="11" t="s">
        <v>30</v>
      </c>
      <c r="D265" s="11">
        <v>2050</v>
      </c>
      <c r="E265" s="11">
        <v>0</v>
      </c>
      <c r="F265" s="11">
        <v>1192704.0736577376</v>
      </c>
      <c r="G265" s="11">
        <v>20</v>
      </c>
      <c r="H265" s="11">
        <v>1582.2535404084704</v>
      </c>
      <c r="I265" s="11">
        <v>2660.002334219354</v>
      </c>
      <c r="J265" s="11">
        <v>0.2467520274914089</v>
      </c>
      <c r="K265" s="11">
        <v>48.048671999999996</v>
      </c>
      <c r="L265" s="11">
        <v>0</v>
      </c>
      <c r="M265" s="11">
        <v>1</v>
      </c>
      <c r="N265" s="11" t="s">
        <v>31</v>
      </c>
      <c r="O265" s="11">
        <v>0</v>
      </c>
    </row>
    <row r="266" spans="1:15" x14ac:dyDescent="0.55000000000000004">
      <c r="A266" s="11" t="s">
        <v>324</v>
      </c>
      <c r="B266" s="11" t="s">
        <v>37</v>
      </c>
      <c r="C266" s="11" t="s">
        <v>30</v>
      </c>
      <c r="D266" s="11">
        <v>2050</v>
      </c>
      <c r="E266" s="11">
        <v>0</v>
      </c>
      <c r="F266" s="11">
        <v>105620.6703668983</v>
      </c>
      <c r="G266" s="11">
        <v>20</v>
      </c>
      <c r="H266" s="11">
        <v>1259.3446546108235</v>
      </c>
      <c r="I266" s="11">
        <v>2117.1447149909145</v>
      </c>
      <c r="J266" s="11">
        <v>0.14753580756013743</v>
      </c>
      <c r="K266" s="11">
        <v>48.048671999999996</v>
      </c>
      <c r="L266" s="11">
        <v>0</v>
      </c>
      <c r="M266" s="11">
        <v>1</v>
      </c>
      <c r="N266" s="11" t="s">
        <v>31</v>
      </c>
      <c r="O266" s="11">
        <v>0</v>
      </c>
    </row>
    <row r="267" spans="1:15" x14ac:dyDescent="0.55000000000000004">
      <c r="A267" s="11" t="s">
        <v>325</v>
      </c>
      <c r="B267" s="11" t="s">
        <v>39</v>
      </c>
      <c r="C267" s="11" t="s">
        <v>30</v>
      </c>
      <c r="D267" s="11">
        <v>2050</v>
      </c>
      <c r="E267" s="11">
        <v>0</v>
      </c>
      <c r="F267" s="11">
        <v>97297.909042329979</v>
      </c>
      <c r="G267" s="11">
        <v>20</v>
      </c>
      <c r="H267" s="11">
        <v>1162.4719888715294</v>
      </c>
      <c r="I267" s="11">
        <v>1954.2874292223826</v>
      </c>
      <c r="J267" s="11">
        <v>0.10308178694158075</v>
      </c>
      <c r="K267" s="11">
        <v>48.048671999999996</v>
      </c>
      <c r="L267" s="11">
        <v>0</v>
      </c>
      <c r="M267" s="11">
        <v>1</v>
      </c>
      <c r="N267" s="11" t="s">
        <v>31</v>
      </c>
      <c r="O267" s="11">
        <v>0</v>
      </c>
    </row>
    <row r="268" spans="1:15" x14ac:dyDescent="0.55000000000000004">
      <c r="A268" s="11" t="s">
        <v>326</v>
      </c>
      <c r="B268" s="11" t="s">
        <v>41</v>
      </c>
      <c r="C268" s="11" t="s">
        <v>30</v>
      </c>
      <c r="D268" s="11">
        <v>2050</v>
      </c>
      <c r="E268" s="11">
        <v>0</v>
      </c>
      <c r="F268" s="11">
        <v>242630.04464843331</v>
      </c>
      <c r="G268" s="11">
        <v>20</v>
      </c>
      <c r="H268" s="11">
        <v>1469.235430379294</v>
      </c>
      <c r="I268" s="11">
        <v>2470.0021674894001</v>
      </c>
      <c r="J268" s="11">
        <v>0.2441749828178694</v>
      </c>
      <c r="K268" s="11">
        <v>48.048671999999996</v>
      </c>
      <c r="L268" s="11">
        <v>0</v>
      </c>
      <c r="M268" s="11">
        <v>1</v>
      </c>
      <c r="N268" s="11" t="s">
        <v>31</v>
      </c>
      <c r="O268" s="11">
        <v>0</v>
      </c>
    </row>
    <row r="269" spans="1:15" x14ac:dyDescent="0.55000000000000004">
      <c r="A269" s="11" t="s">
        <v>327</v>
      </c>
      <c r="B269" s="11" t="s">
        <v>43</v>
      </c>
      <c r="C269" s="11" t="s">
        <v>30</v>
      </c>
      <c r="D269" s="11">
        <v>2050</v>
      </c>
      <c r="E269" s="11">
        <v>0</v>
      </c>
      <c r="F269" s="11">
        <v>62686.677806180065</v>
      </c>
      <c r="G269" s="11">
        <v>20</v>
      </c>
      <c r="H269" s="11">
        <v>1775.9988718870588</v>
      </c>
      <c r="I269" s="11">
        <v>2985.7169057564179</v>
      </c>
      <c r="J269" s="11">
        <v>0.30215848797250855</v>
      </c>
      <c r="K269" s="11">
        <v>48.048671999999996</v>
      </c>
      <c r="L269" s="11">
        <v>0</v>
      </c>
      <c r="M269" s="11">
        <v>1</v>
      </c>
      <c r="N269" s="11" t="s">
        <v>31</v>
      </c>
      <c r="O269" s="11">
        <v>0</v>
      </c>
    </row>
    <row r="270" spans="1:15" x14ac:dyDescent="0.55000000000000004">
      <c r="A270" s="11" t="s">
        <v>328</v>
      </c>
      <c r="B270" s="11" t="s">
        <v>45</v>
      </c>
      <c r="C270" s="11" t="s">
        <v>30</v>
      </c>
      <c r="D270" s="11">
        <v>2050</v>
      </c>
      <c r="E270" s="11">
        <v>0</v>
      </c>
      <c r="F270" s="11">
        <v>171569.80046432209</v>
      </c>
      <c r="G270" s="11">
        <v>20</v>
      </c>
      <c r="H270" s="11">
        <v>1582.2535404084704</v>
      </c>
      <c r="I270" s="11">
        <v>2660.002334219354</v>
      </c>
      <c r="J270" s="11">
        <v>0.2467520274914089</v>
      </c>
      <c r="K270" s="11">
        <v>48.048671999999996</v>
      </c>
      <c r="L270" s="11">
        <v>0</v>
      </c>
      <c r="M270" s="11">
        <v>1</v>
      </c>
      <c r="N270" s="11" t="s">
        <v>31</v>
      </c>
      <c r="O270" s="11">
        <v>0</v>
      </c>
    </row>
    <row r="271" spans="1:15" x14ac:dyDescent="0.55000000000000004">
      <c r="A271" s="11" t="s">
        <v>329</v>
      </c>
      <c r="B271" s="11" t="s">
        <v>47</v>
      </c>
      <c r="C271" s="11" t="s">
        <v>30</v>
      </c>
      <c r="D271" s="11">
        <v>2050</v>
      </c>
      <c r="E271" s="11">
        <v>0</v>
      </c>
      <c r="F271" s="11">
        <v>71602.755663921271</v>
      </c>
      <c r="G271" s="11">
        <v>20</v>
      </c>
      <c r="H271" s="11">
        <v>2244.216756293647</v>
      </c>
      <c r="I271" s="11">
        <v>3772.8604536376552</v>
      </c>
      <c r="J271" s="11">
        <v>0.30215848797250855</v>
      </c>
      <c r="K271" s="11">
        <v>48.048671999999996</v>
      </c>
      <c r="L271" s="11">
        <v>0</v>
      </c>
      <c r="M271" s="11">
        <v>1</v>
      </c>
      <c r="N271" s="11" t="s">
        <v>31</v>
      </c>
      <c r="O271" s="11">
        <v>0</v>
      </c>
    </row>
    <row r="272" spans="1:15" x14ac:dyDescent="0.55000000000000004">
      <c r="A272" s="11" t="s">
        <v>330</v>
      </c>
      <c r="B272" s="11" t="s">
        <v>49</v>
      </c>
      <c r="C272" s="11" t="s">
        <v>30</v>
      </c>
      <c r="D272" s="11">
        <v>2050</v>
      </c>
      <c r="E272" s="11">
        <v>0</v>
      </c>
      <c r="F272" s="11">
        <v>71602.755663921271</v>
      </c>
      <c r="G272" s="11">
        <v>20</v>
      </c>
      <c r="H272" s="11">
        <v>1695.2716504376472</v>
      </c>
      <c r="I272" s="11">
        <v>2850.0025009493083</v>
      </c>
      <c r="J272" s="11">
        <v>0.22613567010309277</v>
      </c>
      <c r="K272" s="11">
        <v>48.048671999999996</v>
      </c>
      <c r="L272" s="11">
        <v>0</v>
      </c>
      <c r="M272" s="11">
        <v>1</v>
      </c>
      <c r="N272" s="11" t="s">
        <v>31</v>
      </c>
      <c r="O272" s="11">
        <v>0</v>
      </c>
    </row>
    <row r="273" spans="1:15" x14ac:dyDescent="0.55000000000000004">
      <c r="A273" s="11" t="s">
        <v>331</v>
      </c>
      <c r="B273" s="11" t="s">
        <v>51</v>
      </c>
      <c r="C273" s="11" t="s">
        <v>30</v>
      </c>
      <c r="D273" s="11">
        <v>2050</v>
      </c>
      <c r="E273" s="11">
        <v>0</v>
      </c>
      <c r="F273" s="11">
        <v>4367.0726419620059</v>
      </c>
      <c r="G273" s="11">
        <v>20</v>
      </c>
      <c r="H273" s="11">
        <v>1533.7400093762355</v>
      </c>
      <c r="I273" s="11">
        <v>2634.6567664827835</v>
      </c>
      <c r="J273" s="11">
        <v>0.24149484536082472</v>
      </c>
      <c r="K273" s="11">
        <v>48.048671999999996</v>
      </c>
      <c r="L273" s="11">
        <v>0</v>
      </c>
      <c r="M273" s="11">
        <v>1</v>
      </c>
      <c r="N273" s="11" t="s">
        <v>31</v>
      </c>
      <c r="O273" s="11">
        <v>0</v>
      </c>
    </row>
    <row r="274" spans="1:15" x14ac:dyDescent="0.55000000000000004">
      <c r="A274" s="11" t="s">
        <v>332</v>
      </c>
      <c r="B274" s="11" t="s">
        <v>53</v>
      </c>
      <c r="C274" s="11" t="s">
        <v>30</v>
      </c>
      <c r="D274" s="11">
        <v>2050</v>
      </c>
      <c r="E274" s="11">
        <v>0</v>
      </c>
      <c r="F274" s="11">
        <v>71602.755663921271</v>
      </c>
      <c r="G274" s="11">
        <v>20</v>
      </c>
      <c r="H274" s="11">
        <v>839.56310307388242</v>
      </c>
      <c r="I274" s="11">
        <v>1411.4298099939431</v>
      </c>
      <c r="J274" s="11">
        <v>7.4090034364261162E-2</v>
      </c>
      <c r="K274" s="11">
        <v>48.048671999999996</v>
      </c>
      <c r="L274" s="11">
        <v>0</v>
      </c>
      <c r="M274" s="11">
        <v>1</v>
      </c>
      <c r="N274" s="11" t="s">
        <v>31</v>
      </c>
      <c r="O274" s="11">
        <v>0</v>
      </c>
    </row>
    <row r="275" spans="1:15" x14ac:dyDescent="0.55000000000000004">
      <c r="A275" s="11" t="s">
        <v>333</v>
      </c>
      <c r="B275" s="11" t="s">
        <v>55</v>
      </c>
      <c r="C275" s="11" t="s">
        <v>30</v>
      </c>
      <c r="D275" s="11">
        <v>2050</v>
      </c>
      <c r="E275" s="11">
        <v>0</v>
      </c>
      <c r="F275" s="11">
        <v>71602.755663921271</v>
      </c>
      <c r="G275" s="11">
        <v>20</v>
      </c>
      <c r="H275" s="11">
        <v>1178.6174331614118</v>
      </c>
      <c r="I275" s="11">
        <v>1981.4303101838045</v>
      </c>
      <c r="J275" s="11">
        <v>0.13593910652920962</v>
      </c>
      <c r="K275" s="11">
        <v>48.048671999999996</v>
      </c>
      <c r="L275" s="11">
        <v>0</v>
      </c>
      <c r="M275" s="11">
        <v>1</v>
      </c>
      <c r="N275" s="11" t="s">
        <v>31</v>
      </c>
      <c r="O275" s="11">
        <v>0</v>
      </c>
    </row>
    <row r="276" spans="1:15" x14ac:dyDescent="0.55000000000000004">
      <c r="A276" s="11" t="s">
        <v>334</v>
      </c>
      <c r="B276" s="11" t="s">
        <v>57</v>
      </c>
      <c r="C276" s="11" t="s">
        <v>30</v>
      </c>
      <c r="D276" s="11">
        <v>2050</v>
      </c>
      <c r="E276" s="11">
        <v>0</v>
      </c>
      <c r="F276" s="11">
        <v>71602.755663921271</v>
      </c>
      <c r="G276" s="11">
        <v>20</v>
      </c>
      <c r="H276" s="11">
        <v>1517.6717632489413</v>
      </c>
      <c r="I276" s="11">
        <v>2551.4308103736662</v>
      </c>
      <c r="J276" s="11">
        <v>0.26801264604810998</v>
      </c>
      <c r="K276" s="11">
        <v>48.048671999999996</v>
      </c>
      <c r="L276" s="11">
        <v>0</v>
      </c>
      <c r="M276" s="11">
        <v>1</v>
      </c>
      <c r="N276" s="11" t="s">
        <v>31</v>
      </c>
      <c r="O276" s="11">
        <v>0</v>
      </c>
    </row>
    <row r="277" spans="1:15" x14ac:dyDescent="0.55000000000000004">
      <c r="A277" s="11" t="s">
        <v>335</v>
      </c>
      <c r="B277" s="11" t="s">
        <v>59</v>
      </c>
      <c r="C277" s="11" t="s">
        <v>30</v>
      </c>
      <c r="D277" s="11">
        <v>2050</v>
      </c>
      <c r="E277" s="11">
        <v>0</v>
      </c>
      <c r="F277" s="11">
        <v>71602.755663921271</v>
      </c>
      <c r="G277" s="11">
        <v>20</v>
      </c>
      <c r="H277" s="11">
        <v>1210.9083217411765</v>
      </c>
      <c r="I277" s="11">
        <v>2035.7160721066484</v>
      </c>
      <c r="J277" s="11">
        <v>9.3417869415807556E-2</v>
      </c>
      <c r="K277" s="11">
        <v>48.048671999999996</v>
      </c>
      <c r="L277" s="11">
        <v>0</v>
      </c>
      <c r="M277" s="11">
        <v>1</v>
      </c>
      <c r="N277" s="11" t="s">
        <v>31</v>
      </c>
      <c r="O277" s="11">
        <v>0</v>
      </c>
    </row>
    <row r="278" spans="1:15" x14ac:dyDescent="0.55000000000000004">
      <c r="A278" s="11" t="s">
        <v>336</v>
      </c>
      <c r="B278" s="11" t="s">
        <v>61</v>
      </c>
      <c r="C278" s="11" t="s">
        <v>30</v>
      </c>
      <c r="D278" s="11">
        <v>2050</v>
      </c>
      <c r="E278" s="11">
        <v>0</v>
      </c>
      <c r="F278" s="11">
        <v>1609742.0391387478</v>
      </c>
      <c r="G278" s="11">
        <v>20</v>
      </c>
      <c r="H278" s="11">
        <v>1307.7809874804705</v>
      </c>
      <c r="I278" s="11">
        <v>2198.5733578751801</v>
      </c>
      <c r="J278" s="11">
        <v>0.18876852233676977</v>
      </c>
      <c r="K278" s="11">
        <v>48.048671999999996</v>
      </c>
      <c r="L278" s="11">
        <v>0</v>
      </c>
      <c r="M278" s="11">
        <v>1</v>
      </c>
      <c r="N278" s="11" t="s">
        <v>31</v>
      </c>
      <c r="O278" s="11">
        <v>0</v>
      </c>
    </row>
    <row r="279" spans="1:15" x14ac:dyDescent="0.55000000000000004">
      <c r="A279" s="11" t="s">
        <v>337</v>
      </c>
      <c r="B279" s="11" t="s">
        <v>63</v>
      </c>
      <c r="C279" s="11" t="s">
        <v>30</v>
      </c>
      <c r="D279" s="11">
        <v>2050</v>
      </c>
      <c r="E279" s="11">
        <v>0</v>
      </c>
      <c r="F279" s="11">
        <v>12232.876712328767</v>
      </c>
      <c r="G279" s="11">
        <v>20</v>
      </c>
      <c r="H279" s="11">
        <v>1114.0356560018824</v>
      </c>
      <c r="I279" s="11">
        <v>1872.8587863381167</v>
      </c>
      <c r="J279" s="11">
        <v>0.1108129209621993</v>
      </c>
      <c r="K279" s="11">
        <v>48.048671999999996</v>
      </c>
      <c r="L279" s="11">
        <v>0</v>
      </c>
      <c r="M279" s="11">
        <v>1</v>
      </c>
      <c r="N279" s="11" t="s">
        <v>31</v>
      </c>
      <c r="O279" s="11">
        <v>0</v>
      </c>
    </row>
    <row r="280" spans="1:15" x14ac:dyDescent="0.55000000000000004">
      <c r="A280" s="11" t="s">
        <v>338</v>
      </c>
      <c r="B280" s="11" t="s">
        <v>65</v>
      </c>
      <c r="C280" s="11" t="s">
        <v>30</v>
      </c>
      <c r="D280" s="11">
        <v>2050</v>
      </c>
      <c r="E280" s="11">
        <v>0</v>
      </c>
      <c r="F280" s="11">
        <v>12232.876712328767</v>
      </c>
      <c r="G280" s="11">
        <v>20</v>
      </c>
      <c r="H280" s="11">
        <v>871.85399165364697</v>
      </c>
      <c r="I280" s="11">
        <v>1465.715571916787</v>
      </c>
      <c r="J280" s="11">
        <v>6.7003161512027495E-2</v>
      </c>
      <c r="K280" s="11">
        <v>48.048671999999996</v>
      </c>
      <c r="L280" s="11">
        <v>0</v>
      </c>
      <c r="M280" s="11">
        <v>1</v>
      </c>
      <c r="N280" s="11" t="s">
        <v>31</v>
      </c>
      <c r="O280" s="11">
        <v>0</v>
      </c>
    </row>
    <row r="281" spans="1:15" x14ac:dyDescent="0.55000000000000004">
      <c r="A281" s="11" t="s">
        <v>339</v>
      </c>
      <c r="B281" s="11" t="s">
        <v>67</v>
      </c>
      <c r="C281" s="11" t="s">
        <v>30</v>
      </c>
      <c r="D281" s="11">
        <v>2050</v>
      </c>
      <c r="E281" s="11">
        <v>0</v>
      </c>
      <c r="F281" s="11">
        <v>71602.755663921271</v>
      </c>
      <c r="G281" s="11">
        <v>20</v>
      </c>
      <c r="H281" s="11">
        <v>1017.1629902625883</v>
      </c>
      <c r="I281" s="11">
        <v>1710.0015005695848</v>
      </c>
      <c r="J281" s="11">
        <v>7.2801512027491411E-2</v>
      </c>
      <c r="K281" s="11">
        <v>48.048671999999996</v>
      </c>
      <c r="L281" s="11">
        <v>0</v>
      </c>
      <c r="M281" s="11">
        <v>1</v>
      </c>
      <c r="N281" s="11" t="s">
        <v>31</v>
      </c>
      <c r="O281" s="11">
        <v>0</v>
      </c>
    </row>
    <row r="282" spans="1:15" x14ac:dyDescent="0.55000000000000004">
      <c r="A282" s="11" t="s">
        <v>340</v>
      </c>
      <c r="B282" s="11" t="s">
        <v>69</v>
      </c>
      <c r="C282" s="11" t="s">
        <v>30</v>
      </c>
      <c r="D282" s="11">
        <v>2050</v>
      </c>
      <c r="E282" s="11">
        <v>0</v>
      </c>
      <c r="F282" s="11">
        <v>12232.876712328767</v>
      </c>
      <c r="G282" s="11">
        <v>20</v>
      </c>
      <c r="H282" s="11">
        <v>1162.4719888715294</v>
      </c>
      <c r="I282" s="11">
        <v>1954.2874292223826</v>
      </c>
      <c r="J282" s="11">
        <v>0.10308178694158075</v>
      </c>
      <c r="K282" s="11">
        <v>48.048671999999996</v>
      </c>
      <c r="L282" s="11">
        <v>0</v>
      </c>
      <c r="M282" s="11">
        <v>1</v>
      </c>
      <c r="N282" s="11" t="s">
        <v>31</v>
      </c>
      <c r="O282" s="11">
        <v>0</v>
      </c>
    </row>
    <row r="283" spans="1:15" x14ac:dyDescent="0.55000000000000004">
      <c r="A283" s="11" t="s">
        <v>341</v>
      </c>
      <c r="B283" s="11" t="s">
        <v>71</v>
      </c>
      <c r="C283" s="11" t="s">
        <v>30</v>
      </c>
      <c r="D283" s="11">
        <v>2050</v>
      </c>
      <c r="E283" s="11">
        <v>0</v>
      </c>
      <c r="F283" s="11">
        <v>12232.876712328767</v>
      </c>
      <c r="G283" s="11">
        <v>20</v>
      </c>
      <c r="H283" s="11">
        <v>1097.8902117120001</v>
      </c>
      <c r="I283" s="11">
        <v>1845.7159053766948</v>
      </c>
      <c r="J283" s="11">
        <v>4.5098281786941578E-2</v>
      </c>
      <c r="K283" s="11">
        <v>48.048671999999996</v>
      </c>
      <c r="L283" s="11">
        <v>0</v>
      </c>
      <c r="M283" s="11">
        <v>1</v>
      </c>
      <c r="N283" s="11" t="s">
        <v>31</v>
      </c>
      <c r="O283" s="11">
        <v>0</v>
      </c>
    </row>
    <row r="284" spans="1:15" x14ac:dyDescent="0.55000000000000004">
      <c r="A284" s="11" t="s">
        <v>342</v>
      </c>
      <c r="B284" s="11" t="s">
        <v>73</v>
      </c>
      <c r="C284" s="11" t="s">
        <v>30</v>
      </c>
      <c r="D284" s="11">
        <v>2050</v>
      </c>
      <c r="E284" s="11">
        <v>0</v>
      </c>
      <c r="F284" s="11">
        <v>12232.876712328767</v>
      </c>
      <c r="G284" s="11">
        <v>20</v>
      </c>
      <c r="H284" s="11">
        <v>1130.1811002917648</v>
      </c>
      <c r="I284" s="11">
        <v>1900.0016672995387</v>
      </c>
      <c r="J284" s="11">
        <v>9.1485085910652908E-2</v>
      </c>
      <c r="K284" s="11">
        <v>48.048671999999996</v>
      </c>
      <c r="L284" s="11">
        <v>0</v>
      </c>
      <c r="M284" s="11">
        <v>1</v>
      </c>
      <c r="N284" s="11" t="s">
        <v>31</v>
      </c>
      <c r="O284" s="11">
        <v>0</v>
      </c>
    </row>
    <row r="285" spans="1:15" x14ac:dyDescent="0.55000000000000004">
      <c r="A285" s="11" t="s">
        <v>343</v>
      </c>
      <c r="B285" s="11" t="s">
        <v>75</v>
      </c>
      <c r="C285" s="11" t="s">
        <v>30</v>
      </c>
      <c r="D285" s="11">
        <v>2050</v>
      </c>
      <c r="E285" s="11">
        <v>0</v>
      </c>
      <c r="F285" s="11">
        <v>12232.876712328767</v>
      </c>
      <c r="G285" s="11">
        <v>20</v>
      </c>
      <c r="H285" s="11">
        <v>1097.8902117120001</v>
      </c>
      <c r="I285" s="11">
        <v>1845.7159053766948</v>
      </c>
      <c r="J285" s="11">
        <v>9.8571958762886602E-2</v>
      </c>
      <c r="K285" s="11">
        <v>48.048671999999996</v>
      </c>
      <c r="L285" s="11">
        <v>0</v>
      </c>
      <c r="M285" s="11">
        <v>1</v>
      </c>
      <c r="N285" s="11" t="s">
        <v>31</v>
      </c>
      <c r="O285" s="11">
        <v>0</v>
      </c>
    </row>
    <row r="286" spans="1:15" x14ac:dyDescent="0.55000000000000004">
      <c r="A286" s="11" t="s">
        <v>344</v>
      </c>
      <c r="B286" s="11" t="s">
        <v>77</v>
      </c>
      <c r="C286" s="11" t="s">
        <v>30</v>
      </c>
      <c r="D286" s="11">
        <v>2050</v>
      </c>
      <c r="E286" s="11">
        <v>0</v>
      </c>
      <c r="F286" s="11">
        <v>12232.876712328767</v>
      </c>
      <c r="G286" s="11">
        <v>20</v>
      </c>
      <c r="H286" s="11">
        <v>871.85399165364697</v>
      </c>
      <c r="I286" s="11">
        <v>1465.715571916787</v>
      </c>
      <c r="J286" s="11">
        <v>6.7003161512027495E-2</v>
      </c>
      <c r="K286" s="11">
        <v>48.048671999999996</v>
      </c>
      <c r="L286" s="11">
        <v>0</v>
      </c>
      <c r="M286" s="11">
        <v>1</v>
      </c>
      <c r="N286" s="11" t="s">
        <v>31</v>
      </c>
      <c r="O286" s="11">
        <v>0</v>
      </c>
    </row>
    <row r="287" spans="1:15" x14ac:dyDescent="0.55000000000000004">
      <c r="A287" s="12" t="s">
        <v>345</v>
      </c>
      <c r="B287" s="12" t="s">
        <v>79</v>
      </c>
      <c r="C287" s="11" t="s">
        <v>30</v>
      </c>
      <c r="D287" s="11">
        <v>2050</v>
      </c>
      <c r="E287" s="11">
        <v>0</v>
      </c>
      <c r="F287" s="11">
        <v>71602.755663921271</v>
      </c>
      <c r="G287" s="11">
        <v>20</v>
      </c>
      <c r="H287" s="11">
        <v>1081.7447674221175</v>
      </c>
      <c r="I287" s="11">
        <v>1818.5730244152726</v>
      </c>
      <c r="J287" s="11">
        <v>7.1512989690721646E-2</v>
      </c>
      <c r="K287" s="11">
        <v>48.048671999999996</v>
      </c>
      <c r="L287" s="11">
        <v>0</v>
      </c>
      <c r="M287" s="11">
        <v>1</v>
      </c>
      <c r="N287" s="11" t="s">
        <v>31</v>
      </c>
      <c r="O287" s="11">
        <v>0</v>
      </c>
    </row>
    <row r="288" spans="1:15" x14ac:dyDescent="0.55000000000000004">
      <c r="A288" s="12" t="s">
        <v>346</v>
      </c>
      <c r="B288" s="12" t="s">
        <v>81</v>
      </c>
      <c r="C288" s="12" t="s">
        <v>30</v>
      </c>
      <c r="D288" s="11">
        <v>2050</v>
      </c>
      <c r="E288" s="11">
        <v>0</v>
      </c>
      <c r="F288" s="11">
        <v>12232.876712328767</v>
      </c>
      <c r="G288" s="11">
        <v>20</v>
      </c>
      <c r="H288" s="11">
        <v>1178.6174331614118</v>
      </c>
      <c r="I288" s="11">
        <v>1981.4303101838045</v>
      </c>
      <c r="J288" s="11">
        <v>0.13593910652920962</v>
      </c>
      <c r="K288" s="11">
        <v>48.048671999999996</v>
      </c>
      <c r="L288" s="11">
        <v>0</v>
      </c>
      <c r="M288" s="11">
        <v>1</v>
      </c>
      <c r="N288" s="11" t="s">
        <v>31</v>
      </c>
      <c r="O288" s="11">
        <v>0</v>
      </c>
    </row>
    <row r="289" spans="1:15" x14ac:dyDescent="0.55000000000000004">
      <c r="A289" s="13" t="s">
        <v>347</v>
      </c>
      <c r="B289" s="13" t="s">
        <v>29</v>
      </c>
      <c r="C289" s="13" t="s">
        <v>83</v>
      </c>
      <c r="D289" s="13">
        <v>2050</v>
      </c>
      <c r="E289" s="13">
        <v>0</v>
      </c>
      <c r="F289" s="13">
        <v>48536.193552406898</v>
      </c>
      <c r="G289" s="13">
        <v>20</v>
      </c>
      <c r="H289" s="13">
        <v>1678.7058823529412</v>
      </c>
      <c r="I289" s="13">
        <v>1926.8235294117646</v>
      </c>
      <c r="J289" s="13">
        <v>0.17375340206185572</v>
      </c>
      <c r="K289" s="13">
        <v>48.048671999999996</v>
      </c>
      <c r="L289" s="13">
        <v>0</v>
      </c>
      <c r="M289" s="13">
        <v>1</v>
      </c>
      <c r="N289" s="13" t="s">
        <v>31</v>
      </c>
      <c r="O289" s="13">
        <v>0</v>
      </c>
    </row>
    <row r="290" spans="1:15" x14ac:dyDescent="0.55000000000000004">
      <c r="A290" s="13" t="s">
        <v>348</v>
      </c>
      <c r="B290" s="13" t="s">
        <v>33</v>
      </c>
      <c r="C290" s="13" t="s">
        <v>83</v>
      </c>
      <c r="D290" s="13">
        <v>2050</v>
      </c>
      <c r="E290" s="13">
        <v>0</v>
      </c>
      <c r="F290" s="13">
        <v>55281.001277722149</v>
      </c>
      <c r="G290" s="13">
        <v>20</v>
      </c>
      <c r="H290" s="13">
        <v>1431.3176470588235</v>
      </c>
      <c r="I290" s="13">
        <v>1642.870588235294</v>
      </c>
      <c r="J290" s="13">
        <v>0.13685415807560139</v>
      </c>
      <c r="K290" s="13">
        <v>48.048671999999996</v>
      </c>
      <c r="L290" s="13">
        <v>0</v>
      </c>
      <c r="M290" s="13">
        <v>1</v>
      </c>
      <c r="N290" s="13" t="s">
        <v>31</v>
      </c>
      <c r="O290" s="13">
        <v>0</v>
      </c>
    </row>
    <row r="291" spans="1:15" x14ac:dyDescent="0.55000000000000004">
      <c r="A291" s="13" t="s">
        <v>349</v>
      </c>
      <c r="B291" s="13" t="s">
        <v>35</v>
      </c>
      <c r="C291" s="13" t="s">
        <v>83</v>
      </c>
      <c r="D291" s="13">
        <v>2050</v>
      </c>
      <c r="E291" s="13">
        <v>0</v>
      </c>
      <c r="F291" s="13">
        <v>337409.7050479126</v>
      </c>
      <c r="G291" s="13">
        <v>20</v>
      </c>
      <c r="H291" s="13">
        <v>1731.7176470588233</v>
      </c>
      <c r="I291" s="13">
        <v>1987.670588235294</v>
      </c>
      <c r="J291" s="13">
        <v>0.17889127147766321</v>
      </c>
      <c r="K291" s="13">
        <v>48.048671999999996</v>
      </c>
      <c r="L291" s="13">
        <v>0</v>
      </c>
      <c r="M291" s="13">
        <v>1</v>
      </c>
      <c r="N291" s="13" t="s">
        <v>31</v>
      </c>
      <c r="O291" s="13">
        <v>0</v>
      </c>
    </row>
    <row r="292" spans="1:15" x14ac:dyDescent="0.55000000000000004">
      <c r="A292" s="13" t="s">
        <v>350</v>
      </c>
      <c r="B292" s="13" t="s">
        <v>37</v>
      </c>
      <c r="C292" s="13" t="s">
        <v>83</v>
      </c>
      <c r="D292" s="13">
        <v>2050</v>
      </c>
      <c r="E292" s="13">
        <v>0</v>
      </c>
      <c r="F292" s="13">
        <v>29879.531748530437</v>
      </c>
      <c r="G292" s="13">
        <v>20</v>
      </c>
      <c r="H292" s="13">
        <v>1378.3058823529411</v>
      </c>
      <c r="I292" s="13">
        <v>1582.0235294117647</v>
      </c>
      <c r="J292" s="13">
        <v>0.10696109965635738</v>
      </c>
      <c r="K292" s="13">
        <v>48.048671999999996</v>
      </c>
      <c r="L292" s="13">
        <v>0</v>
      </c>
      <c r="M292" s="13">
        <v>1</v>
      </c>
      <c r="N292" s="13" t="s">
        <v>31</v>
      </c>
      <c r="O292" s="13">
        <v>0</v>
      </c>
    </row>
    <row r="293" spans="1:15" x14ac:dyDescent="0.55000000000000004">
      <c r="A293" s="13" t="s">
        <v>351</v>
      </c>
      <c r="B293" s="13" t="s">
        <v>39</v>
      </c>
      <c r="C293" s="13" t="s">
        <v>83</v>
      </c>
      <c r="D293" s="13">
        <v>2050</v>
      </c>
      <c r="E293" s="13">
        <v>0</v>
      </c>
      <c r="F293" s="13">
        <v>27525.066373817033</v>
      </c>
      <c r="G293" s="13">
        <v>20</v>
      </c>
      <c r="H293" s="13">
        <v>1272.2823529411764</v>
      </c>
      <c r="I293" s="13">
        <v>1460.3294117647058</v>
      </c>
      <c r="J293" s="13">
        <v>7.473264604810996E-2</v>
      </c>
      <c r="K293" s="13">
        <v>48.048671999999996</v>
      </c>
      <c r="L293" s="13">
        <v>0</v>
      </c>
      <c r="M293" s="13">
        <v>1</v>
      </c>
      <c r="N293" s="13" t="s">
        <v>31</v>
      </c>
      <c r="O293" s="13">
        <v>0</v>
      </c>
    </row>
    <row r="294" spans="1:15" x14ac:dyDescent="0.55000000000000004">
      <c r="A294" s="13" t="s">
        <v>352</v>
      </c>
      <c r="B294" s="13" t="s">
        <v>41</v>
      </c>
      <c r="C294" s="13" t="s">
        <v>83</v>
      </c>
      <c r="D294" s="13">
        <v>2050</v>
      </c>
      <c r="E294" s="13">
        <v>0</v>
      </c>
      <c r="F294" s="13">
        <v>68638.76263080677</v>
      </c>
      <c r="G294" s="13">
        <v>20</v>
      </c>
      <c r="H294" s="13">
        <v>1608.0235294117647</v>
      </c>
      <c r="I294" s="13">
        <v>1845.6941176470589</v>
      </c>
      <c r="J294" s="13">
        <v>0.17702295532646048</v>
      </c>
      <c r="K294" s="13">
        <v>48.048671999999996</v>
      </c>
      <c r="L294" s="13">
        <v>0</v>
      </c>
      <c r="M294" s="13">
        <v>1</v>
      </c>
      <c r="N294" s="13" t="s">
        <v>31</v>
      </c>
      <c r="O294" s="13">
        <v>0</v>
      </c>
    </row>
    <row r="295" spans="1:15" x14ac:dyDescent="0.55000000000000004">
      <c r="A295" s="13" t="s">
        <v>353</v>
      </c>
      <c r="B295" s="13" t="s">
        <v>43</v>
      </c>
      <c r="C295" s="13" t="s">
        <v>83</v>
      </c>
      <c r="D295" s="13">
        <v>2050</v>
      </c>
      <c r="E295" s="13">
        <v>0</v>
      </c>
      <c r="F295" s="13">
        <v>17733.731221485148</v>
      </c>
      <c r="G295" s="13">
        <v>20</v>
      </c>
      <c r="H295" s="13">
        <v>1943.7647058823529</v>
      </c>
      <c r="I295" s="13">
        <v>2231.0588235294117</v>
      </c>
      <c r="J295" s="13">
        <v>0.21906006872852232</v>
      </c>
      <c r="K295" s="13">
        <v>48.048671999999996</v>
      </c>
      <c r="L295" s="13">
        <v>0</v>
      </c>
      <c r="M295" s="13">
        <v>1</v>
      </c>
      <c r="N295" s="13" t="s">
        <v>31</v>
      </c>
      <c r="O295" s="13">
        <v>0</v>
      </c>
    </row>
    <row r="296" spans="1:15" x14ac:dyDescent="0.55000000000000004">
      <c r="A296" s="13" t="s">
        <v>354</v>
      </c>
      <c r="B296" s="13" t="s">
        <v>45</v>
      </c>
      <c r="C296" s="13" t="s">
        <v>83</v>
      </c>
      <c r="D296" s="13">
        <v>2050</v>
      </c>
      <c r="E296" s="13">
        <v>0</v>
      </c>
      <c r="F296" s="13">
        <v>48536.193552406905</v>
      </c>
      <c r="G296" s="13">
        <v>20</v>
      </c>
      <c r="H296" s="13">
        <v>1731.7176470588233</v>
      </c>
      <c r="I296" s="13">
        <v>1987.670588235294</v>
      </c>
      <c r="J296" s="13">
        <v>0.17889127147766321</v>
      </c>
      <c r="K296" s="13">
        <v>48.048671999999996</v>
      </c>
      <c r="L296" s="13">
        <v>0</v>
      </c>
      <c r="M296" s="13">
        <v>1</v>
      </c>
      <c r="N296" s="13" t="s">
        <v>31</v>
      </c>
      <c r="O296" s="13">
        <v>0</v>
      </c>
    </row>
    <row r="297" spans="1:15" x14ac:dyDescent="0.55000000000000004">
      <c r="A297" s="13" t="s">
        <v>355</v>
      </c>
      <c r="B297" s="13" t="s">
        <v>47</v>
      </c>
      <c r="C297" s="13" t="s">
        <v>83</v>
      </c>
      <c r="D297" s="13">
        <v>2050</v>
      </c>
      <c r="E297" s="13">
        <v>0</v>
      </c>
      <c r="F297" s="13">
        <v>20256.042720714569</v>
      </c>
      <c r="G297" s="13">
        <v>20</v>
      </c>
      <c r="H297" s="13">
        <v>2456.2117647058822</v>
      </c>
      <c r="I297" s="13">
        <v>2819.2470588235292</v>
      </c>
      <c r="J297" s="13">
        <v>0.21906006872852232</v>
      </c>
      <c r="K297" s="13">
        <v>48.048671999999996</v>
      </c>
      <c r="L297" s="13">
        <v>0</v>
      </c>
      <c r="M297" s="13">
        <v>1</v>
      </c>
      <c r="N297" s="13" t="s">
        <v>31</v>
      </c>
      <c r="O297" s="13">
        <v>0</v>
      </c>
    </row>
    <row r="298" spans="1:15" x14ac:dyDescent="0.55000000000000004">
      <c r="A298" s="13" t="s">
        <v>356</v>
      </c>
      <c r="B298" s="13" t="s">
        <v>49</v>
      </c>
      <c r="C298" s="13" t="s">
        <v>83</v>
      </c>
      <c r="D298" s="13">
        <v>2050</v>
      </c>
      <c r="E298" s="13">
        <v>0</v>
      </c>
      <c r="F298" s="13">
        <v>20256.042720714569</v>
      </c>
      <c r="G298" s="13">
        <v>20</v>
      </c>
      <c r="H298" s="13">
        <v>1855.4117647058824</v>
      </c>
      <c r="I298" s="13">
        <v>2129.6470588235293</v>
      </c>
      <c r="J298" s="13">
        <v>0.16394474226804123</v>
      </c>
      <c r="K298" s="13">
        <v>48.048671999999996</v>
      </c>
      <c r="L298" s="13">
        <v>0</v>
      </c>
      <c r="M298" s="13">
        <v>1</v>
      </c>
      <c r="N298" s="13" t="s">
        <v>31</v>
      </c>
      <c r="O298" s="13">
        <v>0</v>
      </c>
    </row>
    <row r="299" spans="1:15" x14ac:dyDescent="0.55000000000000004">
      <c r="A299" s="13" t="s">
        <v>357</v>
      </c>
      <c r="B299" s="13" t="s">
        <v>51</v>
      </c>
      <c r="C299" s="13" t="s">
        <v>83</v>
      </c>
      <c r="D299" s="13">
        <v>2050</v>
      </c>
      <c r="E299" s="13">
        <v>0</v>
      </c>
      <c r="F299" s="13">
        <v>65022.20346411573</v>
      </c>
      <c r="G299" s="13">
        <v>20</v>
      </c>
      <c r="H299" s="13">
        <v>1677.6235294117648</v>
      </c>
      <c r="I299" s="13">
        <v>1982.8470588235296</v>
      </c>
      <c r="J299" s="13">
        <v>0.1751288659793814</v>
      </c>
      <c r="K299" s="13">
        <v>48.048671999999996</v>
      </c>
      <c r="L299" s="13">
        <v>0</v>
      </c>
      <c r="M299" s="13">
        <v>1</v>
      </c>
      <c r="N299" s="13" t="s">
        <v>31</v>
      </c>
      <c r="O299" s="13">
        <v>0</v>
      </c>
    </row>
    <row r="300" spans="1:15" x14ac:dyDescent="0.55000000000000004">
      <c r="A300" s="13" t="s">
        <v>358</v>
      </c>
      <c r="B300" s="13" t="s">
        <v>53</v>
      </c>
      <c r="C300" s="13" t="s">
        <v>83</v>
      </c>
      <c r="D300" s="13">
        <v>2050</v>
      </c>
      <c r="E300" s="13">
        <v>0</v>
      </c>
      <c r="F300" s="13">
        <v>20256.042720714569</v>
      </c>
      <c r="G300" s="13">
        <v>20</v>
      </c>
      <c r="H300" s="13">
        <v>918.87058823529424</v>
      </c>
      <c r="I300" s="13">
        <v>1054.6823529411765</v>
      </c>
      <c r="J300" s="13">
        <v>5.3714089347079039E-2</v>
      </c>
      <c r="K300" s="13">
        <v>48.048671999999996</v>
      </c>
      <c r="L300" s="13">
        <v>0</v>
      </c>
      <c r="M300" s="13">
        <v>1</v>
      </c>
      <c r="N300" s="13" t="s">
        <v>31</v>
      </c>
      <c r="O300" s="13">
        <v>0</v>
      </c>
    </row>
    <row r="301" spans="1:15" x14ac:dyDescent="0.55000000000000004">
      <c r="A301" s="13" t="s">
        <v>359</v>
      </c>
      <c r="B301" s="13" t="s">
        <v>55</v>
      </c>
      <c r="C301" s="13" t="s">
        <v>83</v>
      </c>
      <c r="D301" s="13">
        <v>2050</v>
      </c>
      <c r="E301" s="13">
        <v>0</v>
      </c>
      <c r="F301" s="13">
        <v>20256.042720714569</v>
      </c>
      <c r="G301" s="13">
        <v>20</v>
      </c>
      <c r="H301" s="13">
        <v>1289.9529411764704</v>
      </c>
      <c r="I301" s="13">
        <v>1480.6117647058823</v>
      </c>
      <c r="J301" s="13">
        <v>9.8553676975945026E-2</v>
      </c>
      <c r="K301" s="13">
        <v>48.048671999999996</v>
      </c>
      <c r="L301" s="13">
        <v>0</v>
      </c>
      <c r="M301" s="13">
        <v>1</v>
      </c>
      <c r="N301" s="13" t="s">
        <v>31</v>
      </c>
      <c r="O301" s="13">
        <v>0</v>
      </c>
    </row>
    <row r="302" spans="1:15" x14ac:dyDescent="0.55000000000000004">
      <c r="A302" s="13" t="s">
        <v>360</v>
      </c>
      <c r="B302" s="13" t="s">
        <v>57</v>
      </c>
      <c r="C302" s="13" t="s">
        <v>83</v>
      </c>
      <c r="D302" s="13">
        <v>2050</v>
      </c>
      <c r="E302" s="13">
        <v>0</v>
      </c>
      <c r="F302" s="13">
        <v>20256.042720714569</v>
      </c>
      <c r="G302" s="13">
        <v>20</v>
      </c>
      <c r="H302" s="13">
        <v>1661.0352941176473</v>
      </c>
      <c r="I302" s="13">
        <v>1906.5411764705884</v>
      </c>
      <c r="J302" s="13">
        <v>0.19430487972508592</v>
      </c>
      <c r="K302" s="13">
        <v>48.048671999999996</v>
      </c>
      <c r="L302" s="13">
        <v>0</v>
      </c>
      <c r="M302" s="13">
        <v>1</v>
      </c>
      <c r="N302" s="13" t="s">
        <v>31</v>
      </c>
      <c r="O302" s="13">
        <v>0</v>
      </c>
    </row>
    <row r="303" spans="1:15" x14ac:dyDescent="0.55000000000000004">
      <c r="A303" s="13" t="s">
        <v>361</v>
      </c>
      <c r="B303" s="13" t="s">
        <v>59</v>
      </c>
      <c r="C303" s="13" t="s">
        <v>83</v>
      </c>
      <c r="D303" s="13">
        <v>2050</v>
      </c>
      <c r="E303" s="13">
        <v>0</v>
      </c>
      <c r="F303" s="13">
        <v>20256.042720714569</v>
      </c>
      <c r="G303" s="13">
        <v>20</v>
      </c>
      <c r="H303" s="13">
        <v>1325.2941176470588</v>
      </c>
      <c r="I303" s="13">
        <v>1521.1764705882354</v>
      </c>
      <c r="J303" s="13">
        <v>6.7726460481099662E-2</v>
      </c>
      <c r="K303" s="13">
        <v>48.048671999999996</v>
      </c>
      <c r="L303" s="13">
        <v>0</v>
      </c>
      <c r="M303" s="13">
        <v>1</v>
      </c>
      <c r="N303" s="13" t="s">
        <v>31</v>
      </c>
      <c r="O303" s="13">
        <v>0</v>
      </c>
    </row>
    <row r="304" spans="1:15" x14ac:dyDescent="0.55000000000000004">
      <c r="A304" s="13" t="s">
        <v>362</v>
      </c>
      <c r="B304" s="13" t="s">
        <v>61</v>
      </c>
      <c r="C304" s="13" t="s">
        <v>83</v>
      </c>
      <c r="D304" s="13">
        <v>2050</v>
      </c>
      <c r="E304" s="13">
        <v>0</v>
      </c>
      <c r="F304" s="13">
        <v>455387.55054582993</v>
      </c>
      <c r="G304" s="13">
        <v>20</v>
      </c>
      <c r="H304" s="13">
        <v>1431.3176470588235</v>
      </c>
      <c r="I304" s="13">
        <v>1642.870588235294</v>
      </c>
      <c r="J304" s="13">
        <v>0.13685415807560139</v>
      </c>
      <c r="K304" s="13">
        <v>48.048671999999996</v>
      </c>
      <c r="L304" s="13">
        <v>0</v>
      </c>
      <c r="M304" s="13">
        <v>1</v>
      </c>
      <c r="N304" s="13" t="s">
        <v>31</v>
      </c>
      <c r="O304" s="13">
        <v>0</v>
      </c>
    </row>
    <row r="305" spans="1:15" x14ac:dyDescent="0.55000000000000004">
      <c r="A305" s="13" t="s">
        <v>363</v>
      </c>
      <c r="B305" s="13" t="s">
        <v>63</v>
      </c>
      <c r="C305" s="13" t="s">
        <v>83</v>
      </c>
      <c r="D305" s="13">
        <v>2050</v>
      </c>
      <c r="E305" s="13">
        <v>0</v>
      </c>
      <c r="F305" s="13">
        <v>3460.6164383561645</v>
      </c>
      <c r="G305" s="13">
        <v>20</v>
      </c>
      <c r="H305" s="13">
        <v>1219.2705882352941</v>
      </c>
      <c r="I305" s="13">
        <v>1399.4823529411765</v>
      </c>
      <c r="J305" s="13">
        <v>8.0337594501718207E-2</v>
      </c>
      <c r="K305" s="13">
        <v>48.048671999999996</v>
      </c>
      <c r="L305" s="13">
        <v>0</v>
      </c>
      <c r="M305" s="13">
        <v>1</v>
      </c>
      <c r="N305" s="13" t="s">
        <v>31</v>
      </c>
      <c r="O305" s="13">
        <v>0</v>
      </c>
    </row>
    <row r="306" spans="1:15" x14ac:dyDescent="0.55000000000000004">
      <c r="A306" s="13" t="s">
        <v>364</v>
      </c>
      <c r="B306" s="13" t="s">
        <v>65</v>
      </c>
      <c r="C306" s="13" t="s">
        <v>83</v>
      </c>
      <c r="D306" s="13">
        <v>2050</v>
      </c>
      <c r="E306" s="13">
        <v>0</v>
      </c>
      <c r="F306" s="13">
        <v>3460.6164383561645</v>
      </c>
      <c r="G306" s="13">
        <v>20</v>
      </c>
      <c r="H306" s="13">
        <v>954.21176470588227</v>
      </c>
      <c r="I306" s="13">
        <v>1095.2470588235294</v>
      </c>
      <c r="J306" s="13">
        <v>4.857621993127148E-2</v>
      </c>
      <c r="K306" s="13">
        <v>48.048671999999996</v>
      </c>
      <c r="L306" s="13">
        <v>0</v>
      </c>
      <c r="M306" s="13">
        <v>1</v>
      </c>
      <c r="N306" s="13" t="s">
        <v>31</v>
      </c>
      <c r="O306" s="13">
        <v>0</v>
      </c>
    </row>
    <row r="307" spans="1:15" x14ac:dyDescent="0.55000000000000004">
      <c r="A307" s="13" t="s">
        <v>365</v>
      </c>
      <c r="B307" s="13" t="s">
        <v>67</v>
      </c>
      <c r="C307" s="13" t="s">
        <v>83</v>
      </c>
      <c r="D307" s="13">
        <v>2050</v>
      </c>
      <c r="E307" s="13">
        <v>0</v>
      </c>
      <c r="F307" s="13">
        <v>20256.042720714569</v>
      </c>
      <c r="G307" s="13">
        <v>20</v>
      </c>
      <c r="H307" s="13">
        <v>1113.2470588235294</v>
      </c>
      <c r="I307" s="13">
        <v>1277.7882352941176</v>
      </c>
      <c r="J307" s="13">
        <v>5.2779931271477669E-2</v>
      </c>
      <c r="K307" s="13">
        <v>48.048671999999996</v>
      </c>
      <c r="L307" s="13">
        <v>0</v>
      </c>
      <c r="M307" s="13">
        <v>1</v>
      </c>
      <c r="N307" s="13" t="s">
        <v>31</v>
      </c>
      <c r="O307" s="13">
        <v>0</v>
      </c>
    </row>
    <row r="308" spans="1:15" x14ac:dyDescent="0.55000000000000004">
      <c r="A308" s="13" t="s">
        <v>366</v>
      </c>
      <c r="B308" s="13" t="s">
        <v>69</v>
      </c>
      <c r="C308" s="13" t="s">
        <v>83</v>
      </c>
      <c r="D308" s="13">
        <v>2050</v>
      </c>
      <c r="E308" s="13">
        <v>0</v>
      </c>
      <c r="F308" s="13">
        <v>3460.6164383561645</v>
      </c>
      <c r="G308" s="13">
        <v>20</v>
      </c>
      <c r="H308" s="13">
        <v>1272.2823529411764</v>
      </c>
      <c r="I308" s="13">
        <v>1460.3294117647058</v>
      </c>
      <c r="J308" s="13">
        <v>7.473264604810996E-2</v>
      </c>
      <c r="K308" s="13">
        <v>48.048671999999996</v>
      </c>
      <c r="L308" s="13">
        <v>0</v>
      </c>
      <c r="M308" s="13">
        <v>1</v>
      </c>
      <c r="N308" s="13" t="s">
        <v>31</v>
      </c>
      <c r="O308" s="13">
        <v>0</v>
      </c>
    </row>
    <row r="309" spans="1:15" x14ac:dyDescent="0.55000000000000004">
      <c r="A309" s="13" t="s">
        <v>367</v>
      </c>
      <c r="B309" s="13" t="s">
        <v>71</v>
      </c>
      <c r="C309" s="13" t="s">
        <v>83</v>
      </c>
      <c r="D309" s="13">
        <v>2050</v>
      </c>
      <c r="E309" s="13">
        <v>0</v>
      </c>
      <c r="F309" s="13">
        <v>3460.6164383561645</v>
      </c>
      <c r="G309" s="13">
        <v>20</v>
      </c>
      <c r="H309" s="13">
        <v>1201.6000000000001</v>
      </c>
      <c r="I309" s="13">
        <v>1379.2</v>
      </c>
      <c r="J309" s="13">
        <v>3.269553264604811E-2</v>
      </c>
      <c r="K309" s="13">
        <v>48.048671999999996</v>
      </c>
      <c r="L309" s="13">
        <v>0</v>
      </c>
      <c r="M309" s="13">
        <v>1</v>
      </c>
      <c r="N309" s="13" t="s">
        <v>31</v>
      </c>
      <c r="O309" s="13">
        <v>0</v>
      </c>
    </row>
    <row r="310" spans="1:15" x14ac:dyDescent="0.55000000000000004">
      <c r="A310" s="13" t="s">
        <v>368</v>
      </c>
      <c r="B310" s="13" t="s">
        <v>73</v>
      </c>
      <c r="C310" s="13" t="s">
        <v>83</v>
      </c>
      <c r="D310" s="13">
        <v>2050</v>
      </c>
      <c r="E310" s="13">
        <v>0</v>
      </c>
      <c r="F310" s="13">
        <v>3460.6164383561645</v>
      </c>
      <c r="G310" s="13">
        <v>20</v>
      </c>
      <c r="H310" s="13">
        <v>1236.9411764705883</v>
      </c>
      <c r="I310" s="13">
        <v>1419.7647058823529</v>
      </c>
      <c r="J310" s="13">
        <v>6.6325223367697597E-2</v>
      </c>
      <c r="K310" s="13">
        <v>48.048671999999996</v>
      </c>
      <c r="L310" s="13">
        <v>0</v>
      </c>
      <c r="M310" s="13">
        <v>1</v>
      </c>
      <c r="N310" s="13" t="s">
        <v>31</v>
      </c>
      <c r="O310" s="13">
        <v>0</v>
      </c>
    </row>
    <row r="311" spans="1:15" x14ac:dyDescent="0.55000000000000004">
      <c r="A311" s="13" t="s">
        <v>369</v>
      </c>
      <c r="B311" s="13" t="s">
        <v>75</v>
      </c>
      <c r="C311" s="13" t="s">
        <v>83</v>
      </c>
      <c r="D311" s="13">
        <v>2050</v>
      </c>
      <c r="E311" s="13">
        <v>0</v>
      </c>
      <c r="F311" s="13">
        <v>3460.6164383561645</v>
      </c>
      <c r="G311" s="13">
        <v>20</v>
      </c>
      <c r="H311" s="13">
        <v>1201.6000000000001</v>
      </c>
      <c r="I311" s="13">
        <v>1379.2</v>
      </c>
      <c r="J311" s="13">
        <v>7.1463092783505169E-2</v>
      </c>
      <c r="K311" s="13">
        <v>48.048671999999996</v>
      </c>
      <c r="L311" s="13">
        <v>0</v>
      </c>
      <c r="M311" s="13">
        <v>1</v>
      </c>
      <c r="N311" s="13" t="s">
        <v>31</v>
      </c>
      <c r="O311" s="13">
        <v>0</v>
      </c>
    </row>
    <row r="312" spans="1:15" x14ac:dyDescent="0.55000000000000004">
      <c r="A312" s="13" t="s">
        <v>370</v>
      </c>
      <c r="B312" s="13" t="s">
        <v>77</v>
      </c>
      <c r="C312" s="13" t="s">
        <v>83</v>
      </c>
      <c r="D312" s="13">
        <v>2050</v>
      </c>
      <c r="E312" s="13">
        <v>0</v>
      </c>
      <c r="F312" s="13">
        <v>3460.6164383561645</v>
      </c>
      <c r="G312" s="13">
        <v>20</v>
      </c>
      <c r="H312" s="13">
        <v>954.21176470588227</v>
      </c>
      <c r="I312" s="13">
        <v>1095.2470588235294</v>
      </c>
      <c r="J312" s="13">
        <v>4.857621993127148E-2</v>
      </c>
      <c r="K312" s="13">
        <v>48.048671999999996</v>
      </c>
      <c r="L312" s="13">
        <v>0</v>
      </c>
      <c r="M312" s="13">
        <v>1</v>
      </c>
      <c r="N312" s="13" t="s">
        <v>31</v>
      </c>
      <c r="O312" s="13">
        <v>0</v>
      </c>
    </row>
    <row r="313" spans="1:15" x14ac:dyDescent="0.55000000000000004">
      <c r="A313" s="14" t="s">
        <v>371</v>
      </c>
      <c r="B313" s="14" t="s">
        <v>79</v>
      </c>
      <c r="C313" s="14" t="s">
        <v>83</v>
      </c>
      <c r="D313" s="13">
        <v>2050</v>
      </c>
      <c r="E313" s="13">
        <v>0</v>
      </c>
      <c r="F313" s="13">
        <v>20256.042720714569</v>
      </c>
      <c r="G313" s="13">
        <v>20</v>
      </c>
      <c r="H313" s="13">
        <v>1183.9294117647059</v>
      </c>
      <c r="I313" s="13">
        <v>1358.9176470588234</v>
      </c>
      <c r="J313" s="13">
        <v>5.1845773195876292E-2</v>
      </c>
      <c r="K313" s="13">
        <v>48.048671999999996</v>
      </c>
      <c r="L313" s="13">
        <v>0</v>
      </c>
      <c r="M313" s="13">
        <v>1</v>
      </c>
      <c r="N313" s="13" t="s">
        <v>31</v>
      </c>
      <c r="O313" s="13">
        <v>0</v>
      </c>
    </row>
    <row r="314" spans="1:15" x14ac:dyDescent="0.55000000000000004">
      <c r="A314" s="14" t="s">
        <v>372</v>
      </c>
      <c r="B314" s="14" t="s">
        <v>81</v>
      </c>
      <c r="C314" s="14" t="s">
        <v>83</v>
      </c>
      <c r="D314" s="13">
        <v>2050</v>
      </c>
      <c r="E314" s="13">
        <v>0</v>
      </c>
      <c r="F314" s="13">
        <v>3460.6164383561645</v>
      </c>
      <c r="G314" s="13">
        <v>20</v>
      </c>
      <c r="H314" s="13">
        <v>1289.9529411764704</v>
      </c>
      <c r="I314" s="13">
        <v>1480.6117647058823</v>
      </c>
      <c r="J314" s="13">
        <v>9.8553676975945026E-2</v>
      </c>
      <c r="K314" s="13">
        <v>48.048671999999996</v>
      </c>
      <c r="L314" s="13">
        <v>0</v>
      </c>
      <c r="M314" s="13">
        <v>1</v>
      </c>
      <c r="N314" s="13" t="s">
        <v>31</v>
      </c>
      <c r="O314" s="13">
        <v>0</v>
      </c>
    </row>
    <row r="315" spans="1:15" x14ac:dyDescent="0.55000000000000004">
      <c r="A315" s="15" t="s">
        <v>373</v>
      </c>
      <c r="B315" s="15" t="s">
        <v>29</v>
      </c>
      <c r="C315" s="15" t="s">
        <v>110</v>
      </c>
      <c r="D315" s="15">
        <v>2050</v>
      </c>
      <c r="E315" s="15">
        <v>0</v>
      </c>
      <c r="F315" s="15">
        <v>5643.7434363263847</v>
      </c>
      <c r="G315" s="15">
        <v>20</v>
      </c>
      <c r="H315" s="15">
        <v>2573.9411764705883</v>
      </c>
      <c r="I315" s="15">
        <v>2892.4705882352941</v>
      </c>
      <c r="J315" s="15">
        <v>0.44870103092783509</v>
      </c>
      <c r="K315" s="15">
        <v>35.035489999999996</v>
      </c>
      <c r="L315" s="15">
        <v>11.01</v>
      </c>
      <c r="M315" s="15">
        <v>1</v>
      </c>
      <c r="N315" s="15" t="s">
        <v>31</v>
      </c>
      <c r="O315" s="15">
        <v>0</v>
      </c>
    </row>
    <row r="316" spans="1:15" x14ac:dyDescent="0.55000000000000004">
      <c r="A316" s="15" t="s">
        <v>374</v>
      </c>
      <c r="B316" s="15" t="s">
        <v>33</v>
      </c>
      <c r="C316" s="15" t="s">
        <v>110</v>
      </c>
      <c r="D316" s="15">
        <v>2050</v>
      </c>
      <c r="E316" s="15">
        <v>0</v>
      </c>
      <c r="F316" s="15">
        <v>6428.0234043862956</v>
      </c>
      <c r="G316" s="15">
        <v>20</v>
      </c>
      <c r="H316" s="15">
        <v>2194.6235294117646</v>
      </c>
      <c r="I316" s="15">
        <v>2466.2117647058822</v>
      </c>
      <c r="J316" s="15">
        <v>0.35341237113402058</v>
      </c>
      <c r="K316" s="15">
        <v>35.035489999999996</v>
      </c>
      <c r="L316" s="15">
        <v>11.01</v>
      </c>
      <c r="M316" s="15">
        <v>1</v>
      </c>
      <c r="N316" s="15" t="s">
        <v>31</v>
      </c>
      <c r="O316" s="15">
        <v>0</v>
      </c>
    </row>
    <row r="317" spans="1:15" x14ac:dyDescent="0.55000000000000004">
      <c r="A317" s="15" t="s">
        <v>375</v>
      </c>
      <c r="B317" s="15" t="s">
        <v>35</v>
      </c>
      <c r="C317" s="15" t="s">
        <v>110</v>
      </c>
      <c r="D317" s="15">
        <v>2050</v>
      </c>
      <c r="E317" s="15">
        <v>0</v>
      </c>
      <c r="F317" s="15">
        <v>39233.686633478217</v>
      </c>
      <c r="G317" s="15">
        <v>20</v>
      </c>
      <c r="H317" s="15">
        <v>2655.2235294117645</v>
      </c>
      <c r="I317" s="15">
        <v>2983.8117647058821</v>
      </c>
      <c r="J317" s="15">
        <v>0.46196907216494837</v>
      </c>
      <c r="K317" s="15">
        <v>35.035489999999996</v>
      </c>
      <c r="L317" s="15">
        <v>11.01</v>
      </c>
      <c r="M317" s="15">
        <v>1</v>
      </c>
      <c r="N317" s="15" t="s">
        <v>31</v>
      </c>
      <c r="O317" s="15">
        <v>0</v>
      </c>
    </row>
    <row r="318" spans="1:15" x14ac:dyDescent="0.55000000000000004">
      <c r="A318" s="15" t="s">
        <v>376</v>
      </c>
      <c r="B318" s="15" t="s">
        <v>37</v>
      </c>
      <c r="C318" s="15" t="s">
        <v>110</v>
      </c>
      <c r="D318" s="15">
        <v>2050</v>
      </c>
      <c r="E318" s="15">
        <v>0</v>
      </c>
      <c r="F318" s="15">
        <v>3474.3641568058652</v>
      </c>
      <c r="G318" s="15">
        <v>20</v>
      </c>
      <c r="H318" s="15">
        <v>2113.3411764705879</v>
      </c>
      <c r="I318" s="15">
        <v>2374.8705882352942</v>
      </c>
      <c r="J318" s="15">
        <v>0.27621649484536076</v>
      </c>
      <c r="K318" s="15">
        <v>35.035489999999996</v>
      </c>
      <c r="L318" s="15">
        <v>11.01</v>
      </c>
      <c r="M318" s="15">
        <v>1</v>
      </c>
      <c r="N318" s="15" t="s">
        <v>31</v>
      </c>
      <c r="O318" s="15">
        <v>0</v>
      </c>
    </row>
    <row r="319" spans="1:15" x14ac:dyDescent="0.55000000000000004">
      <c r="A319" s="15" t="s">
        <v>377</v>
      </c>
      <c r="B319" s="15" t="s">
        <v>39</v>
      </c>
      <c r="C319" s="15" t="s">
        <v>110</v>
      </c>
      <c r="D319" s="15">
        <v>2050</v>
      </c>
      <c r="E319" s="15">
        <v>0</v>
      </c>
      <c r="F319" s="15">
        <v>3200.5891132345391</v>
      </c>
      <c r="G319" s="15">
        <v>20</v>
      </c>
      <c r="H319" s="15">
        <v>1950.7764705882353</v>
      </c>
      <c r="I319" s="15">
        <v>2192.1882352941175</v>
      </c>
      <c r="J319" s="15">
        <v>0.19298969072164945</v>
      </c>
      <c r="K319" s="15">
        <v>35.035489999999996</v>
      </c>
      <c r="L319" s="15">
        <v>11.01</v>
      </c>
      <c r="M319" s="15">
        <v>1</v>
      </c>
      <c r="N319" s="15" t="s">
        <v>31</v>
      </c>
      <c r="O319" s="15">
        <v>0</v>
      </c>
    </row>
    <row r="320" spans="1:15" x14ac:dyDescent="0.55000000000000004">
      <c r="A320" s="15" t="s">
        <v>378</v>
      </c>
      <c r="B320" s="15" t="s">
        <v>41</v>
      </c>
      <c r="C320" s="15" t="s">
        <v>110</v>
      </c>
      <c r="D320" s="15">
        <v>2050</v>
      </c>
      <c r="E320" s="15">
        <v>0</v>
      </c>
      <c r="F320" s="15">
        <v>7981.2514686984641</v>
      </c>
      <c r="G320" s="15">
        <v>20</v>
      </c>
      <c r="H320" s="15">
        <v>2465.5647058823529</v>
      </c>
      <c r="I320" s="15">
        <v>2770.6823529411763</v>
      </c>
      <c r="J320" s="15">
        <v>0.45714432989690712</v>
      </c>
      <c r="K320" s="15">
        <v>35.035489999999996</v>
      </c>
      <c r="L320" s="15">
        <v>11.01</v>
      </c>
      <c r="M320" s="15">
        <v>1</v>
      </c>
      <c r="N320" s="15" t="s">
        <v>31</v>
      </c>
      <c r="O320" s="15">
        <v>0</v>
      </c>
    </row>
    <row r="321" spans="1:15" x14ac:dyDescent="0.55000000000000004">
      <c r="A321" s="15" t="s">
        <v>379</v>
      </c>
      <c r="B321" s="15" t="s">
        <v>43</v>
      </c>
      <c r="C321" s="15" t="s">
        <v>110</v>
      </c>
      <c r="D321" s="15">
        <v>2050</v>
      </c>
      <c r="E321" s="15">
        <v>0</v>
      </c>
      <c r="F321" s="15">
        <v>2062.0617699401332</v>
      </c>
      <c r="G321" s="15">
        <v>20</v>
      </c>
      <c r="H321" s="15">
        <v>2980.3529411764707</v>
      </c>
      <c r="I321" s="15">
        <v>3349.1764705882356</v>
      </c>
      <c r="J321" s="15">
        <v>0.56570103092783497</v>
      </c>
      <c r="K321" s="15">
        <v>35.035489999999996</v>
      </c>
      <c r="L321" s="15">
        <v>11.01</v>
      </c>
      <c r="M321" s="15">
        <v>1</v>
      </c>
      <c r="N321" s="15" t="s">
        <v>31</v>
      </c>
      <c r="O321" s="15">
        <v>0</v>
      </c>
    </row>
    <row r="322" spans="1:15" x14ac:dyDescent="0.55000000000000004">
      <c r="A322" s="15" t="s">
        <v>380</v>
      </c>
      <c r="B322" s="15" t="s">
        <v>45</v>
      </c>
      <c r="C322" s="15" t="s">
        <v>110</v>
      </c>
      <c r="D322" s="15">
        <v>2050</v>
      </c>
      <c r="E322" s="15">
        <v>0</v>
      </c>
      <c r="F322" s="15">
        <v>5643.7434363263847</v>
      </c>
      <c r="G322" s="15">
        <v>20</v>
      </c>
      <c r="H322" s="15">
        <v>2655.2235294117645</v>
      </c>
      <c r="I322" s="15">
        <v>2983.8117647058821</v>
      </c>
      <c r="J322" s="15">
        <v>0.46196907216494837</v>
      </c>
      <c r="K322" s="15">
        <v>35.035489999999996</v>
      </c>
      <c r="L322" s="15">
        <v>11.01</v>
      </c>
      <c r="M322" s="15">
        <v>1</v>
      </c>
      <c r="N322" s="15" t="s">
        <v>31</v>
      </c>
      <c r="O322" s="15">
        <v>0</v>
      </c>
    </row>
    <row r="323" spans="1:15" x14ac:dyDescent="0.55000000000000004">
      <c r="A323" s="15" t="s">
        <v>381</v>
      </c>
      <c r="B323" s="15" t="s">
        <v>47</v>
      </c>
      <c r="C323" s="15" t="s">
        <v>110</v>
      </c>
      <c r="D323" s="15">
        <v>2050</v>
      </c>
      <c r="E323" s="15">
        <v>0</v>
      </c>
      <c r="F323" s="15">
        <v>2355.3538047342527</v>
      </c>
      <c r="G323" s="15">
        <v>20</v>
      </c>
      <c r="H323" s="15">
        <v>3766.0823529411764</v>
      </c>
      <c r="I323" s="15">
        <v>4232.1411764705881</v>
      </c>
      <c r="J323" s="15">
        <v>0.56570103092783497</v>
      </c>
      <c r="K323" s="15">
        <v>35.035489999999996</v>
      </c>
      <c r="L323" s="15">
        <v>11.01</v>
      </c>
      <c r="M323" s="15">
        <v>1</v>
      </c>
      <c r="N323" s="15" t="s">
        <v>31</v>
      </c>
      <c r="O323" s="15">
        <v>0</v>
      </c>
    </row>
    <row r="324" spans="1:15" x14ac:dyDescent="0.55000000000000004">
      <c r="A324" s="15" t="s">
        <v>382</v>
      </c>
      <c r="B324" s="15" t="s">
        <v>49</v>
      </c>
      <c r="C324" s="15" t="s">
        <v>110</v>
      </c>
      <c r="D324" s="15">
        <v>2050</v>
      </c>
      <c r="E324" s="15">
        <v>0</v>
      </c>
      <c r="F324" s="15">
        <v>2355.3538047342527</v>
      </c>
      <c r="G324" s="15">
        <v>20</v>
      </c>
      <c r="H324" s="15">
        <v>2844.8823529411766</v>
      </c>
      <c r="I324" s="15">
        <v>3196.9411764705883</v>
      </c>
      <c r="J324" s="15">
        <v>0.42337113402061849</v>
      </c>
      <c r="K324" s="15">
        <v>35.035489999999996</v>
      </c>
      <c r="L324" s="15">
        <v>11.01</v>
      </c>
      <c r="M324" s="15">
        <v>1</v>
      </c>
      <c r="N324" s="15" t="s">
        <v>31</v>
      </c>
      <c r="O324" s="15">
        <v>0</v>
      </c>
    </row>
    <row r="325" spans="1:15" x14ac:dyDescent="0.55000000000000004">
      <c r="A325" s="15" t="s">
        <v>383</v>
      </c>
      <c r="B325" s="15" t="s">
        <v>51</v>
      </c>
      <c r="C325" s="15" t="s">
        <v>110</v>
      </c>
      <c r="D325" s="15">
        <v>2050</v>
      </c>
      <c r="E325" s="15">
        <v>0</v>
      </c>
      <c r="F325" s="15">
        <v>7560.721333036714</v>
      </c>
      <c r="G325" s="15">
        <v>20</v>
      </c>
      <c r="H325" s="15">
        <v>2583.3411764705884</v>
      </c>
      <c r="I325" s="15">
        <v>3317.6470588235297</v>
      </c>
      <c r="J325" s="15">
        <v>0.45876288659793807</v>
      </c>
      <c r="K325" s="15">
        <v>35.035489999999996</v>
      </c>
      <c r="L325" s="15">
        <v>11.01</v>
      </c>
      <c r="M325" s="15">
        <v>1</v>
      </c>
      <c r="N325" s="15" t="s">
        <v>31</v>
      </c>
      <c r="O325" s="15">
        <v>0</v>
      </c>
    </row>
    <row r="326" spans="1:15" x14ac:dyDescent="0.55000000000000004">
      <c r="A326" s="15" t="s">
        <v>384</v>
      </c>
      <c r="B326" s="15" t="s">
        <v>53</v>
      </c>
      <c r="C326" s="15" t="s">
        <v>110</v>
      </c>
      <c r="D326" s="15">
        <v>2050</v>
      </c>
      <c r="E326" s="15">
        <v>0</v>
      </c>
      <c r="F326" s="15">
        <v>2355.3538047342527</v>
      </c>
      <c r="G326" s="15">
        <v>20</v>
      </c>
      <c r="H326" s="15">
        <v>1408.8941176470589</v>
      </c>
      <c r="I326" s="15">
        <v>1583.2470588235296</v>
      </c>
      <c r="J326" s="15">
        <v>0.13871134020618556</v>
      </c>
      <c r="K326" s="15">
        <v>35.035489999999996</v>
      </c>
      <c r="L326" s="15">
        <v>11.01</v>
      </c>
      <c r="M326" s="15">
        <v>1</v>
      </c>
      <c r="N326" s="15" t="s">
        <v>31</v>
      </c>
      <c r="O326" s="15">
        <v>0</v>
      </c>
    </row>
    <row r="327" spans="1:15" x14ac:dyDescent="0.55000000000000004">
      <c r="A327" s="15" t="s">
        <v>385</v>
      </c>
      <c r="B327" s="15" t="s">
        <v>55</v>
      </c>
      <c r="C327" s="15" t="s">
        <v>110</v>
      </c>
      <c r="D327" s="15">
        <v>2050</v>
      </c>
      <c r="E327" s="15">
        <v>0</v>
      </c>
      <c r="F327" s="15">
        <v>2355.3538047342527</v>
      </c>
      <c r="G327" s="15">
        <v>20</v>
      </c>
      <c r="H327" s="15">
        <v>1977.870588235294</v>
      </c>
      <c r="I327" s="15">
        <v>2222.6352941176469</v>
      </c>
      <c r="J327" s="15">
        <v>0.25450515463917522</v>
      </c>
      <c r="K327" s="15">
        <v>35.035489999999996</v>
      </c>
      <c r="L327" s="15">
        <v>11.01</v>
      </c>
      <c r="M327" s="15">
        <v>1</v>
      </c>
      <c r="N327" s="15" t="s">
        <v>31</v>
      </c>
      <c r="O327" s="15">
        <v>0</v>
      </c>
    </row>
    <row r="328" spans="1:15" x14ac:dyDescent="0.55000000000000004">
      <c r="A328" s="15" t="s">
        <v>386</v>
      </c>
      <c r="B328" s="15" t="s">
        <v>57</v>
      </c>
      <c r="C328" s="15" t="s">
        <v>110</v>
      </c>
      <c r="D328" s="15">
        <v>2050</v>
      </c>
      <c r="E328" s="15">
        <v>0</v>
      </c>
      <c r="F328" s="15">
        <v>2355.3538047342527</v>
      </c>
      <c r="G328" s="15">
        <v>20</v>
      </c>
      <c r="H328" s="15">
        <v>2546.8470588235296</v>
      </c>
      <c r="I328" s="15">
        <v>2862.0235294117647</v>
      </c>
      <c r="J328" s="15">
        <v>0.50177319587628866</v>
      </c>
      <c r="K328" s="15">
        <v>35.035489999999996</v>
      </c>
      <c r="L328" s="15">
        <v>11.01</v>
      </c>
      <c r="M328" s="15">
        <v>1</v>
      </c>
      <c r="N328" s="15" t="s">
        <v>31</v>
      </c>
      <c r="O328" s="15">
        <v>0</v>
      </c>
    </row>
    <row r="329" spans="1:15" x14ac:dyDescent="0.55000000000000004">
      <c r="A329" s="15" t="s">
        <v>387</v>
      </c>
      <c r="B329" s="15" t="s">
        <v>59</v>
      </c>
      <c r="C329" s="15" t="s">
        <v>110</v>
      </c>
      <c r="D329" s="15">
        <v>2050</v>
      </c>
      <c r="E329" s="15">
        <v>0</v>
      </c>
      <c r="F329" s="15">
        <v>2355.3538047342527</v>
      </c>
      <c r="G329" s="15">
        <v>20</v>
      </c>
      <c r="H329" s="15">
        <v>2032.0588235294117</v>
      </c>
      <c r="I329" s="15">
        <v>2283.5294117647059</v>
      </c>
      <c r="J329" s="15">
        <v>0.17489690721649481</v>
      </c>
      <c r="K329" s="15">
        <v>35.035489999999996</v>
      </c>
      <c r="L329" s="15">
        <v>11.01</v>
      </c>
      <c r="M329" s="15">
        <v>1</v>
      </c>
      <c r="N329" s="15" t="s">
        <v>31</v>
      </c>
      <c r="O329" s="15">
        <v>0</v>
      </c>
    </row>
    <row r="330" spans="1:15" x14ac:dyDescent="0.55000000000000004">
      <c r="A330" s="15" t="s">
        <v>388</v>
      </c>
      <c r="B330" s="15" t="s">
        <v>61</v>
      </c>
      <c r="C330" s="15" t="s">
        <v>110</v>
      </c>
      <c r="D330" s="15">
        <v>2050</v>
      </c>
      <c r="E330" s="15">
        <v>0</v>
      </c>
      <c r="F330" s="15">
        <v>128826.74127283346</v>
      </c>
      <c r="G330" s="15">
        <v>20</v>
      </c>
      <c r="H330" s="15">
        <v>2194.6235294117646</v>
      </c>
      <c r="I330" s="15">
        <v>2466.2117647058822</v>
      </c>
      <c r="J330" s="15">
        <v>0.35341237113402058</v>
      </c>
      <c r="K330" s="15">
        <v>35.035489999999996</v>
      </c>
      <c r="L330" s="15">
        <v>11.01</v>
      </c>
      <c r="M330" s="15">
        <v>1</v>
      </c>
      <c r="N330" s="15" t="s">
        <v>31</v>
      </c>
      <c r="O330" s="15">
        <v>0</v>
      </c>
    </row>
    <row r="331" spans="1:15" x14ac:dyDescent="0.55000000000000004">
      <c r="A331" s="15" t="s">
        <v>389</v>
      </c>
      <c r="B331" s="15" t="s">
        <v>63</v>
      </c>
      <c r="C331" s="15" t="s">
        <v>110</v>
      </c>
      <c r="D331" s="15">
        <v>2050</v>
      </c>
      <c r="E331" s="15">
        <v>0</v>
      </c>
      <c r="F331" s="15">
        <v>402.39726027397262</v>
      </c>
      <c r="G331" s="15">
        <v>20</v>
      </c>
      <c r="H331" s="15">
        <v>1869.4941176470588</v>
      </c>
      <c r="I331" s="15">
        <v>2100.8470588235296</v>
      </c>
      <c r="J331" s="15">
        <v>0.20746391752577314</v>
      </c>
      <c r="K331" s="15">
        <v>35.035489999999996</v>
      </c>
      <c r="L331" s="15">
        <v>11.01</v>
      </c>
      <c r="M331" s="15">
        <v>1</v>
      </c>
      <c r="N331" s="15" t="s">
        <v>31</v>
      </c>
      <c r="O331" s="15">
        <v>0</v>
      </c>
    </row>
    <row r="332" spans="1:15" x14ac:dyDescent="0.55000000000000004">
      <c r="A332" s="15" t="s">
        <v>390</v>
      </c>
      <c r="B332" s="15" t="s">
        <v>65</v>
      </c>
      <c r="C332" s="15" t="s">
        <v>110</v>
      </c>
      <c r="D332" s="15">
        <v>2050</v>
      </c>
      <c r="E332" s="15">
        <v>0</v>
      </c>
      <c r="F332" s="15">
        <v>402.39726027397262</v>
      </c>
      <c r="G332" s="15">
        <v>20</v>
      </c>
      <c r="H332" s="15">
        <v>1463.0823529411764</v>
      </c>
      <c r="I332" s="15">
        <v>1644.1411764705881</v>
      </c>
      <c r="J332" s="15">
        <v>0.12544329896907216</v>
      </c>
      <c r="K332" s="15">
        <v>35.035489999999996</v>
      </c>
      <c r="L332" s="15">
        <v>11.01</v>
      </c>
      <c r="M332" s="15">
        <v>1</v>
      </c>
      <c r="N332" s="15" t="s">
        <v>31</v>
      </c>
      <c r="O332" s="15">
        <v>0</v>
      </c>
    </row>
    <row r="333" spans="1:15" x14ac:dyDescent="0.55000000000000004">
      <c r="A333" s="15" t="s">
        <v>391</v>
      </c>
      <c r="B333" s="15" t="s">
        <v>67</v>
      </c>
      <c r="C333" s="15" t="s">
        <v>110</v>
      </c>
      <c r="D333" s="15">
        <v>2050</v>
      </c>
      <c r="E333" s="15">
        <v>0</v>
      </c>
      <c r="F333" s="15">
        <v>2355.3538047342527</v>
      </c>
      <c r="G333" s="15">
        <v>20</v>
      </c>
      <c r="H333" s="15">
        <v>1706.9294117647059</v>
      </c>
      <c r="I333" s="15">
        <v>1918.164705882353</v>
      </c>
      <c r="J333" s="15">
        <v>0.13629896907216493</v>
      </c>
      <c r="K333" s="15">
        <v>35.035489999999996</v>
      </c>
      <c r="L333" s="15">
        <v>11.01</v>
      </c>
      <c r="M333" s="15">
        <v>1</v>
      </c>
      <c r="N333" s="15" t="s">
        <v>31</v>
      </c>
      <c r="O333" s="15">
        <v>0</v>
      </c>
    </row>
    <row r="334" spans="1:15" x14ac:dyDescent="0.55000000000000004">
      <c r="A334" s="15" t="s">
        <v>392</v>
      </c>
      <c r="B334" s="15" t="s">
        <v>69</v>
      </c>
      <c r="C334" s="15" t="s">
        <v>110</v>
      </c>
      <c r="D334" s="15">
        <v>2050</v>
      </c>
      <c r="E334" s="15">
        <v>0</v>
      </c>
      <c r="F334" s="15">
        <v>402.39726027397262</v>
      </c>
      <c r="G334" s="15">
        <v>20</v>
      </c>
      <c r="H334" s="15">
        <v>1950.7764705882353</v>
      </c>
      <c r="I334" s="15">
        <v>2192.1882352941175</v>
      </c>
      <c r="J334" s="15">
        <v>0.19298969072164945</v>
      </c>
      <c r="K334" s="15">
        <v>35.035489999999996</v>
      </c>
      <c r="L334" s="15">
        <v>11.01</v>
      </c>
      <c r="M334" s="15">
        <v>1</v>
      </c>
      <c r="N334" s="15" t="s">
        <v>31</v>
      </c>
      <c r="O334" s="15">
        <v>0</v>
      </c>
    </row>
    <row r="335" spans="1:15" x14ac:dyDescent="0.55000000000000004">
      <c r="A335" s="15" t="s">
        <v>393</v>
      </c>
      <c r="B335" s="15" t="s">
        <v>71</v>
      </c>
      <c r="C335" s="15" t="s">
        <v>110</v>
      </c>
      <c r="D335" s="15">
        <v>2050</v>
      </c>
      <c r="E335" s="15">
        <v>0</v>
      </c>
      <c r="F335" s="15">
        <v>402.39726027397262</v>
      </c>
      <c r="G335" s="15">
        <v>20</v>
      </c>
      <c r="H335" s="15">
        <v>1842.4</v>
      </c>
      <c r="I335" s="15">
        <v>2070.4</v>
      </c>
      <c r="J335" s="15">
        <v>8.4432989690721633E-2</v>
      </c>
      <c r="K335" s="15">
        <v>35.035489999999996</v>
      </c>
      <c r="L335" s="15">
        <v>11.01</v>
      </c>
      <c r="M335" s="15">
        <v>1</v>
      </c>
      <c r="N335" s="15" t="s">
        <v>31</v>
      </c>
      <c r="O335" s="15">
        <v>0</v>
      </c>
    </row>
    <row r="336" spans="1:15" x14ac:dyDescent="0.55000000000000004">
      <c r="A336" s="15" t="s">
        <v>394</v>
      </c>
      <c r="B336" s="15" t="s">
        <v>73</v>
      </c>
      <c r="C336" s="15" t="s">
        <v>110</v>
      </c>
      <c r="D336" s="15">
        <v>2050</v>
      </c>
      <c r="E336" s="15">
        <v>0</v>
      </c>
      <c r="F336" s="15">
        <v>402.39726027397262</v>
      </c>
      <c r="G336" s="15">
        <v>20</v>
      </c>
      <c r="H336" s="15">
        <v>1896.5882352941176</v>
      </c>
      <c r="I336" s="15">
        <v>2131.2941176470586</v>
      </c>
      <c r="J336" s="15">
        <v>0.17127835051546389</v>
      </c>
      <c r="K336" s="15">
        <v>35.035489999999996</v>
      </c>
      <c r="L336" s="15">
        <v>11.01</v>
      </c>
      <c r="M336" s="15">
        <v>1</v>
      </c>
      <c r="N336" s="15" t="s">
        <v>31</v>
      </c>
      <c r="O336" s="15">
        <v>0</v>
      </c>
    </row>
    <row r="337" spans="1:15" x14ac:dyDescent="0.55000000000000004">
      <c r="A337" s="15" t="s">
        <v>395</v>
      </c>
      <c r="B337" s="15" t="s">
        <v>75</v>
      </c>
      <c r="C337" s="15" t="s">
        <v>110</v>
      </c>
      <c r="D337" s="15">
        <v>2050</v>
      </c>
      <c r="E337" s="15">
        <v>0</v>
      </c>
      <c r="F337" s="15">
        <v>402.39726027397302</v>
      </c>
      <c r="G337" s="15">
        <v>20</v>
      </c>
      <c r="H337" s="15">
        <v>1842.4</v>
      </c>
      <c r="I337" s="15">
        <v>2070.4</v>
      </c>
      <c r="J337" s="15">
        <v>0.18454639175257731</v>
      </c>
      <c r="K337" s="15">
        <v>35.035489999999996</v>
      </c>
      <c r="L337" s="15">
        <v>11.01</v>
      </c>
      <c r="M337" s="15">
        <v>1</v>
      </c>
      <c r="N337" s="15" t="s">
        <v>31</v>
      </c>
      <c r="O337" s="15">
        <v>0</v>
      </c>
    </row>
    <row r="338" spans="1:15" x14ac:dyDescent="0.55000000000000004">
      <c r="A338" s="15" t="s">
        <v>396</v>
      </c>
      <c r="B338" s="15" t="s">
        <v>77</v>
      </c>
      <c r="C338" s="15" t="s">
        <v>110</v>
      </c>
      <c r="D338" s="15">
        <v>2050</v>
      </c>
      <c r="E338" s="15">
        <v>0</v>
      </c>
      <c r="F338" s="15">
        <v>402.39726027397262</v>
      </c>
      <c r="G338" s="15">
        <v>20</v>
      </c>
      <c r="H338" s="15">
        <v>1463.0823529411764</v>
      </c>
      <c r="I338" s="15">
        <v>1644.1411764705881</v>
      </c>
      <c r="J338" s="15">
        <v>0.12544329896907216</v>
      </c>
      <c r="K338" s="15">
        <v>35.035489999999996</v>
      </c>
      <c r="L338" s="15">
        <v>11.01</v>
      </c>
      <c r="M338" s="15">
        <v>1</v>
      </c>
      <c r="N338" s="15" t="s">
        <v>31</v>
      </c>
      <c r="O338" s="15">
        <v>0</v>
      </c>
    </row>
    <row r="339" spans="1:15" x14ac:dyDescent="0.55000000000000004">
      <c r="A339" s="16" t="s">
        <v>397</v>
      </c>
      <c r="B339" s="16" t="s">
        <v>79</v>
      </c>
      <c r="C339" s="15" t="s">
        <v>110</v>
      </c>
      <c r="D339" s="15">
        <v>2050</v>
      </c>
      <c r="E339" s="15">
        <v>0</v>
      </c>
      <c r="F339" s="15">
        <v>2355.3538047342527</v>
      </c>
      <c r="G339" s="15">
        <v>20</v>
      </c>
      <c r="H339" s="15">
        <v>1815.3058823529411</v>
      </c>
      <c r="I339" s="15">
        <v>2039.9529411764706</v>
      </c>
      <c r="J339" s="15">
        <v>0.13388659793814431</v>
      </c>
      <c r="K339" s="15">
        <v>35.035489999999996</v>
      </c>
      <c r="L339" s="15">
        <v>11.01</v>
      </c>
      <c r="M339" s="15">
        <v>1</v>
      </c>
      <c r="N339" s="15" t="s">
        <v>31</v>
      </c>
      <c r="O339" s="15">
        <v>0</v>
      </c>
    </row>
    <row r="340" spans="1:15" x14ac:dyDescent="0.55000000000000004">
      <c r="A340" s="16" t="s">
        <v>398</v>
      </c>
      <c r="B340" s="16" t="s">
        <v>81</v>
      </c>
      <c r="C340" s="15" t="s">
        <v>110</v>
      </c>
      <c r="D340" s="15">
        <v>2050</v>
      </c>
      <c r="E340" s="15">
        <v>0</v>
      </c>
      <c r="F340" s="15">
        <v>402.39726027397262</v>
      </c>
      <c r="G340" s="15">
        <v>20</v>
      </c>
      <c r="H340" s="15">
        <v>1977.870588235294</v>
      </c>
      <c r="I340" s="15">
        <v>2222.6352941176469</v>
      </c>
      <c r="J340" s="15">
        <v>0.25450515463917522</v>
      </c>
      <c r="K340" s="15">
        <v>35.035489999999996</v>
      </c>
      <c r="L340" s="15">
        <v>11.01</v>
      </c>
      <c r="M340" s="15">
        <v>1</v>
      </c>
      <c r="N340" s="15" t="s">
        <v>31</v>
      </c>
      <c r="O340" s="15">
        <v>0</v>
      </c>
    </row>
    <row r="341" spans="1:15" ht="13.9" customHeight="1" x14ac:dyDescent="0.55000000000000004">
      <c r="A341" s="17" t="s">
        <v>399</v>
      </c>
      <c r="B341" s="17" t="s">
        <v>29</v>
      </c>
      <c r="C341" s="17" t="s">
        <v>137</v>
      </c>
      <c r="D341" s="17">
        <v>2050</v>
      </c>
      <c r="E341" s="17">
        <v>0</v>
      </c>
      <c r="F341" s="17">
        <v>30242.486500151368</v>
      </c>
      <c r="G341" s="17">
        <v>20</v>
      </c>
      <c r="H341" s="17">
        <v>1469.7058823529412</v>
      </c>
      <c r="I341" s="17">
        <v>2219.6470588235293</v>
      </c>
      <c r="J341" s="17">
        <v>5.8804123711340209E-3</v>
      </c>
      <c r="K341" s="17">
        <v>0</v>
      </c>
      <c r="L341" s="17">
        <v>53.4</v>
      </c>
      <c r="M341" s="17">
        <v>1</v>
      </c>
      <c r="N341" s="17" t="s">
        <v>31</v>
      </c>
      <c r="O341" s="17">
        <v>0.53923320000000041</v>
      </c>
    </row>
    <row r="342" spans="1:15" x14ac:dyDescent="0.55000000000000004">
      <c r="A342" s="17" t="s">
        <v>400</v>
      </c>
      <c r="B342" s="17" t="s">
        <v>33</v>
      </c>
      <c r="C342" s="17" t="s">
        <v>137</v>
      </c>
      <c r="D342" s="17">
        <v>2050</v>
      </c>
      <c r="E342" s="17">
        <v>0</v>
      </c>
      <c r="F342" s="17">
        <v>11073.402749286864</v>
      </c>
      <c r="G342" s="17">
        <v>20</v>
      </c>
      <c r="H342" s="17">
        <v>1253.1176470588234</v>
      </c>
      <c r="I342" s="17">
        <v>1892.5411764705882</v>
      </c>
      <c r="J342" s="17">
        <v>4.6316151202749137E-3</v>
      </c>
      <c r="K342" s="17">
        <v>0</v>
      </c>
      <c r="L342" s="17">
        <v>53.4</v>
      </c>
      <c r="M342" s="17">
        <v>1</v>
      </c>
      <c r="N342" s="17" t="s">
        <v>31</v>
      </c>
      <c r="O342" s="17">
        <v>0.53923320000000041</v>
      </c>
    </row>
    <row r="343" spans="1:15" x14ac:dyDescent="0.55000000000000004">
      <c r="A343" s="17" t="s">
        <v>401</v>
      </c>
      <c r="B343" s="17" t="s">
        <v>35</v>
      </c>
      <c r="C343" s="17" t="s">
        <v>137</v>
      </c>
      <c r="D343" s="17">
        <v>2050</v>
      </c>
      <c r="E343" s="17">
        <v>0</v>
      </c>
      <c r="F343" s="17">
        <v>20937.106038566599</v>
      </c>
      <c r="G343" s="17">
        <v>20</v>
      </c>
      <c r="H343" s="17">
        <v>1516.1176470588234</v>
      </c>
      <c r="I343" s="17">
        <v>2289.741176470588</v>
      </c>
      <c r="J343" s="17">
        <v>6.0542955326460465E-3</v>
      </c>
      <c r="K343" s="17">
        <v>0</v>
      </c>
      <c r="L343" s="17">
        <v>53.4</v>
      </c>
      <c r="M343" s="17">
        <v>1</v>
      </c>
      <c r="N343" s="17" t="s">
        <v>31</v>
      </c>
      <c r="O343" s="17">
        <v>0.53923320000000041</v>
      </c>
    </row>
    <row r="344" spans="1:15" x14ac:dyDescent="0.55000000000000004">
      <c r="A344" s="17" t="s">
        <v>402</v>
      </c>
      <c r="B344" s="17" t="s">
        <v>37</v>
      </c>
      <c r="C344" s="17" t="s">
        <v>137</v>
      </c>
      <c r="D344" s="17">
        <v>2050</v>
      </c>
      <c r="E344" s="17">
        <v>0</v>
      </c>
      <c r="F344" s="17">
        <v>10933.822042362546</v>
      </c>
      <c r="G344" s="17">
        <v>20</v>
      </c>
      <c r="H344" s="17">
        <v>1206.7058823529412</v>
      </c>
      <c r="I344" s="17">
        <v>1822.4470588235292</v>
      </c>
      <c r="J344" s="17">
        <v>3.6199312714776627E-3</v>
      </c>
      <c r="K344" s="17">
        <v>0</v>
      </c>
      <c r="L344" s="17">
        <v>53.4</v>
      </c>
      <c r="M344" s="17">
        <v>1</v>
      </c>
      <c r="N344" s="17" t="s">
        <v>31</v>
      </c>
      <c r="O344" s="17">
        <v>0.53923320000000041</v>
      </c>
    </row>
    <row r="345" spans="1:15" x14ac:dyDescent="0.55000000000000004">
      <c r="A345" s="17" t="s">
        <v>403</v>
      </c>
      <c r="B345" s="17" t="s">
        <v>39</v>
      </c>
      <c r="C345" s="17" t="s">
        <v>137</v>
      </c>
      <c r="D345" s="17">
        <v>2050</v>
      </c>
      <c r="E345" s="17">
        <v>0</v>
      </c>
      <c r="F345" s="17">
        <v>361.56360751270802</v>
      </c>
      <c r="G345" s="17">
        <v>20</v>
      </c>
      <c r="H345" s="17">
        <v>1113.8823529411764</v>
      </c>
      <c r="I345" s="17">
        <v>1682.2588235294118</v>
      </c>
      <c r="J345" s="17">
        <v>2.5292096219931269E-3</v>
      </c>
      <c r="K345" s="17">
        <v>0</v>
      </c>
      <c r="L345" s="17">
        <v>53.4</v>
      </c>
      <c r="M345" s="17">
        <v>1</v>
      </c>
      <c r="N345" s="17" t="s">
        <v>31</v>
      </c>
      <c r="O345" s="17">
        <v>0.53923320000000041</v>
      </c>
    </row>
    <row r="346" spans="1:15" x14ac:dyDescent="0.55000000000000004">
      <c r="A346" s="17" t="s">
        <v>404</v>
      </c>
      <c r="B346" s="17" t="s">
        <v>41</v>
      </c>
      <c r="C346" s="17" t="s">
        <v>137</v>
      </c>
      <c r="D346" s="17">
        <v>2050</v>
      </c>
      <c r="E346" s="17">
        <v>0</v>
      </c>
      <c r="F346" s="17">
        <v>8591.7805799341622</v>
      </c>
      <c r="G346" s="17">
        <v>20</v>
      </c>
      <c r="H346" s="17">
        <v>1407.8235294117646</v>
      </c>
      <c r="I346" s="17">
        <v>2126.1882352941175</v>
      </c>
      <c r="J346" s="17">
        <v>5.991065292096219E-3</v>
      </c>
      <c r="K346" s="17">
        <v>0</v>
      </c>
      <c r="L346" s="17">
        <v>53.4</v>
      </c>
      <c r="M346" s="17">
        <v>1</v>
      </c>
      <c r="N346" s="17" t="s">
        <v>31</v>
      </c>
      <c r="O346" s="17">
        <v>0.53923320000000041</v>
      </c>
    </row>
    <row r="347" spans="1:15" x14ac:dyDescent="0.55000000000000004">
      <c r="A347" s="17" t="s">
        <v>405</v>
      </c>
      <c r="B347" s="17" t="s">
        <v>43</v>
      </c>
      <c r="C347" s="17" t="s">
        <v>137</v>
      </c>
      <c r="D347" s="17">
        <v>2050</v>
      </c>
      <c r="E347" s="17">
        <v>0</v>
      </c>
      <c r="F347" s="17">
        <v>2438.6432703513283</v>
      </c>
      <c r="G347" s="17">
        <v>20</v>
      </c>
      <c r="H347" s="17">
        <v>1701.7647058823529</v>
      </c>
      <c r="I347" s="17">
        <v>2570.1176470588239</v>
      </c>
      <c r="J347" s="17">
        <v>7.4137457044673527E-3</v>
      </c>
      <c r="K347" s="17">
        <v>0</v>
      </c>
      <c r="L347" s="17">
        <v>53.4</v>
      </c>
      <c r="M347" s="17">
        <v>1</v>
      </c>
      <c r="N347" s="17" t="s">
        <v>31</v>
      </c>
      <c r="O347" s="17">
        <v>0.53923320000000041</v>
      </c>
    </row>
    <row r="348" spans="1:15" x14ac:dyDescent="0.55000000000000004">
      <c r="A348" s="17" t="s">
        <v>406</v>
      </c>
      <c r="B348" s="17" t="s">
        <v>45</v>
      </c>
      <c r="C348" s="17" t="s">
        <v>137</v>
      </c>
      <c r="D348" s="17">
        <v>2050</v>
      </c>
      <c r="E348" s="17">
        <v>0</v>
      </c>
      <c r="F348" s="17">
        <v>6513.7663231097868</v>
      </c>
      <c r="G348" s="17">
        <v>20</v>
      </c>
      <c r="H348" s="17">
        <v>1516.1176470588234</v>
      </c>
      <c r="I348" s="17">
        <v>2289.741176470588</v>
      </c>
      <c r="J348" s="17">
        <v>6.0542955326460465E-3</v>
      </c>
      <c r="K348" s="17">
        <v>0</v>
      </c>
      <c r="L348" s="17">
        <v>53.4</v>
      </c>
      <c r="M348" s="17">
        <v>1</v>
      </c>
      <c r="N348" s="17" t="s">
        <v>31</v>
      </c>
      <c r="O348" s="17">
        <v>0.53923320000000041</v>
      </c>
    </row>
    <row r="349" spans="1:15" x14ac:dyDescent="0.55000000000000004">
      <c r="A349" s="17" t="s">
        <v>407</v>
      </c>
      <c r="B349" s="17" t="s">
        <v>47</v>
      </c>
      <c r="C349" s="17" t="s">
        <v>137</v>
      </c>
      <c r="D349" s="17">
        <v>2050</v>
      </c>
      <c r="E349" s="17">
        <v>0</v>
      </c>
      <c r="F349" s="17">
        <v>3349.9369661706496</v>
      </c>
      <c r="G349" s="17">
        <v>20</v>
      </c>
      <c r="H349" s="17">
        <v>2150.4117647058824</v>
      </c>
      <c r="I349" s="17">
        <v>3247.6941176470586</v>
      </c>
      <c r="J349" s="17">
        <v>7.4137457044673527E-3</v>
      </c>
      <c r="K349" s="17">
        <v>0</v>
      </c>
      <c r="L349" s="17">
        <v>53.4</v>
      </c>
      <c r="M349" s="17">
        <v>1</v>
      </c>
      <c r="N349" s="17" t="s">
        <v>31</v>
      </c>
      <c r="O349" s="17">
        <v>0.53923320000000041</v>
      </c>
    </row>
    <row r="350" spans="1:15" x14ac:dyDescent="0.55000000000000004">
      <c r="A350" s="17" t="s">
        <v>408</v>
      </c>
      <c r="B350" s="17" t="s">
        <v>49</v>
      </c>
      <c r="C350" s="17" t="s">
        <v>137</v>
      </c>
      <c r="D350" s="17">
        <v>2050</v>
      </c>
      <c r="E350" s="17">
        <v>0</v>
      </c>
      <c r="F350" s="17">
        <v>2675.2968827057698</v>
      </c>
      <c r="G350" s="17">
        <v>20</v>
      </c>
      <c r="H350" s="17">
        <v>1624.4117647058824</v>
      </c>
      <c r="I350" s="17">
        <v>2453.294117647059</v>
      </c>
      <c r="J350" s="17">
        <v>5.5484536082474221E-3</v>
      </c>
      <c r="K350" s="17">
        <v>0</v>
      </c>
      <c r="L350" s="17">
        <v>53.4</v>
      </c>
      <c r="M350" s="17">
        <v>1</v>
      </c>
      <c r="N350" s="17" t="s">
        <v>31</v>
      </c>
      <c r="O350" s="17">
        <v>0.53923320000000041</v>
      </c>
    </row>
    <row r="351" spans="1:15" x14ac:dyDescent="0.55000000000000004">
      <c r="A351" s="17" t="s">
        <v>409</v>
      </c>
      <c r="B351" s="17" t="s">
        <v>51</v>
      </c>
      <c r="C351" s="17" t="s">
        <v>137</v>
      </c>
      <c r="D351" s="17">
        <v>2050</v>
      </c>
      <c r="E351" s="17">
        <v>0</v>
      </c>
      <c r="F351" s="17">
        <v>3024.2486500152359</v>
      </c>
      <c r="G351" s="17">
        <v>20</v>
      </c>
      <c r="H351" s="17">
        <v>1454.2352941176471</v>
      </c>
      <c r="I351" s="17">
        <v>2494.8705882352942</v>
      </c>
      <c r="J351" s="17">
        <v>5.9278350515463906E-3</v>
      </c>
      <c r="K351" s="17">
        <v>0</v>
      </c>
      <c r="L351" s="17">
        <v>53.4</v>
      </c>
      <c r="M351" s="17">
        <v>1</v>
      </c>
      <c r="N351" s="17" t="s">
        <v>31</v>
      </c>
      <c r="O351" s="17">
        <v>0.53923320000000041</v>
      </c>
    </row>
    <row r="352" spans="1:15" x14ac:dyDescent="0.55000000000000004">
      <c r="A352" s="17" t="s">
        <v>410</v>
      </c>
      <c r="B352" s="17" t="s">
        <v>53</v>
      </c>
      <c r="C352" s="17" t="s">
        <v>137</v>
      </c>
      <c r="D352" s="17">
        <v>2050</v>
      </c>
      <c r="E352" s="17">
        <v>0</v>
      </c>
      <c r="F352" s="17">
        <v>17168.4269516243</v>
      </c>
      <c r="G352" s="17">
        <v>20</v>
      </c>
      <c r="H352" s="17">
        <v>804.47058823529414</v>
      </c>
      <c r="I352" s="17">
        <v>1214.964705882353</v>
      </c>
      <c r="J352" s="17">
        <v>1.81786941580756E-3</v>
      </c>
      <c r="K352" s="17">
        <v>0</v>
      </c>
      <c r="L352" s="17">
        <v>53.4</v>
      </c>
      <c r="M352" s="17">
        <v>1</v>
      </c>
      <c r="N352" s="17" t="s">
        <v>31</v>
      </c>
      <c r="O352" s="17">
        <v>0.53923320000000041</v>
      </c>
    </row>
    <row r="353" spans="1:15" x14ac:dyDescent="0.55000000000000004">
      <c r="A353" s="17" t="s">
        <v>411</v>
      </c>
      <c r="B353" s="17" t="s">
        <v>55</v>
      </c>
      <c r="C353" s="17" t="s">
        <v>137</v>
      </c>
      <c r="D353" s="17">
        <v>2050</v>
      </c>
      <c r="E353" s="17">
        <v>0</v>
      </c>
      <c r="F353" s="17">
        <v>3163.8293569388961</v>
      </c>
      <c r="G353" s="17">
        <v>20</v>
      </c>
      <c r="H353" s="17">
        <v>1129.3529411764705</v>
      </c>
      <c r="I353" s="17">
        <v>1705.6235294117646</v>
      </c>
      <c r="J353" s="17">
        <v>3.3353951890034363E-3</v>
      </c>
      <c r="K353" s="17">
        <v>0</v>
      </c>
      <c r="L353" s="17">
        <v>53.4</v>
      </c>
      <c r="M353" s="17">
        <v>1</v>
      </c>
      <c r="N353" s="17" t="s">
        <v>31</v>
      </c>
      <c r="O353" s="17">
        <v>0.53923320000000041</v>
      </c>
    </row>
    <row r="354" spans="1:15" x14ac:dyDescent="0.55000000000000004">
      <c r="A354" s="17" t="s">
        <v>412</v>
      </c>
      <c r="B354" s="17" t="s">
        <v>57</v>
      </c>
      <c r="C354" s="17" t="s">
        <v>137</v>
      </c>
      <c r="D354" s="17">
        <v>2050</v>
      </c>
      <c r="E354" s="17">
        <v>0</v>
      </c>
      <c r="F354" s="17">
        <v>7258.1967600362905</v>
      </c>
      <c r="G354" s="17">
        <v>20</v>
      </c>
      <c r="H354" s="17">
        <v>1454.2352941176471</v>
      </c>
      <c r="I354" s="17">
        <v>2196.2823529411767</v>
      </c>
      <c r="J354" s="17">
        <v>6.5759450171821304E-3</v>
      </c>
      <c r="K354" s="17">
        <v>0</v>
      </c>
      <c r="L354" s="17">
        <v>53.4</v>
      </c>
      <c r="M354" s="17">
        <v>1</v>
      </c>
      <c r="N354" s="17" t="s">
        <v>31</v>
      </c>
      <c r="O354" s="17">
        <v>0.53923320000000041</v>
      </c>
    </row>
    <row r="355" spans="1:15" x14ac:dyDescent="0.55000000000000004">
      <c r="A355" s="17" t="s">
        <v>413</v>
      </c>
      <c r="B355" s="17" t="s">
        <v>59</v>
      </c>
      <c r="C355" s="17" t="s">
        <v>137</v>
      </c>
      <c r="D355" s="17">
        <v>2050</v>
      </c>
      <c r="E355" s="17">
        <v>0</v>
      </c>
      <c r="F355" s="17">
        <v>3349.9369661706496</v>
      </c>
      <c r="G355" s="17">
        <v>20</v>
      </c>
      <c r="H355" s="17">
        <v>1160.2941176470588</v>
      </c>
      <c r="I355" s="17">
        <v>1752.3529411764705</v>
      </c>
      <c r="J355" s="17">
        <v>2.2920962199312711E-3</v>
      </c>
      <c r="K355" s="17">
        <v>0</v>
      </c>
      <c r="L355" s="17">
        <v>53.4</v>
      </c>
      <c r="M355" s="17">
        <v>1</v>
      </c>
      <c r="N355" s="17" t="s">
        <v>31</v>
      </c>
      <c r="O355" s="17">
        <v>0.53923320000000041</v>
      </c>
    </row>
    <row r="356" spans="1:15" x14ac:dyDescent="0.55000000000000004">
      <c r="A356" s="17" t="s">
        <v>414</v>
      </c>
      <c r="B356" s="17" t="s">
        <v>61</v>
      </c>
      <c r="C356" s="17" t="s">
        <v>137</v>
      </c>
      <c r="D356" s="17">
        <v>2050</v>
      </c>
      <c r="E356" s="17">
        <v>0</v>
      </c>
      <c r="F356" s="17">
        <v>93.053804615851362</v>
      </c>
      <c r="G356" s="17">
        <v>20</v>
      </c>
      <c r="H356" s="17">
        <v>1253.1176470588234</v>
      </c>
      <c r="I356" s="17">
        <v>1892.5411764705882</v>
      </c>
      <c r="J356" s="17">
        <v>4.6316151202749137E-3</v>
      </c>
      <c r="K356" s="17">
        <v>0</v>
      </c>
      <c r="L356" s="17">
        <v>53.4</v>
      </c>
      <c r="M356" s="17">
        <v>1</v>
      </c>
      <c r="N356" s="17" t="s">
        <v>31</v>
      </c>
      <c r="O356" s="17">
        <v>0.53923320000000041</v>
      </c>
    </row>
    <row r="357" spans="1:15" x14ac:dyDescent="0.55000000000000004">
      <c r="A357" s="17" t="s">
        <v>415</v>
      </c>
      <c r="B357" s="17" t="s">
        <v>63</v>
      </c>
      <c r="C357" s="17" t="s">
        <v>137</v>
      </c>
      <c r="D357" s="17">
        <v>2050</v>
      </c>
      <c r="E357" s="17">
        <v>0</v>
      </c>
      <c r="F357" s="17">
        <v>1954.1298969328786</v>
      </c>
      <c r="G357" s="17">
        <v>20</v>
      </c>
      <c r="H357" s="17">
        <v>1067.4705882352941</v>
      </c>
      <c r="I357" s="17">
        <v>1612.164705882353</v>
      </c>
      <c r="J357" s="17">
        <v>2.7189003436426111E-3</v>
      </c>
      <c r="K357" s="17">
        <v>0</v>
      </c>
      <c r="L357" s="17">
        <v>53.4</v>
      </c>
      <c r="M357" s="17">
        <v>1</v>
      </c>
      <c r="N357" s="17" t="s">
        <v>31</v>
      </c>
      <c r="O357" s="17">
        <v>0.53923320000000041</v>
      </c>
    </row>
    <row r="358" spans="1:15" x14ac:dyDescent="0.55000000000000004">
      <c r="A358" s="17" t="s">
        <v>416</v>
      </c>
      <c r="B358" s="17" t="s">
        <v>65</v>
      </c>
      <c r="C358" s="17" t="s">
        <v>137</v>
      </c>
      <c r="D358" s="17">
        <v>2050</v>
      </c>
      <c r="E358" s="17">
        <v>0</v>
      </c>
      <c r="F358" s="17">
        <v>3210.3562592468629</v>
      </c>
      <c r="G358" s="17">
        <v>20</v>
      </c>
      <c r="H358" s="17">
        <v>835.41176470588232</v>
      </c>
      <c r="I358" s="17">
        <v>1261.6941176470586</v>
      </c>
      <c r="J358" s="17">
        <v>1.6439862542955326E-3</v>
      </c>
      <c r="K358" s="17">
        <v>0</v>
      </c>
      <c r="L358" s="17">
        <v>53.4</v>
      </c>
      <c r="M358" s="17">
        <v>1</v>
      </c>
      <c r="N358" s="17" t="s">
        <v>31</v>
      </c>
      <c r="O358" s="17">
        <v>0.53923320000000041</v>
      </c>
    </row>
    <row r="359" spans="1:15" x14ac:dyDescent="0.55000000000000004">
      <c r="A359" s="17" t="s">
        <v>417</v>
      </c>
      <c r="B359" s="17" t="s">
        <v>67</v>
      </c>
      <c r="C359" s="17" t="s">
        <v>137</v>
      </c>
      <c r="D359" s="17">
        <v>2050</v>
      </c>
      <c r="E359" s="17">
        <v>0</v>
      </c>
      <c r="F359" s="17">
        <v>3349.9369661706496</v>
      </c>
      <c r="G359" s="17">
        <v>20</v>
      </c>
      <c r="H359" s="17">
        <v>974.64705882352951</v>
      </c>
      <c r="I359" s="17">
        <v>1471.9764705882353</v>
      </c>
      <c r="J359" s="17">
        <v>1.786254295532646E-3</v>
      </c>
      <c r="K359" s="17">
        <v>0</v>
      </c>
      <c r="L359" s="17">
        <v>53.4</v>
      </c>
      <c r="M359" s="17">
        <v>1</v>
      </c>
      <c r="N359" s="17" t="s">
        <v>31</v>
      </c>
      <c r="O359" s="17">
        <v>0.53923320000000041</v>
      </c>
    </row>
    <row r="360" spans="1:15" x14ac:dyDescent="0.55000000000000004">
      <c r="A360" s="17" t="s">
        <v>418</v>
      </c>
      <c r="B360" s="17" t="s">
        <v>69</v>
      </c>
      <c r="C360" s="17" t="s">
        <v>137</v>
      </c>
      <c r="D360" s="17">
        <v>2050</v>
      </c>
      <c r="E360" s="17">
        <v>0</v>
      </c>
      <c r="F360" s="17">
        <v>2512.4527246279868</v>
      </c>
      <c r="G360" s="17">
        <v>20</v>
      </c>
      <c r="H360" s="17">
        <v>1129.3529411764705</v>
      </c>
      <c r="I360" s="17">
        <v>1682.2588235294118</v>
      </c>
      <c r="J360" s="17">
        <v>1.3436426116838487E-3</v>
      </c>
      <c r="K360" s="17">
        <v>0</v>
      </c>
      <c r="L360" s="17">
        <v>53.4</v>
      </c>
      <c r="M360" s="17">
        <v>1</v>
      </c>
      <c r="N360" s="17" t="s">
        <v>31</v>
      </c>
      <c r="O360" s="17">
        <v>0.53923320000000041</v>
      </c>
    </row>
    <row r="361" spans="1:15" x14ac:dyDescent="0.55000000000000004">
      <c r="A361" s="17" t="s">
        <v>419</v>
      </c>
      <c r="B361" s="17" t="s">
        <v>71</v>
      </c>
      <c r="C361" s="17" t="s">
        <v>137</v>
      </c>
      <c r="D361" s="17">
        <v>2050</v>
      </c>
      <c r="E361" s="17">
        <v>0</v>
      </c>
      <c r="F361" s="17">
        <v>2745.0872361677011</v>
      </c>
      <c r="G361" s="17">
        <v>20</v>
      </c>
      <c r="H361" s="17">
        <v>1052</v>
      </c>
      <c r="I361" s="17">
        <v>1588.8000000000002</v>
      </c>
      <c r="J361" s="17">
        <v>1.1065292096219929E-3</v>
      </c>
      <c r="K361" s="17">
        <v>0</v>
      </c>
      <c r="L361" s="17">
        <v>53.4</v>
      </c>
      <c r="M361" s="17">
        <v>1</v>
      </c>
      <c r="N361" s="17" t="s">
        <v>31</v>
      </c>
      <c r="O361" s="17">
        <v>0.53923320000000041</v>
      </c>
    </row>
    <row r="362" spans="1:15" x14ac:dyDescent="0.55000000000000004">
      <c r="A362" s="17" t="s">
        <v>420</v>
      </c>
      <c r="B362" s="17" t="s">
        <v>73</v>
      </c>
      <c r="C362" s="17" t="s">
        <v>137</v>
      </c>
      <c r="D362" s="17">
        <v>2050</v>
      </c>
      <c r="E362" s="17">
        <v>0</v>
      </c>
      <c r="F362" s="17">
        <v>4420.0557192529113</v>
      </c>
      <c r="G362" s="17">
        <v>20</v>
      </c>
      <c r="H362" s="17">
        <v>1082.9411764705883</v>
      </c>
      <c r="I362" s="17">
        <v>1635.5294117647059</v>
      </c>
      <c r="J362" s="17">
        <v>2.2446735395189E-3</v>
      </c>
      <c r="K362" s="17">
        <v>0</v>
      </c>
      <c r="L362" s="17">
        <v>53.4</v>
      </c>
      <c r="M362" s="17">
        <v>1</v>
      </c>
      <c r="N362" s="17" t="s">
        <v>31</v>
      </c>
      <c r="O362" s="17">
        <v>0.53923320000000041</v>
      </c>
    </row>
    <row r="363" spans="1:15" x14ac:dyDescent="0.55000000000000004">
      <c r="A363" s="17" t="s">
        <v>421</v>
      </c>
      <c r="B363" s="17" t="s">
        <v>75</v>
      </c>
      <c r="C363" s="17" t="s">
        <v>137</v>
      </c>
      <c r="D363" s="17">
        <v>2050</v>
      </c>
      <c r="E363" s="17">
        <v>0</v>
      </c>
      <c r="F363" s="17">
        <v>2836.9994882719652</v>
      </c>
      <c r="G363" s="17">
        <v>20</v>
      </c>
      <c r="H363" s="17">
        <v>1052</v>
      </c>
      <c r="I363" s="17">
        <v>1588.8000000000002</v>
      </c>
      <c r="J363" s="17">
        <v>2.4185567010309278E-3</v>
      </c>
      <c r="K363" s="17">
        <v>0</v>
      </c>
      <c r="L363" s="17">
        <v>53.4</v>
      </c>
      <c r="M363" s="17">
        <v>1</v>
      </c>
      <c r="N363" s="17" t="s">
        <v>31</v>
      </c>
      <c r="O363" s="17">
        <v>0.53923320000000041</v>
      </c>
    </row>
    <row r="364" spans="1:15" x14ac:dyDescent="0.55000000000000004">
      <c r="A364" s="17" t="s">
        <v>422</v>
      </c>
      <c r="B364" s="17" t="s">
        <v>77</v>
      </c>
      <c r="C364" s="17" t="s">
        <v>137</v>
      </c>
      <c r="D364" s="17">
        <v>2050</v>
      </c>
      <c r="E364" s="17">
        <v>0</v>
      </c>
      <c r="F364" s="17">
        <v>1930.8664457789012</v>
      </c>
      <c r="G364" s="17">
        <v>20</v>
      </c>
      <c r="H364" s="17">
        <v>835.41176470588232</v>
      </c>
      <c r="I364" s="17">
        <v>1261.6941176470586</v>
      </c>
      <c r="J364" s="17">
        <v>1.6439862542955326E-3</v>
      </c>
      <c r="K364" s="17">
        <v>0</v>
      </c>
      <c r="L364" s="17">
        <v>53.4</v>
      </c>
      <c r="M364" s="17">
        <v>1</v>
      </c>
      <c r="N364" s="17" t="s">
        <v>31</v>
      </c>
      <c r="O364" s="17">
        <v>0.53923320000000041</v>
      </c>
    </row>
    <row r="365" spans="1:15" x14ac:dyDescent="0.55000000000000004">
      <c r="A365" s="18" t="s">
        <v>423</v>
      </c>
      <c r="B365" s="18" t="s">
        <v>79</v>
      </c>
      <c r="C365" s="17" t="s">
        <v>137</v>
      </c>
      <c r="D365" s="17">
        <v>2050</v>
      </c>
      <c r="E365" s="17">
        <v>0</v>
      </c>
      <c r="F365" s="17">
        <v>3349.9369661706496</v>
      </c>
      <c r="G365" s="17">
        <v>20</v>
      </c>
      <c r="H365" s="17">
        <v>1036.5294117647059</v>
      </c>
      <c r="I365" s="17">
        <v>1565.4352941176471</v>
      </c>
      <c r="J365" s="17">
        <v>1.7546391752577318E-3</v>
      </c>
      <c r="K365" s="17">
        <v>0</v>
      </c>
      <c r="L365" s="17">
        <v>53.4</v>
      </c>
      <c r="M365" s="17">
        <v>1</v>
      </c>
      <c r="N365" s="17" t="s">
        <v>31</v>
      </c>
      <c r="O365" s="17">
        <v>0.53923320000000041</v>
      </c>
    </row>
    <row r="366" spans="1:15" x14ac:dyDescent="0.55000000000000004">
      <c r="A366" s="18" t="s">
        <v>424</v>
      </c>
      <c r="B366" s="18" t="s">
        <v>81</v>
      </c>
      <c r="C366" s="17" t="s">
        <v>137</v>
      </c>
      <c r="D366" s="17">
        <v>2050</v>
      </c>
      <c r="E366" s="17">
        <v>0</v>
      </c>
      <c r="F366" s="17">
        <v>1930.8664457789012</v>
      </c>
      <c r="G366" s="17">
        <v>20</v>
      </c>
      <c r="H366" s="17">
        <v>1129.3529411764705</v>
      </c>
      <c r="I366" s="17">
        <v>1705.6235294117646</v>
      </c>
      <c r="J366" s="17">
        <v>3.3353951890034363E-3</v>
      </c>
      <c r="K366" s="17">
        <v>0</v>
      </c>
      <c r="L366" s="17">
        <v>53.4</v>
      </c>
      <c r="M366" s="17">
        <v>1</v>
      </c>
      <c r="N366" s="17" t="s">
        <v>31</v>
      </c>
      <c r="O366" s="17">
        <v>0.53923320000000041</v>
      </c>
    </row>
    <row r="367" spans="1:15" x14ac:dyDescent="0.55000000000000004">
      <c r="A367" s="19" t="s">
        <v>425</v>
      </c>
      <c r="B367" s="19" t="s">
        <v>29</v>
      </c>
      <c r="C367" s="19" t="s">
        <v>164</v>
      </c>
      <c r="D367" s="19">
        <v>2050</v>
      </c>
      <c r="E367" s="19">
        <v>0</v>
      </c>
      <c r="F367" s="19">
        <v>1609863.2876712328</v>
      </c>
      <c r="G367" s="19">
        <v>20</v>
      </c>
      <c r="H367" s="19">
        <v>1469.7058823529412</v>
      </c>
      <c r="I367" s="19">
        <v>1677.5882352941178</v>
      </c>
      <c r="J367" s="19">
        <v>5.8804123711340209E-3</v>
      </c>
      <c r="K367" s="19">
        <v>0</v>
      </c>
      <c r="L367" s="19">
        <v>53.4</v>
      </c>
      <c r="M367" s="19">
        <v>1</v>
      </c>
      <c r="N367" s="19" t="s">
        <v>31</v>
      </c>
      <c r="O367" s="19">
        <v>10.784663999999999</v>
      </c>
    </row>
    <row r="368" spans="1:15" x14ac:dyDescent="0.55000000000000004">
      <c r="A368" s="19" t="s">
        <v>426</v>
      </c>
      <c r="B368" s="19" t="s">
        <v>33</v>
      </c>
      <c r="C368" s="19" t="s">
        <v>164</v>
      </c>
      <c r="D368" s="19">
        <v>2050</v>
      </c>
      <c r="E368" s="19">
        <v>0</v>
      </c>
      <c r="F368" s="19">
        <v>813621.84098173515</v>
      </c>
      <c r="G368" s="19">
        <v>20</v>
      </c>
      <c r="H368" s="19">
        <v>1253.1176470588234</v>
      </c>
      <c r="I368" s="19">
        <v>1430.3647058823528</v>
      </c>
      <c r="J368" s="19">
        <v>4.6316151202749137E-3</v>
      </c>
      <c r="K368" s="19">
        <v>0</v>
      </c>
      <c r="L368" s="19">
        <v>53.4</v>
      </c>
      <c r="M368" s="19">
        <v>1</v>
      </c>
      <c r="N368" s="19" t="s">
        <v>31</v>
      </c>
      <c r="O368" s="19">
        <v>10.784663999999999</v>
      </c>
    </row>
    <row r="369" spans="1:15" x14ac:dyDescent="0.55000000000000004">
      <c r="A369" s="19" t="s">
        <v>427</v>
      </c>
      <c r="B369" s="19" t="s">
        <v>35</v>
      </c>
      <c r="C369" s="19" t="s">
        <v>164</v>
      </c>
      <c r="D369" s="19">
        <v>2050</v>
      </c>
      <c r="E369" s="19">
        <v>0</v>
      </c>
      <c r="F369" s="19">
        <v>456689.56632420095</v>
      </c>
      <c r="G369" s="19">
        <v>20</v>
      </c>
      <c r="H369" s="19">
        <v>1516.1176470588234</v>
      </c>
      <c r="I369" s="19">
        <v>1730.5647058823529</v>
      </c>
      <c r="J369" s="19">
        <v>6.0542955326460465E-3</v>
      </c>
      <c r="K369" s="19">
        <v>0</v>
      </c>
      <c r="L369" s="19">
        <v>53.4</v>
      </c>
      <c r="M369" s="19">
        <v>1</v>
      </c>
      <c r="N369" s="19" t="s">
        <v>31</v>
      </c>
      <c r="O369" s="19">
        <v>10.784663999999999</v>
      </c>
    </row>
    <row r="370" spans="1:15" x14ac:dyDescent="0.55000000000000004">
      <c r="A370" s="19" t="s">
        <v>428</v>
      </c>
      <c r="B370" s="19" t="s">
        <v>37</v>
      </c>
      <c r="C370" s="19" t="s">
        <v>164</v>
      </c>
      <c r="D370" s="19">
        <v>2050</v>
      </c>
      <c r="E370" s="19">
        <v>0</v>
      </c>
      <c r="F370" s="19">
        <v>389704.77328767121</v>
      </c>
      <c r="G370" s="19">
        <v>20</v>
      </c>
      <c r="H370" s="19">
        <v>1206.7058823529412</v>
      </c>
      <c r="I370" s="19">
        <v>1377.3882352941175</v>
      </c>
      <c r="J370" s="19">
        <v>3.6199312714776627E-3</v>
      </c>
      <c r="K370" s="19">
        <v>0</v>
      </c>
      <c r="L370" s="19">
        <v>53.4</v>
      </c>
      <c r="M370" s="19">
        <v>1</v>
      </c>
      <c r="N370" s="19" t="s">
        <v>31</v>
      </c>
      <c r="O370" s="19">
        <v>10.784663999999999</v>
      </c>
    </row>
    <row r="371" spans="1:15" x14ac:dyDescent="0.55000000000000004">
      <c r="A371" s="19" t="s">
        <v>429</v>
      </c>
      <c r="B371" s="19" t="s">
        <v>39</v>
      </c>
      <c r="C371" s="19" t="s">
        <v>164</v>
      </c>
      <c r="D371" s="19">
        <v>2050</v>
      </c>
      <c r="E371" s="19">
        <v>0</v>
      </c>
      <c r="F371" s="19">
        <v>113229.66803652968</v>
      </c>
      <c r="G371" s="19">
        <v>20</v>
      </c>
      <c r="H371" s="19">
        <v>1113.8823529411764</v>
      </c>
      <c r="I371" s="19">
        <v>1271.4352941176471</v>
      </c>
      <c r="J371" s="19">
        <v>2.5292096219931269E-3</v>
      </c>
      <c r="K371" s="19">
        <v>0</v>
      </c>
      <c r="L371" s="19">
        <v>53.4</v>
      </c>
      <c r="M371" s="19">
        <v>1</v>
      </c>
      <c r="N371" s="19" t="s">
        <v>31</v>
      </c>
      <c r="O371" s="19">
        <v>10.784663999999999</v>
      </c>
    </row>
    <row r="372" spans="1:15" x14ac:dyDescent="0.55000000000000004">
      <c r="A372" s="19" t="s">
        <v>430</v>
      </c>
      <c r="B372" s="19" t="s">
        <v>41</v>
      </c>
      <c r="C372" s="19" t="s">
        <v>164</v>
      </c>
      <c r="D372" s="19">
        <v>2050</v>
      </c>
      <c r="E372" s="19">
        <v>0</v>
      </c>
      <c r="F372" s="19">
        <v>623157.40399543382</v>
      </c>
      <c r="G372" s="19">
        <v>20</v>
      </c>
      <c r="H372" s="19">
        <v>1407.8235294117646</v>
      </c>
      <c r="I372" s="19">
        <v>1606.9529411764706</v>
      </c>
      <c r="J372" s="19">
        <v>5.991065292096219E-3</v>
      </c>
      <c r="K372" s="19">
        <v>0</v>
      </c>
      <c r="L372" s="19">
        <v>53.4</v>
      </c>
      <c r="M372" s="19">
        <v>1</v>
      </c>
      <c r="N372" s="19" t="s">
        <v>31</v>
      </c>
      <c r="O372" s="19">
        <v>10.784663999999999</v>
      </c>
    </row>
    <row r="373" spans="1:15" x14ac:dyDescent="0.55000000000000004">
      <c r="A373" s="19" t="s">
        <v>431</v>
      </c>
      <c r="B373" s="19" t="s">
        <v>43</v>
      </c>
      <c r="C373" s="19" t="s">
        <v>164</v>
      </c>
      <c r="D373" s="19">
        <v>2050</v>
      </c>
      <c r="E373" s="19">
        <v>0</v>
      </c>
      <c r="F373" s="19">
        <v>75006.513356164389</v>
      </c>
      <c r="G373" s="19">
        <v>20</v>
      </c>
      <c r="H373" s="19">
        <v>1701.7647058823529</v>
      </c>
      <c r="I373" s="19">
        <v>1942.4705882352941</v>
      </c>
      <c r="J373" s="19">
        <v>7.4137457044673527E-3</v>
      </c>
      <c r="K373" s="19">
        <v>0</v>
      </c>
      <c r="L373" s="19">
        <v>53.4</v>
      </c>
      <c r="M373" s="19">
        <v>1</v>
      </c>
      <c r="N373" s="19" t="s">
        <v>31</v>
      </c>
      <c r="O373" s="19">
        <v>10.784663999999999</v>
      </c>
    </row>
    <row r="374" spans="1:15" x14ac:dyDescent="0.55000000000000004">
      <c r="A374" s="19" t="s">
        <v>432</v>
      </c>
      <c r="B374" s="19" t="s">
        <v>45</v>
      </c>
      <c r="C374" s="19" t="s">
        <v>164</v>
      </c>
      <c r="D374" s="19">
        <v>2050</v>
      </c>
      <c r="E374" s="19">
        <v>0</v>
      </c>
      <c r="F374" s="19">
        <v>835013.09531963465</v>
      </c>
      <c r="G374" s="19">
        <v>20</v>
      </c>
      <c r="H374" s="19">
        <v>1516.1176470588234</v>
      </c>
      <c r="I374" s="19">
        <v>1730.5647058823529</v>
      </c>
      <c r="J374" s="19">
        <v>6.0542955326460465E-3</v>
      </c>
      <c r="K374" s="19">
        <v>0</v>
      </c>
      <c r="L374" s="19">
        <v>53.4</v>
      </c>
      <c r="M374" s="19">
        <v>1</v>
      </c>
      <c r="N374" s="19" t="s">
        <v>31</v>
      </c>
      <c r="O374" s="19">
        <v>10.784663999999999</v>
      </c>
    </row>
    <row r="375" spans="1:15" x14ac:dyDescent="0.55000000000000004">
      <c r="A375" s="19" t="s">
        <v>433</v>
      </c>
      <c r="B375" s="19" t="s">
        <v>47</v>
      </c>
      <c r="C375" s="19" t="s">
        <v>164</v>
      </c>
      <c r="D375" s="19">
        <v>2050</v>
      </c>
      <c r="E375" s="19">
        <v>0</v>
      </c>
      <c r="F375" s="19">
        <v>381061.78207762557</v>
      </c>
      <c r="G375" s="19">
        <v>20</v>
      </c>
      <c r="H375" s="19">
        <v>2150.4117647058824</v>
      </c>
      <c r="I375" s="19">
        <v>2454.5764705882352</v>
      </c>
      <c r="J375" s="19">
        <v>7.4137457044673527E-3</v>
      </c>
      <c r="K375" s="19">
        <v>0</v>
      </c>
      <c r="L375" s="19">
        <v>53.4</v>
      </c>
      <c r="M375" s="19">
        <v>1</v>
      </c>
      <c r="N375" s="19" t="s">
        <v>31</v>
      </c>
      <c r="O375" s="19">
        <v>10.784663999999999</v>
      </c>
    </row>
    <row r="376" spans="1:15" x14ac:dyDescent="0.55000000000000004">
      <c r="A376" s="19" t="s">
        <v>434</v>
      </c>
      <c r="B376" s="19" t="s">
        <v>49</v>
      </c>
      <c r="C376" s="19" t="s">
        <v>164</v>
      </c>
      <c r="D376" s="19">
        <v>2050</v>
      </c>
      <c r="E376" s="19">
        <v>0</v>
      </c>
      <c r="F376" s="19">
        <v>91564.16689497717</v>
      </c>
      <c r="G376" s="19">
        <v>20</v>
      </c>
      <c r="H376" s="19">
        <v>1624.4117647058824</v>
      </c>
      <c r="I376" s="19">
        <v>1854.1764705882354</v>
      </c>
      <c r="J376" s="19">
        <v>5.5484536082474221E-3</v>
      </c>
      <c r="K376" s="19">
        <v>0</v>
      </c>
      <c r="L376" s="19">
        <v>53.4</v>
      </c>
      <c r="M376" s="19">
        <v>1</v>
      </c>
      <c r="N376" s="19" t="s">
        <v>31</v>
      </c>
      <c r="O376" s="19">
        <v>10.784663999999999</v>
      </c>
    </row>
    <row r="377" spans="1:15" x14ac:dyDescent="0.55000000000000004">
      <c r="A377" s="19" t="s">
        <v>435</v>
      </c>
      <c r="B377" s="19" t="s">
        <v>51</v>
      </c>
      <c r="C377" s="19" t="s">
        <v>164</v>
      </c>
      <c r="D377" s="19">
        <v>2050</v>
      </c>
      <c r="E377" s="19">
        <v>0</v>
      </c>
      <c r="F377" s="19">
        <v>149498.81392694064</v>
      </c>
      <c r="G377" s="19">
        <v>20</v>
      </c>
      <c r="H377" s="19">
        <v>1454.2352941176471</v>
      </c>
      <c r="I377" s="19">
        <v>1885.5294117647061</v>
      </c>
      <c r="J377" s="19">
        <v>5.9278350515463906E-3</v>
      </c>
      <c r="K377" s="19">
        <v>0</v>
      </c>
      <c r="L377" s="19">
        <v>53.4</v>
      </c>
      <c r="M377" s="19">
        <v>1</v>
      </c>
      <c r="N377" s="19" t="s">
        <v>31</v>
      </c>
      <c r="O377" s="19">
        <v>10.784663999999999</v>
      </c>
    </row>
    <row r="378" spans="1:15" x14ac:dyDescent="0.55000000000000004">
      <c r="A378" s="19" t="s">
        <v>436</v>
      </c>
      <c r="B378" s="19" t="s">
        <v>53</v>
      </c>
      <c r="C378" s="19" t="s">
        <v>164</v>
      </c>
      <c r="D378" s="19">
        <v>2050</v>
      </c>
      <c r="E378" s="19">
        <v>0</v>
      </c>
      <c r="F378" s="19">
        <v>526793.91723744292</v>
      </c>
      <c r="G378" s="19">
        <v>20</v>
      </c>
      <c r="H378" s="19">
        <v>804.47058823529414</v>
      </c>
      <c r="I378" s="19">
        <v>918.25882352941187</v>
      </c>
      <c r="J378" s="19">
        <v>1.81786941580756E-3</v>
      </c>
      <c r="K378" s="19">
        <v>0</v>
      </c>
      <c r="L378" s="19">
        <v>53.4</v>
      </c>
      <c r="M378" s="19">
        <v>1</v>
      </c>
      <c r="N378" s="19" t="s">
        <v>31</v>
      </c>
      <c r="O378" s="19">
        <v>10.784663999999999</v>
      </c>
    </row>
    <row r="379" spans="1:15" x14ac:dyDescent="0.55000000000000004">
      <c r="A379" s="19" t="s">
        <v>437</v>
      </c>
      <c r="B379" s="19" t="s">
        <v>55</v>
      </c>
      <c r="C379" s="19" t="s">
        <v>164</v>
      </c>
      <c r="D379" s="19">
        <v>2050</v>
      </c>
      <c r="E379" s="19">
        <v>0</v>
      </c>
      <c r="F379" s="19">
        <v>15961.325102955181</v>
      </c>
      <c r="G379" s="19">
        <v>20</v>
      </c>
      <c r="H379" s="19">
        <v>1129.3529411764705</v>
      </c>
      <c r="I379" s="19">
        <v>1289.0941176470587</v>
      </c>
      <c r="J379" s="19">
        <v>3.3353951890034363E-3</v>
      </c>
      <c r="K379" s="19">
        <v>0</v>
      </c>
      <c r="L379" s="19">
        <v>53.4</v>
      </c>
      <c r="M379" s="19">
        <v>1</v>
      </c>
      <c r="N379" s="19" t="s">
        <v>31</v>
      </c>
      <c r="O379" s="19">
        <v>10.784663999999999</v>
      </c>
    </row>
    <row r="380" spans="1:15" x14ac:dyDescent="0.55000000000000004">
      <c r="A380" s="19" t="s">
        <v>438</v>
      </c>
      <c r="B380" s="19" t="s">
        <v>57</v>
      </c>
      <c r="C380" s="19" t="s">
        <v>164</v>
      </c>
      <c r="D380" s="19">
        <v>2050</v>
      </c>
      <c r="E380" s="19">
        <v>0</v>
      </c>
      <c r="F380" s="19">
        <v>323988.37191780825</v>
      </c>
      <c r="G380" s="19">
        <v>20</v>
      </c>
      <c r="H380" s="19">
        <v>1454.2352941176471</v>
      </c>
      <c r="I380" s="19">
        <v>1659.9294117647059</v>
      </c>
      <c r="J380" s="19">
        <v>6.5759450171821304E-3</v>
      </c>
      <c r="K380" s="19">
        <v>0</v>
      </c>
      <c r="L380" s="19">
        <v>53.4</v>
      </c>
      <c r="M380" s="19">
        <v>1</v>
      </c>
      <c r="N380" s="19" t="s">
        <v>31</v>
      </c>
      <c r="O380" s="19">
        <v>10.784663999999999</v>
      </c>
    </row>
    <row r="381" spans="1:15" x14ac:dyDescent="0.55000000000000004">
      <c r="A381" s="19" t="s">
        <v>439</v>
      </c>
      <c r="B381" s="19" t="s">
        <v>59</v>
      </c>
      <c r="C381" s="19" t="s">
        <v>164</v>
      </c>
      <c r="D381" s="19">
        <v>2050</v>
      </c>
      <c r="E381" s="19">
        <v>0</v>
      </c>
      <c r="F381" s="19">
        <v>6376.2392694063929</v>
      </c>
      <c r="G381" s="19">
        <v>20</v>
      </c>
      <c r="H381" s="19">
        <v>1160.2941176470588</v>
      </c>
      <c r="I381" s="19">
        <v>1324.4117647058822</v>
      </c>
      <c r="J381" s="19">
        <v>2.2920962199312711E-3</v>
      </c>
      <c r="K381" s="19">
        <v>0</v>
      </c>
      <c r="L381" s="19">
        <v>53.4</v>
      </c>
      <c r="M381" s="19">
        <v>1</v>
      </c>
      <c r="N381" s="19" t="s">
        <v>31</v>
      </c>
      <c r="O381" s="19">
        <v>10.784663999999999</v>
      </c>
    </row>
    <row r="382" spans="1:15" x14ac:dyDescent="0.55000000000000004">
      <c r="A382" s="19" t="s">
        <v>440</v>
      </c>
      <c r="B382" s="19" t="s">
        <v>61</v>
      </c>
      <c r="C382" s="19" t="s">
        <v>164</v>
      </c>
      <c r="D382" s="19">
        <v>2050</v>
      </c>
      <c r="E382" s="19">
        <v>0</v>
      </c>
      <c r="F382" s="19">
        <v>288507.68573059363</v>
      </c>
      <c r="G382" s="19">
        <v>20</v>
      </c>
      <c r="H382" s="19">
        <v>1253.1176470588234</v>
      </c>
      <c r="I382" s="19">
        <v>1430.3647058823528</v>
      </c>
      <c r="J382" s="19">
        <v>4.6316151202749137E-3</v>
      </c>
      <c r="K382" s="19">
        <v>0</v>
      </c>
      <c r="L382" s="19">
        <v>53.4</v>
      </c>
      <c r="M382" s="19">
        <v>1</v>
      </c>
      <c r="N382" s="19" t="s">
        <v>31</v>
      </c>
      <c r="O382" s="19">
        <v>10.784663999999999</v>
      </c>
    </row>
    <row r="383" spans="1:15" x14ac:dyDescent="0.55000000000000004">
      <c r="A383" s="19" t="s">
        <v>441</v>
      </c>
      <c r="B383" s="19" t="s">
        <v>63</v>
      </c>
      <c r="C383" s="19" t="s">
        <v>164</v>
      </c>
      <c r="D383" s="19">
        <v>2050</v>
      </c>
      <c r="E383" s="19">
        <v>0</v>
      </c>
      <c r="F383" s="19">
        <v>150972.89075342464</v>
      </c>
      <c r="G383" s="19">
        <v>20</v>
      </c>
      <c r="H383" s="19">
        <v>1067.4705882352941</v>
      </c>
      <c r="I383" s="19">
        <v>1218.4588235294118</v>
      </c>
      <c r="J383" s="19">
        <v>2.7189003436426111E-3</v>
      </c>
      <c r="K383" s="19">
        <v>0</v>
      </c>
      <c r="L383" s="19">
        <v>53.4</v>
      </c>
      <c r="M383" s="19">
        <v>1</v>
      </c>
      <c r="N383" s="19" t="s">
        <v>31</v>
      </c>
      <c r="O383" s="19">
        <v>10.784663999999999</v>
      </c>
    </row>
    <row r="384" spans="1:15" x14ac:dyDescent="0.55000000000000004">
      <c r="A384" s="19" t="s">
        <v>442</v>
      </c>
      <c r="B384" s="19" t="s">
        <v>65</v>
      </c>
      <c r="C384" s="19" t="s">
        <v>164</v>
      </c>
      <c r="D384" s="19">
        <v>2050</v>
      </c>
      <c r="E384" s="19">
        <v>0</v>
      </c>
      <c r="F384" s="19">
        <v>86867.689611872149</v>
      </c>
      <c r="G384" s="19">
        <v>20</v>
      </c>
      <c r="H384" s="19">
        <v>835.41176470588232</v>
      </c>
      <c r="I384" s="19">
        <v>953.57647058823522</v>
      </c>
      <c r="J384" s="19">
        <v>1.6439862542955326E-3</v>
      </c>
      <c r="K384" s="19">
        <v>0</v>
      </c>
      <c r="L384" s="19">
        <v>53.4</v>
      </c>
      <c r="M384" s="19">
        <v>1</v>
      </c>
      <c r="N384" s="19" t="s">
        <v>31</v>
      </c>
      <c r="O384" s="19">
        <v>10.784663999999999</v>
      </c>
    </row>
    <row r="385" spans="1:15" x14ac:dyDescent="0.55000000000000004">
      <c r="A385" s="19" t="s">
        <v>443</v>
      </c>
      <c r="B385" s="19" t="s">
        <v>67</v>
      </c>
      <c r="C385" s="19" t="s">
        <v>164</v>
      </c>
      <c r="D385" s="19">
        <v>2050</v>
      </c>
      <c r="E385" s="19">
        <v>0</v>
      </c>
      <c r="F385" s="19">
        <v>71989.798059360735</v>
      </c>
      <c r="G385" s="19">
        <v>20</v>
      </c>
      <c r="H385" s="19">
        <v>974.64705882352951</v>
      </c>
      <c r="I385" s="19">
        <v>1112.5058823529412</v>
      </c>
      <c r="J385" s="19">
        <v>1.786254295532646E-3</v>
      </c>
      <c r="K385" s="19">
        <v>0</v>
      </c>
      <c r="L385" s="19">
        <v>53.4</v>
      </c>
      <c r="M385" s="19">
        <v>1</v>
      </c>
      <c r="N385" s="19" t="s">
        <v>31</v>
      </c>
      <c r="O385" s="19">
        <v>10.784663999999999</v>
      </c>
    </row>
    <row r="386" spans="1:15" x14ac:dyDescent="0.55000000000000004">
      <c r="A386" s="19" t="s">
        <v>444</v>
      </c>
      <c r="B386" s="19" t="s">
        <v>69</v>
      </c>
      <c r="C386" s="19" t="s">
        <v>164</v>
      </c>
      <c r="D386" s="19">
        <v>2050</v>
      </c>
      <c r="E386" s="19">
        <v>0</v>
      </c>
      <c r="F386" s="19">
        <v>159817.3515981735</v>
      </c>
      <c r="G386" s="19">
        <v>20</v>
      </c>
      <c r="H386" s="19">
        <v>1129.3529411764705</v>
      </c>
      <c r="I386" s="19">
        <v>1271.4352941176471</v>
      </c>
      <c r="J386" s="19">
        <v>1.3436426116838487E-3</v>
      </c>
      <c r="K386" s="19">
        <v>0</v>
      </c>
      <c r="L386" s="19">
        <v>53.4</v>
      </c>
      <c r="M386" s="19">
        <v>1</v>
      </c>
      <c r="N386" s="19" t="s">
        <v>31</v>
      </c>
      <c r="O386" s="19">
        <v>10.784663999999999</v>
      </c>
    </row>
    <row r="387" spans="1:15" x14ac:dyDescent="0.55000000000000004">
      <c r="A387" s="19" t="s">
        <v>445</v>
      </c>
      <c r="B387" s="19" t="s">
        <v>71</v>
      </c>
      <c r="C387" s="19" t="s">
        <v>164</v>
      </c>
      <c r="D387" s="19">
        <v>2050</v>
      </c>
      <c r="E387" s="19">
        <v>0</v>
      </c>
      <c r="F387" s="19">
        <v>81725.561187214611</v>
      </c>
      <c r="G387" s="19">
        <v>20</v>
      </c>
      <c r="H387" s="19">
        <v>1052</v>
      </c>
      <c r="I387" s="19">
        <v>1200.8</v>
      </c>
      <c r="J387" s="19">
        <v>1.1065292096219929E-3</v>
      </c>
      <c r="K387" s="19">
        <v>0</v>
      </c>
      <c r="L387" s="19">
        <v>53.4</v>
      </c>
      <c r="M387" s="19">
        <v>1</v>
      </c>
      <c r="N387" s="19" t="s">
        <v>31</v>
      </c>
      <c r="O387" s="19">
        <v>10.784663999999999</v>
      </c>
    </row>
    <row r="388" spans="1:15" x14ac:dyDescent="0.55000000000000004">
      <c r="A388" s="19" t="s">
        <v>446</v>
      </c>
      <c r="B388" s="19" t="s">
        <v>73</v>
      </c>
      <c r="C388" s="19" t="s">
        <v>164</v>
      </c>
      <c r="D388" s="19">
        <v>2050</v>
      </c>
      <c r="E388" s="19">
        <v>0</v>
      </c>
      <c r="F388" s="19">
        <v>86901.97043378996</v>
      </c>
      <c r="G388" s="19">
        <v>20</v>
      </c>
      <c r="H388" s="19">
        <v>1082.9411764705883</v>
      </c>
      <c r="I388" s="19">
        <v>1236.1176470588234</v>
      </c>
      <c r="J388" s="19">
        <v>2.2446735395189E-3</v>
      </c>
      <c r="K388" s="19">
        <v>0</v>
      </c>
      <c r="L388" s="19">
        <v>53.4</v>
      </c>
      <c r="M388" s="19">
        <v>1</v>
      </c>
      <c r="N388" s="19" t="s">
        <v>31</v>
      </c>
      <c r="O388" s="19">
        <v>10.784663999999999</v>
      </c>
    </row>
    <row r="389" spans="1:15" x14ac:dyDescent="0.55000000000000004">
      <c r="A389" s="19" t="s">
        <v>447</v>
      </c>
      <c r="B389" s="19" t="s">
        <v>75</v>
      </c>
      <c r="C389" s="19" t="s">
        <v>164</v>
      </c>
      <c r="D389" s="19">
        <v>2050</v>
      </c>
      <c r="E389" s="19">
        <v>0</v>
      </c>
      <c r="F389" s="19">
        <v>68390.308105022836</v>
      </c>
      <c r="G389" s="19">
        <v>20</v>
      </c>
      <c r="H389" s="19">
        <v>1052</v>
      </c>
      <c r="I389" s="19">
        <v>1200.8</v>
      </c>
      <c r="J389" s="19">
        <v>2.4185567010309278E-3</v>
      </c>
      <c r="K389" s="19">
        <v>0</v>
      </c>
      <c r="L389" s="19">
        <v>53.4</v>
      </c>
      <c r="M389" s="19">
        <v>1</v>
      </c>
      <c r="N389" s="19" t="s">
        <v>31</v>
      </c>
      <c r="O389" s="19">
        <v>10.784663999999999</v>
      </c>
    </row>
    <row r="390" spans="1:15" x14ac:dyDescent="0.55000000000000004">
      <c r="A390" s="19" t="s">
        <v>448</v>
      </c>
      <c r="B390" s="19" t="s">
        <v>77</v>
      </c>
      <c r="C390" s="19" t="s">
        <v>164</v>
      </c>
      <c r="D390" s="19">
        <v>2050</v>
      </c>
      <c r="E390" s="19">
        <v>0</v>
      </c>
      <c r="F390" s="19">
        <v>41171.308333333334</v>
      </c>
      <c r="G390" s="19">
        <v>20</v>
      </c>
      <c r="H390" s="19">
        <v>835.41176470588232</v>
      </c>
      <c r="I390" s="19">
        <v>953.57647058823522</v>
      </c>
      <c r="J390" s="19">
        <v>1.6439862542955326E-3</v>
      </c>
      <c r="K390" s="19">
        <v>0</v>
      </c>
      <c r="L390" s="19">
        <v>53.4</v>
      </c>
      <c r="M390" s="19">
        <v>1</v>
      </c>
      <c r="N390" s="19" t="s">
        <v>31</v>
      </c>
      <c r="O390" s="19">
        <v>10.784663999999999</v>
      </c>
    </row>
    <row r="391" spans="1:15" x14ac:dyDescent="0.55000000000000004">
      <c r="A391" s="20" t="s">
        <v>449</v>
      </c>
      <c r="B391" s="20" t="s">
        <v>79</v>
      </c>
      <c r="C391" s="19" t="s">
        <v>164</v>
      </c>
      <c r="D391" s="19">
        <v>2050</v>
      </c>
      <c r="E391" s="19">
        <v>0</v>
      </c>
      <c r="F391" s="19">
        <v>5656.3413242009128</v>
      </c>
      <c r="G391" s="19">
        <v>20</v>
      </c>
      <c r="H391" s="19">
        <v>1036.5294117647059</v>
      </c>
      <c r="I391" s="19">
        <v>1183.1411764705881</v>
      </c>
      <c r="J391" s="19">
        <v>1.7546391752577318E-3</v>
      </c>
      <c r="K391" s="19">
        <v>0</v>
      </c>
      <c r="L391" s="19">
        <v>53.4</v>
      </c>
      <c r="M391" s="19">
        <v>1</v>
      </c>
      <c r="N391" s="19" t="s">
        <v>31</v>
      </c>
      <c r="O391" s="19">
        <v>10.784663999999999</v>
      </c>
    </row>
    <row r="392" spans="1:15" x14ac:dyDescent="0.55000000000000004">
      <c r="A392" s="20" t="s">
        <v>450</v>
      </c>
      <c r="B392" s="20" t="s">
        <v>81</v>
      </c>
      <c r="C392" s="19" t="s">
        <v>164</v>
      </c>
      <c r="D392" s="19">
        <v>2050</v>
      </c>
      <c r="E392" s="19">
        <v>0</v>
      </c>
      <c r="F392" s="19">
        <v>23653.790753424659</v>
      </c>
      <c r="G392" s="19">
        <v>20</v>
      </c>
      <c r="H392" s="19">
        <v>1129.3529411764705</v>
      </c>
      <c r="I392" s="19">
        <v>1289.0941176470587</v>
      </c>
      <c r="J392" s="19">
        <v>3.3353951890034363E-3</v>
      </c>
      <c r="K392" s="19">
        <v>0</v>
      </c>
      <c r="L392" s="19">
        <v>0</v>
      </c>
      <c r="M392" s="19">
        <v>1</v>
      </c>
      <c r="N392" s="19" t="s">
        <v>31</v>
      </c>
      <c r="O392" s="19">
        <v>10.784663999999999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C9B42-355E-42BD-9BE6-F04956BDA26C}">
  <dimension ref="A1:D28"/>
  <sheetViews>
    <sheetView zoomScaleNormal="100" zoomScaleSheetLayoutView="87" workbookViewId="0">
      <selection activeCell="D3" sqref="D3"/>
    </sheetView>
  </sheetViews>
  <sheetFormatPr defaultColWidth="8.68359375" defaultRowHeight="14.4" x14ac:dyDescent="0.55000000000000004"/>
  <cols>
    <col min="1" max="1" width="22.41796875" customWidth="1"/>
    <col min="3" max="3" width="19.41796875" customWidth="1"/>
    <col min="4" max="4" width="19" customWidth="1"/>
  </cols>
  <sheetData>
    <row r="1" spans="1:4" s="2" customFormat="1" ht="11.7" x14ac:dyDescent="0.45">
      <c r="A1" s="2" t="s">
        <v>5</v>
      </c>
      <c r="B1" s="2" t="s">
        <v>6</v>
      </c>
      <c r="C1" s="2" t="s">
        <v>8</v>
      </c>
      <c r="D1" s="2" t="s">
        <v>5</v>
      </c>
    </row>
    <row r="2" spans="1:4" s="1" customFormat="1" x14ac:dyDescent="0.55000000000000004">
      <c r="A2" s="1" t="s">
        <v>0</v>
      </c>
      <c r="B2" s="1" t="s">
        <v>6</v>
      </c>
      <c r="C2" s="1" t="s">
        <v>451</v>
      </c>
      <c r="D2" s="1" t="s">
        <v>452</v>
      </c>
    </row>
    <row r="3" spans="1:4" x14ac:dyDescent="0.55000000000000004">
      <c r="A3" s="4" t="s">
        <v>453</v>
      </c>
      <c r="B3" t="s">
        <v>51</v>
      </c>
      <c r="C3">
        <v>42733.535884220815</v>
      </c>
      <c r="D3" t="s">
        <v>454</v>
      </c>
    </row>
    <row r="4" spans="1:4" x14ac:dyDescent="0.55000000000000004">
      <c r="A4" s="4" t="s">
        <v>455</v>
      </c>
      <c r="B4" t="s">
        <v>57</v>
      </c>
      <c r="C4">
        <v>124718.65211591239</v>
      </c>
      <c r="D4" t="s">
        <v>456</v>
      </c>
    </row>
    <row r="5" spans="1:4" x14ac:dyDescent="0.55000000000000004">
      <c r="A5" s="4" t="s">
        <v>457</v>
      </c>
      <c r="B5" t="s">
        <v>71</v>
      </c>
      <c r="C5">
        <v>14329.397891041728</v>
      </c>
      <c r="D5" t="s">
        <v>458</v>
      </c>
    </row>
    <row r="6" spans="1:4" x14ac:dyDescent="0.55000000000000004">
      <c r="A6" s="4" t="s">
        <v>459</v>
      </c>
      <c r="B6" t="s">
        <v>77</v>
      </c>
      <c r="C6">
        <v>6821.8903835342189</v>
      </c>
      <c r="D6" t="s">
        <v>460</v>
      </c>
    </row>
    <row r="7" spans="1:4" x14ac:dyDescent="0.55000000000000004">
      <c r="A7" s="4" t="s">
        <v>461</v>
      </c>
      <c r="B7" t="s">
        <v>75</v>
      </c>
      <c r="C7">
        <v>11758.333676141898</v>
      </c>
      <c r="D7" t="s">
        <v>462</v>
      </c>
    </row>
    <row r="8" spans="1:4" x14ac:dyDescent="0.55000000000000004">
      <c r="A8" s="4" t="s">
        <v>463</v>
      </c>
      <c r="B8" t="s">
        <v>43</v>
      </c>
      <c r="C8">
        <v>13986.589329055085</v>
      </c>
      <c r="D8" t="s">
        <v>464</v>
      </c>
    </row>
    <row r="9" spans="1:4" x14ac:dyDescent="0.55000000000000004">
      <c r="A9" s="4" t="s">
        <v>465</v>
      </c>
      <c r="B9" t="s">
        <v>59</v>
      </c>
      <c r="C9">
        <v>1816.8853785292144</v>
      </c>
      <c r="D9" t="s">
        <v>466</v>
      </c>
    </row>
    <row r="10" spans="1:4" x14ac:dyDescent="0.55000000000000004">
      <c r="A10" s="4" t="s">
        <v>467</v>
      </c>
      <c r="B10" t="s">
        <v>49</v>
      </c>
      <c r="C10">
        <v>20671.356287794646</v>
      </c>
      <c r="D10" t="s">
        <v>468</v>
      </c>
    </row>
    <row r="11" spans="1:4" x14ac:dyDescent="0.55000000000000004">
      <c r="A11" s="4" t="s">
        <v>469</v>
      </c>
      <c r="B11" t="s">
        <v>41</v>
      </c>
      <c r="C11">
        <v>179749.22084511127</v>
      </c>
      <c r="D11" t="s">
        <v>470</v>
      </c>
    </row>
    <row r="12" spans="1:4" x14ac:dyDescent="0.55000000000000004">
      <c r="A12" s="4" t="s">
        <v>471</v>
      </c>
      <c r="B12" t="s">
        <v>29</v>
      </c>
      <c r="C12">
        <v>372721.05765256501</v>
      </c>
      <c r="D12" t="s">
        <v>472</v>
      </c>
    </row>
    <row r="13" spans="1:4" x14ac:dyDescent="0.55000000000000004">
      <c r="A13" s="4" t="s">
        <v>473</v>
      </c>
      <c r="B13" t="s">
        <v>63</v>
      </c>
      <c r="C13">
        <v>33252.430512704494</v>
      </c>
      <c r="D13" t="s">
        <v>474</v>
      </c>
    </row>
    <row r="14" spans="1:4" x14ac:dyDescent="0.55000000000000004">
      <c r="A14" s="4" t="s">
        <v>475</v>
      </c>
      <c r="B14" t="s">
        <v>65</v>
      </c>
      <c r="C14">
        <v>12786.759362101828</v>
      </c>
      <c r="D14" t="s">
        <v>476</v>
      </c>
    </row>
    <row r="15" spans="1:4" x14ac:dyDescent="0.55000000000000004">
      <c r="A15" s="4" t="s">
        <v>478</v>
      </c>
      <c r="B15" t="s">
        <v>33</v>
      </c>
      <c r="C15" s="28">
        <v>196972.90245235452</v>
      </c>
      <c r="D15" t="s">
        <v>479</v>
      </c>
    </row>
    <row r="16" spans="1:4" x14ac:dyDescent="0.55000000000000004">
      <c r="A16" s="4" t="s">
        <v>480</v>
      </c>
      <c r="B16" t="s">
        <v>79</v>
      </c>
      <c r="C16">
        <v>479.93198678130261</v>
      </c>
      <c r="D16" t="s">
        <v>481</v>
      </c>
    </row>
    <row r="17" spans="1:4" x14ac:dyDescent="0.55000000000000004">
      <c r="A17" s="4" t="s">
        <v>482</v>
      </c>
      <c r="B17" t="s">
        <v>67</v>
      </c>
      <c r="C17">
        <v>12101.142238128543</v>
      </c>
      <c r="D17" t="s">
        <v>483</v>
      </c>
    </row>
    <row r="18" spans="1:4" x14ac:dyDescent="0.55000000000000004">
      <c r="A18" s="4" t="s">
        <v>486</v>
      </c>
      <c r="B18" t="s">
        <v>35</v>
      </c>
      <c r="C18">
        <v>193936.59804618711</v>
      </c>
      <c r="D18" t="s">
        <v>487</v>
      </c>
    </row>
    <row r="19" spans="1:4" x14ac:dyDescent="0.55000000000000004">
      <c r="A19" s="4" t="s">
        <v>488</v>
      </c>
      <c r="B19" t="s">
        <v>47</v>
      </c>
      <c r="C19">
        <v>84301.633385726251</v>
      </c>
      <c r="D19" t="s">
        <v>489</v>
      </c>
    </row>
    <row r="20" spans="1:4" x14ac:dyDescent="0.55000000000000004">
      <c r="A20" s="4" t="s">
        <v>490</v>
      </c>
      <c r="B20" t="s">
        <v>53</v>
      </c>
      <c r="C20">
        <v>101642.73862904002</v>
      </c>
      <c r="D20" t="s">
        <v>491</v>
      </c>
    </row>
    <row r="21" spans="1:4" x14ac:dyDescent="0.55000000000000004">
      <c r="A21" s="4" t="s">
        <v>492</v>
      </c>
      <c r="B21" t="s">
        <v>39</v>
      </c>
      <c r="C21">
        <v>26087.731567183622</v>
      </c>
      <c r="D21" t="s">
        <v>493</v>
      </c>
    </row>
    <row r="22" spans="1:4" x14ac:dyDescent="0.55000000000000004">
      <c r="A22" s="4" t="s">
        <v>494</v>
      </c>
      <c r="B22" t="s">
        <v>69</v>
      </c>
      <c r="C22" s="28">
        <v>31058.45571598997</v>
      </c>
      <c r="D22" t="s">
        <v>495</v>
      </c>
    </row>
    <row r="23" spans="1:4" x14ac:dyDescent="0.55000000000000004">
      <c r="A23" s="4" t="s">
        <v>496</v>
      </c>
      <c r="B23" t="s">
        <v>73</v>
      </c>
      <c r="C23">
        <v>10249.976003400661</v>
      </c>
      <c r="D23" t="s">
        <v>497</v>
      </c>
    </row>
    <row r="24" spans="1:4" x14ac:dyDescent="0.55000000000000004">
      <c r="A24" s="4" t="s">
        <v>498</v>
      </c>
      <c r="B24" t="s">
        <v>81</v>
      </c>
      <c r="C24">
        <v>4250.8261686343949</v>
      </c>
      <c r="D24" t="s">
        <v>499</v>
      </c>
    </row>
    <row r="25" spans="1:4" x14ac:dyDescent="0.55000000000000004">
      <c r="A25" s="4" t="s">
        <v>500</v>
      </c>
      <c r="B25" t="s">
        <v>37</v>
      </c>
      <c r="C25">
        <v>108915.17740832809</v>
      </c>
      <c r="D25" t="s">
        <v>501</v>
      </c>
    </row>
    <row r="26" spans="1:4" x14ac:dyDescent="0.55000000000000004">
      <c r="A26" s="4" t="s">
        <v>502</v>
      </c>
      <c r="B26" t="s">
        <v>55</v>
      </c>
      <c r="C26">
        <v>55397.863617041701</v>
      </c>
      <c r="D26" t="s">
        <v>503</v>
      </c>
    </row>
    <row r="27" spans="1:4" x14ac:dyDescent="0.55000000000000004">
      <c r="A27" s="4" t="s">
        <v>504</v>
      </c>
      <c r="B27" t="s">
        <v>61</v>
      </c>
      <c r="C27">
        <v>4460.8911007626721</v>
      </c>
      <c r="D27" t="s">
        <v>505</v>
      </c>
    </row>
    <row r="28" spans="1:4" x14ac:dyDescent="0.55000000000000004">
      <c r="A28" s="4" t="s">
        <v>506</v>
      </c>
      <c r="B28" t="s">
        <v>45</v>
      </c>
      <c r="C28">
        <v>237517.36080503211</v>
      </c>
      <c r="D28" t="s">
        <v>507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700AB-AD34-4C0B-8BDF-66BBA1C2B828}">
  <dimension ref="A1:Q412"/>
  <sheetViews>
    <sheetView zoomScale="110" zoomScaleNormal="110" workbookViewId="0">
      <selection activeCell="A9" sqref="A9"/>
    </sheetView>
  </sheetViews>
  <sheetFormatPr defaultColWidth="8.68359375" defaultRowHeight="14.4" x14ac:dyDescent="0.55000000000000004"/>
  <cols>
    <col min="1" max="1" width="31.15625" customWidth="1"/>
    <col min="5" max="5" width="10.68359375" customWidth="1"/>
    <col min="6" max="6" width="10.41796875" customWidth="1"/>
    <col min="8" max="8" width="14.26171875" style="10" customWidth="1"/>
    <col min="9" max="9" width="26.83984375" customWidth="1"/>
    <col min="11" max="11" width="23" customWidth="1"/>
  </cols>
  <sheetData>
    <row r="1" spans="1:17" s="2" customFormat="1" ht="11.7" x14ac:dyDescent="0.45">
      <c r="A1" s="2" t="s">
        <v>5</v>
      </c>
      <c r="B1" s="2" t="s">
        <v>7</v>
      </c>
      <c r="C1" s="2" t="s">
        <v>6</v>
      </c>
      <c r="D1" s="2" t="s">
        <v>6</v>
      </c>
      <c r="E1" s="2" t="s">
        <v>508</v>
      </c>
      <c r="F1" s="2" t="s">
        <v>509</v>
      </c>
      <c r="G1" s="2" t="s">
        <v>8</v>
      </c>
      <c r="H1" s="8"/>
    </row>
    <row r="2" spans="1:17" x14ac:dyDescent="0.55000000000000004">
      <c r="A2" s="1" t="s">
        <v>0</v>
      </c>
      <c r="B2" s="1" t="s">
        <v>7</v>
      </c>
      <c r="C2" s="1" t="s">
        <v>510</v>
      </c>
      <c r="D2" s="1" t="s">
        <v>511</v>
      </c>
      <c r="E2" s="1" t="s">
        <v>512</v>
      </c>
      <c r="F2" s="1" t="s">
        <v>513</v>
      </c>
      <c r="G2" s="1" t="s">
        <v>514</v>
      </c>
      <c r="H2" s="9" t="s">
        <v>515</v>
      </c>
      <c r="J2" s="1"/>
      <c r="K2" s="1"/>
      <c r="L2" s="1"/>
      <c r="M2" s="1"/>
      <c r="N2" s="1"/>
      <c r="O2" s="1"/>
      <c r="P2" s="1"/>
      <c r="Q2" s="1"/>
    </row>
    <row r="3" spans="1:17" x14ac:dyDescent="0.55000000000000004">
      <c r="A3" t="s">
        <v>556</v>
      </c>
      <c r="B3">
        <v>2050</v>
      </c>
      <c r="C3" t="s">
        <v>51</v>
      </c>
      <c r="D3" t="s">
        <v>29</v>
      </c>
      <c r="E3">
        <v>640</v>
      </c>
      <c r="F3">
        <v>1.9000000000000001E-4</v>
      </c>
      <c r="G3">
        <v>507507.50750750757</v>
      </c>
      <c r="H3" s="10">
        <v>2</v>
      </c>
    </row>
    <row r="4" spans="1:17" x14ac:dyDescent="0.55000000000000004">
      <c r="A4" t="s">
        <v>557</v>
      </c>
      <c r="B4">
        <v>2050</v>
      </c>
      <c r="C4" t="s">
        <v>51</v>
      </c>
      <c r="D4" t="s">
        <v>33</v>
      </c>
      <c r="E4">
        <v>571</v>
      </c>
      <c r="F4">
        <v>1.3000000000000002E-4</v>
      </c>
      <c r="G4">
        <v>507507.50750750757</v>
      </c>
      <c r="H4" s="10">
        <v>1</v>
      </c>
    </row>
    <row r="5" spans="1:17" x14ac:dyDescent="0.55000000000000004">
      <c r="A5" t="s">
        <v>558</v>
      </c>
      <c r="B5">
        <v>2050</v>
      </c>
      <c r="C5" t="s">
        <v>57</v>
      </c>
      <c r="D5" t="s">
        <v>41</v>
      </c>
      <c r="E5">
        <v>418</v>
      </c>
      <c r="F5">
        <v>1.3000000000000002E-4</v>
      </c>
      <c r="G5">
        <v>507507.50750750757</v>
      </c>
      <c r="H5" s="10">
        <v>1</v>
      </c>
    </row>
    <row r="6" spans="1:17" x14ac:dyDescent="0.55000000000000004">
      <c r="A6" t="s">
        <v>559</v>
      </c>
      <c r="B6">
        <v>2050</v>
      </c>
      <c r="C6" t="s">
        <v>71</v>
      </c>
      <c r="D6" t="s">
        <v>69</v>
      </c>
      <c r="E6">
        <v>323</v>
      </c>
      <c r="F6">
        <v>1.9000000000000001E-4</v>
      </c>
      <c r="G6">
        <v>507507.50750750757</v>
      </c>
      <c r="H6" s="10">
        <v>2</v>
      </c>
    </row>
    <row r="7" spans="1:17" x14ac:dyDescent="0.55000000000000004">
      <c r="A7" t="s">
        <v>560</v>
      </c>
      <c r="B7">
        <v>2050</v>
      </c>
      <c r="C7" t="s">
        <v>61</v>
      </c>
      <c r="D7" t="s">
        <v>29</v>
      </c>
      <c r="E7">
        <v>139</v>
      </c>
      <c r="F7">
        <v>1.3000000000000002E-4</v>
      </c>
      <c r="G7">
        <v>507507.50750750757</v>
      </c>
      <c r="H7" s="10">
        <v>1</v>
      </c>
    </row>
    <row r="8" spans="1:17" x14ac:dyDescent="0.55000000000000004">
      <c r="A8" t="s">
        <v>561</v>
      </c>
      <c r="B8">
        <v>2050</v>
      </c>
      <c r="C8" t="s">
        <v>61</v>
      </c>
      <c r="D8" t="s">
        <v>41</v>
      </c>
      <c r="E8">
        <v>182</v>
      </c>
      <c r="F8">
        <v>4.0000000000000003E-5</v>
      </c>
      <c r="G8">
        <v>141141.14114114115</v>
      </c>
      <c r="H8" s="10">
        <v>1</v>
      </c>
    </row>
    <row r="9" spans="1:17" x14ac:dyDescent="0.55000000000000004">
      <c r="A9" t="s">
        <v>562</v>
      </c>
      <c r="B9">
        <v>2050</v>
      </c>
      <c r="C9" t="s">
        <v>75</v>
      </c>
      <c r="D9" t="s">
        <v>29</v>
      </c>
      <c r="E9">
        <v>595</v>
      </c>
      <c r="F9">
        <v>1.3000000000000002E-4</v>
      </c>
      <c r="G9">
        <v>507507.50750750757</v>
      </c>
      <c r="H9" s="10">
        <v>1</v>
      </c>
    </row>
    <row r="10" spans="1:17" x14ac:dyDescent="0.55000000000000004">
      <c r="A10" t="s">
        <v>948</v>
      </c>
      <c r="B10">
        <v>2050</v>
      </c>
      <c r="C10" t="s">
        <v>75</v>
      </c>
      <c r="D10" t="s">
        <v>29</v>
      </c>
      <c r="E10">
        <v>341</v>
      </c>
      <c r="F10">
        <v>1.3000000000000002E-4</v>
      </c>
      <c r="G10">
        <v>507507.50750750757</v>
      </c>
      <c r="H10" s="10">
        <v>1</v>
      </c>
    </row>
    <row r="11" spans="1:17" x14ac:dyDescent="0.55000000000000004">
      <c r="A11" t="s">
        <v>563</v>
      </c>
      <c r="B11">
        <v>2050</v>
      </c>
      <c r="C11" t="s">
        <v>29</v>
      </c>
      <c r="D11" t="s">
        <v>43</v>
      </c>
      <c r="E11">
        <v>187</v>
      </c>
      <c r="F11">
        <v>1.3000000000000002E-4</v>
      </c>
      <c r="G11">
        <v>507507.50750750757</v>
      </c>
      <c r="H11" s="10">
        <v>1</v>
      </c>
    </row>
    <row r="12" spans="1:17" x14ac:dyDescent="0.55000000000000004">
      <c r="A12" t="s">
        <v>564</v>
      </c>
      <c r="B12">
        <v>2050</v>
      </c>
      <c r="C12" t="s">
        <v>29</v>
      </c>
      <c r="D12" t="s">
        <v>41</v>
      </c>
      <c r="E12">
        <v>208</v>
      </c>
      <c r="F12">
        <v>7.5000000000000002E-4</v>
      </c>
      <c r="G12">
        <v>36036.036036036036</v>
      </c>
      <c r="H12" s="10">
        <v>2</v>
      </c>
    </row>
    <row r="13" spans="1:17" x14ac:dyDescent="0.55000000000000004">
      <c r="A13" t="s">
        <v>565</v>
      </c>
      <c r="B13">
        <v>2050</v>
      </c>
      <c r="C13" t="s">
        <v>29</v>
      </c>
      <c r="D13" t="s">
        <v>35</v>
      </c>
      <c r="E13">
        <v>362</v>
      </c>
      <c r="F13">
        <v>1.3000000000000002E-4</v>
      </c>
      <c r="G13">
        <v>507507.50750750757</v>
      </c>
      <c r="H13" s="10">
        <v>1</v>
      </c>
    </row>
    <row r="14" spans="1:17" x14ac:dyDescent="0.55000000000000004">
      <c r="A14" t="s">
        <v>566</v>
      </c>
      <c r="B14">
        <v>2050</v>
      </c>
      <c r="C14" t="s">
        <v>43</v>
      </c>
      <c r="D14" t="s">
        <v>29</v>
      </c>
      <c r="E14">
        <v>231</v>
      </c>
      <c r="F14">
        <v>4.0000000000000003E-5</v>
      </c>
      <c r="G14">
        <v>141141.14114114115</v>
      </c>
      <c r="H14" s="10">
        <v>1</v>
      </c>
    </row>
    <row r="15" spans="1:17" x14ac:dyDescent="0.55000000000000004">
      <c r="A15" t="s">
        <v>567</v>
      </c>
      <c r="B15">
        <v>2050</v>
      </c>
      <c r="C15" t="s">
        <v>59</v>
      </c>
      <c r="D15" t="s">
        <v>79</v>
      </c>
      <c r="E15">
        <v>269</v>
      </c>
      <c r="F15">
        <v>2.8000000000000003E-4</v>
      </c>
      <c r="G15">
        <v>141141.14114114115</v>
      </c>
      <c r="H15" s="10">
        <v>2</v>
      </c>
    </row>
    <row r="16" spans="1:17" x14ac:dyDescent="0.55000000000000004">
      <c r="A16" t="s">
        <v>568</v>
      </c>
      <c r="B16">
        <v>2050</v>
      </c>
      <c r="C16" t="s">
        <v>63</v>
      </c>
      <c r="D16" t="s">
        <v>71</v>
      </c>
      <c r="E16">
        <v>676</v>
      </c>
      <c r="F16">
        <v>1.9000000000000001E-4</v>
      </c>
      <c r="G16">
        <v>507507.50750750757</v>
      </c>
      <c r="H16" s="10">
        <v>2</v>
      </c>
    </row>
    <row r="17" spans="1:8" x14ac:dyDescent="0.55000000000000004">
      <c r="A17" t="s">
        <v>569</v>
      </c>
      <c r="B17">
        <v>2050</v>
      </c>
      <c r="C17" t="s">
        <v>37</v>
      </c>
      <c r="D17" t="s">
        <v>41</v>
      </c>
      <c r="E17">
        <v>328</v>
      </c>
      <c r="F17">
        <v>4.0000000000000003E-5</v>
      </c>
      <c r="G17">
        <v>141141.14114114115</v>
      </c>
      <c r="H17" s="10">
        <v>1</v>
      </c>
    </row>
    <row r="18" spans="1:8" x14ac:dyDescent="0.55000000000000004">
      <c r="A18" t="s">
        <v>949</v>
      </c>
      <c r="B18">
        <v>2050</v>
      </c>
      <c r="C18" t="s">
        <v>37</v>
      </c>
      <c r="D18" t="s">
        <v>41</v>
      </c>
      <c r="E18">
        <v>454</v>
      </c>
      <c r="F18">
        <v>4.0000000000000003E-5</v>
      </c>
      <c r="G18">
        <v>141141.14114114115</v>
      </c>
      <c r="H18" s="10">
        <v>1</v>
      </c>
    </row>
    <row r="19" spans="1:8" x14ac:dyDescent="0.55000000000000004">
      <c r="A19" t="s">
        <v>570</v>
      </c>
      <c r="B19">
        <v>2050</v>
      </c>
      <c r="C19" t="s">
        <v>49</v>
      </c>
      <c r="D19" t="s">
        <v>59</v>
      </c>
      <c r="E19">
        <v>321</v>
      </c>
      <c r="F19">
        <v>2.8000000000000003E-4</v>
      </c>
      <c r="G19">
        <v>141141.14114114115</v>
      </c>
      <c r="H19" s="10">
        <v>2</v>
      </c>
    </row>
    <row r="20" spans="1:8" x14ac:dyDescent="0.55000000000000004">
      <c r="A20" t="s">
        <v>571</v>
      </c>
      <c r="B20">
        <v>2050</v>
      </c>
      <c r="C20" t="s">
        <v>49</v>
      </c>
      <c r="D20" t="s">
        <v>55</v>
      </c>
      <c r="E20">
        <v>330</v>
      </c>
      <c r="F20">
        <v>2.8000000000000003E-4</v>
      </c>
      <c r="G20">
        <v>141141.14114114115</v>
      </c>
      <c r="H20" s="10">
        <v>2</v>
      </c>
    </row>
    <row r="21" spans="1:8" x14ac:dyDescent="0.55000000000000004">
      <c r="A21" t="s">
        <v>572</v>
      </c>
      <c r="B21">
        <v>2050</v>
      </c>
      <c r="C21" t="s">
        <v>41</v>
      </c>
      <c r="D21" t="s">
        <v>57</v>
      </c>
      <c r="E21">
        <v>463</v>
      </c>
      <c r="F21">
        <v>1.3000000000000002E-4</v>
      </c>
      <c r="G21">
        <v>507507.50750750757</v>
      </c>
      <c r="H21" s="10">
        <v>1</v>
      </c>
    </row>
    <row r="22" spans="1:8" x14ac:dyDescent="0.55000000000000004">
      <c r="A22" t="s">
        <v>573</v>
      </c>
      <c r="B22">
        <v>2050</v>
      </c>
      <c r="C22" t="s">
        <v>41</v>
      </c>
      <c r="D22" t="s">
        <v>29</v>
      </c>
      <c r="E22">
        <v>432</v>
      </c>
      <c r="F22">
        <v>1.3000000000000002E-4</v>
      </c>
      <c r="G22">
        <v>507507.50750750757</v>
      </c>
      <c r="H22" s="10">
        <v>1</v>
      </c>
    </row>
    <row r="23" spans="1:8" x14ac:dyDescent="0.55000000000000004">
      <c r="A23" t="s">
        <v>575</v>
      </c>
      <c r="B23">
        <v>2050</v>
      </c>
      <c r="C23" t="s">
        <v>77</v>
      </c>
      <c r="D23" t="s">
        <v>65</v>
      </c>
      <c r="E23">
        <v>457</v>
      </c>
      <c r="F23">
        <v>2.0000000000000001E-4</v>
      </c>
      <c r="G23">
        <v>36036.036036036036</v>
      </c>
      <c r="H23" s="10">
        <v>1</v>
      </c>
    </row>
    <row r="24" spans="1:8" x14ac:dyDescent="0.55000000000000004">
      <c r="A24" t="s">
        <v>576</v>
      </c>
      <c r="B24">
        <v>2050</v>
      </c>
      <c r="C24" t="s">
        <v>65</v>
      </c>
      <c r="D24" t="s">
        <v>81</v>
      </c>
      <c r="E24">
        <v>225</v>
      </c>
      <c r="F24">
        <v>2.8000000000000003E-4</v>
      </c>
      <c r="G24">
        <v>141141.14114114115</v>
      </c>
      <c r="H24" s="10">
        <v>2</v>
      </c>
    </row>
    <row r="25" spans="1:8" x14ac:dyDescent="0.55000000000000004">
      <c r="A25" t="s">
        <v>577</v>
      </c>
      <c r="B25">
        <v>2050</v>
      </c>
      <c r="C25" t="s">
        <v>33</v>
      </c>
      <c r="D25" t="s">
        <v>51</v>
      </c>
      <c r="E25">
        <v>302</v>
      </c>
      <c r="F25">
        <v>1.9000000000000001E-4</v>
      </c>
      <c r="G25">
        <v>507507.50750750757</v>
      </c>
      <c r="H25" s="10">
        <v>2</v>
      </c>
    </row>
    <row r="26" spans="1:8" x14ac:dyDescent="0.55000000000000004">
      <c r="A26" t="s">
        <v>578</v>
      </c>
      <c r="B26">
        <v>2050</v>
      </c>
      <c r="C26" t="s">
        <v>33</v>
      </c>
      <c r="D26" t="s">
        <v>61</v>
      </c>
      <c r="E26">
        <v>551</v>
      </c>
      <c r="F26">
        <v>1.9000000000000001E-4</v>
      </c>
      <c r="G26">
        <v>507507.50750750757</v>
      </c>
      <c r="H26" s="10">
        <v>2</v>
      </c>
    </row>
    <row r="27" spans="1:8" x14ac:dyDescent="0.55000000000000004">
      <c r="A27" t="s">
        <v>579</v>
      </c>
      <c r="B27">
        <v>2050</v>
      </c>
      <c r="C27" t="s">
        <v>33</v>
      </c>
      <c r="D27" t="s">
        <v>81</v>
      </c>
      <c r="E27">
        <v>692</v>
      </c>
      <c r="F27">
        <v>2.8000000000000003E-4</v>
      </c>
      <c r="G27">
        <v>141141.14114114115</v>
      </c>
      <c r="H27" s="10">
        <v>2</v>
      </c>
    </row>
    <row r="28" spans="1:8" x14ac:dyDescent="0.55000000000000004">
      <c r="A28" t="s">
        <v>580</v>
      </c>
      <c r="B28">
        <v>2050</v>
      </c>
      <c r="C28" t="s">
        <v>67</v>
      </c>
      <c r="D28" t="s">
        <v>53</v>
      </c>
      <c r="E28">
        <v>281</v>
      </c>
      <c r="F28">
        <v>4.0000000000000003E-5</v>
      </c>
      <c r="G28">
        <v>141141.14114114115</v>
      </c>
      <c r="H28" s="10">
        <v>1</v>
      </c>
    </row>
    <row r="29" spans="1:8" x14ac:dyDescent="0.55000000000000004">
      <c r="A29" t="s">
        <v>581</v>
      </c>
      <c r="B29">
        <v>2050</v>
      </c>
      <c r="C29" t="s">
        <v>67</v>
      </c>
      <c r="D29" t="s">
        <v>53</v>
      </c>
      <c r="E29">
        <v>532</v>
      </c>
      <c r="F29">
        <v>2.8000000000000003E-4</v>
      </c>
      <c r="G29">
        <v>141141.14114114115</v>
      </c>
      <c r="H29" s="10">
        <v>2</v>
      </c>
    </row>
    <row r="30" spans="1:8" x14ac:dyDescent="0.55000000000000004">
      <c r="A30" t="s">
        <v>583</v>
      </c>
      <c r="B30">
        <v>2050</v>
      </c>
      <c r="C30" t="s">
        <v>79</v>
      </c>
      <c r="D30" t="s">
        <v>67</v>
      </c>
      <c r="E30">
        <v>230</v>
      </c>
      <c r="F30">
        <v>2.8000000000000003E-4</v>
      </c>
      <c r="G30">
        <v>141141.14114114115</v>
      </c>
      <c r="H30" s="10">
        <v>2</v>
      </c>
    </row>
    <row r="31" spans="1:8" x14ac:dyDescent="0.55000000000000004">
      <c r="A31" t="s">
        <v>584</v>
      </c>
      <c r="B31">
        <v>2050</v>
      </c>
      <c r="C31" t="s">
        <v>35</v>
      </c>
      <c r="D31" t="s">
        <v>29</v>
      </c>
      <c r="E31">
        <v>698</v>
      </c>
      <c r="F31">
        <v>1.2E-4</v>
      </c>
      <c r="G31">
        <v>177177.17717717719</v>
      </c>
      <c r="H31" s="10">
        <v>1</v>
      </c>
    </row>
    <row r="32" spans="1:8" x14ac:dyDescent="0.55000000000000004">
      <c r="A32" t="s">
        <v>585</v>
      </c>
      <c r="B32">
        <v>2050</v>
      </c>
      <c r="C32" t="s">
        <v>47</v>
      </c>
      <c r="D32" t="s">
        <v>45</v>
      </c>
      <c r="E32">
        <v>852</v>
      </c>
      <c r="F32">
        <v>1.9000000000000001E-4</v>
      </c>
      <c r="G32">
        <v>507507.50750750757</v>
      </c>
      <c r="H32" s="10">
        <v>8</v>
      </c>
    </row>
    <row r="33" spans="1:8" x14ac:dyDescent="0.55000000000000004">
      <c r="A33" t="s">
        <v>586</v>
      </c>
      <c r="B33">
        <v>2050</v>
      </c>
      <c r="C33" t="s">
        <v>47</v>
      </c>
      <c r="D33" t="s">
        <v>29</v>
      </c>
      <c r="E33">
        <v>1219</v>
      </c>
      <c r="F33">
        <v>1.9000000000000001E-4</v>
      </c>
      <c r="G33">
        <v>507507.50750750757</v>
      </c>
      <c r="H33" s="10">
        <v>4</v>
      </c>
    </row>
    <row r="34" spans="1:8" x14ac:dyDescent="0.55000000000000004">
      <c r="A34" t="s">
        <v>587</v>
      </c>
      <c r="B34">
        <v>2050</v>
      </c>
      <c r="C34" t="s">
        <v>53</v>
      </c>
      <c r="D34" t="s">
        <v>29</v>
      </c>
      <c r="E34">
        <v>688</v>
      </c>
      <c r="F34">
        <v>2.8000000000000003E-4</v>
      </c>
      <c r="G34">
        <v>141141.14114114115</v>
      </c>
      <c r="H34" s="10">
        <v>2</v>
      </c>
    </row>
    <row r="35" spans="1:8" x14ac:dyDescent="0.55000000000000004">
      <c r="A35" t="s">
        <v>951</v>
      </c>
      <c r="B35">
        <v>2050</v>
      </c>
      <c r="C35" t="s">
        <v>53</v>
      </c>
      <c r="D35" t="s">
        <v>29</v>
      </c>
      <c r="E35">
        <v>767</v>
      </c>
      <c r="F35">
        <v>1.9000000000000001E-4</v>
      </c>
      <c r="G35">
        <v>507507.50750750757</v>
      </c>
      <c r="H35" s="10">
        <v>2</v>
      </c>
    </row>
    <row r="36" spans="1:8" x14ac:dyDescent="0.55000000000000004">
      <c r="A36" t="s">
        <v>588</v>
      </c>
      <c r="B36">
        <v>2050</v>
      </c>
      <c r="C36" t="s">
        <v>39</v>
      </c>
      <c r="D36" t="s">
        <v>37</v>
      </c>
      <c r="E36">
        <v>315</v>
      </c>
      <c r="F36">
        <v>2.8000000000000003E-4</v>
      </c>
      <c r="G36">
        <v>141141.14114114115</v>
      </c>
      <c r="H36" s="10">
        <v>2</v>
      </c>
    </row>
    <row r="37" spans="1:8" x14ac:dyDescent="0.55000000000000004">
      <c r="A37" t="s">
        <v>589</v>
      </c>
      <c r="B37">
        <v>2050</v>
      </c>
      <c r="C37" t="s">
        <v>69</v>
      </c>
      <c r="D37" t="s">
        <v>65</v>
      </c>
      <c r="E37">
        <v>765</v>
      </c>
      <c r="F37">
        <v>1.3000000000000002E-4</v>
      </c>
      <c r="G37">
        <v>507507.50750750757</v>
      </c>
      <c r="H37" s="10">
        <v>1</v>
      </c>
    </row>
    <row r="38" spans="1:8" x14ac:dyDescent="0.55000000000000004">
      <c r="A38" t="s">
        <v>590</v>
      </c>
      <c r="B38">
        <v>2050</v>
      </c>
      <c r="C38" t="s">
        <v>55</v>
      </c>
      <c r="D38" t="s">
        <v>43</v>
      </c>
      <c r="E38">
        <v>218</v>
      </c>
      <c r="F38">
        <v>2.8000000000000003E-4</v>
      </c>
      <c r="G38">
        <v>141141.14114114115</v>
      </c>
      <c r="H38" s="10">
        <v>8</v>
      </c>
    </row>
    <row r="39" spans="1:8" x14ac:dyDescent="0.55000000000000004">
      <c r="A39" t="s">
        <v>591</v>
      </c>
      <c r="B39">
        <v>2050</v>
      </c>
      <c r="C39" t="s">
        <v>55</v>
      </c>
      <c r="D39" t="s">
        <v>49</v>
      </c>
      <c r="E39">
        <v>298</v>
      </c>
      <c r="F39">
        <v>2.8000000000000003E-4</v>
      </c>
      <c r="G39">
        <v>141141.14114114115</v>
      </c>
      <c r="H39" s="10">
        <v>2</v>
      </c>
    </row>
    <row r="40" spans="1:8" x14ac:dyDescent="0.55000000000000004">
      <c r="A40" t="s">
        <v>592</v>
      </c>
      <c r="B40">
        <v>2050</v>
      </c>
      <c r="C40" t="s">
        <v>81</v>
      </c>
      <c r="D40" t="s">
        <v>51</v>
      </c>
      <c r="E40">
        <v>247</v>
      </c>
      <c r="F40">
        <v>4.0000000000000003E-5</v>
      </c>
      <c r="G40">
        <v>141141.14114114115</v>
      </c>
      <c r="H40" s="10">
        <v>1</v>
      </c>
    </row>
    <row r="41" spans="1:8" x14ac:dyDescent="0.55000000000000004">
      <c r="A41" t="s">
        <v>950</v>
      </c>
      <c r="B41">
        <v>2050</v>
      </c>
      <c r="C41" t="s">
        <v>33</v>
      </c>
      <c r="D41" t="s">
        <v>81</v>
      </c>
      <c r="E41">
        <v>166</v>
      </c>
      <c r="F41">
        <v>2.0000000000000001E-4</v>
      </c>
      <c r="G41">
        <v>36036.036036036036</v>
      </c>
      <c r="H41" s="10">
        <v>2</v>
      </c>
    </row>
    <row r="42" spans="1:8" x14ac:dyDescent="0.55000000000000004">
      <c r="A42" t="s">
        <v>593</v>
      </c>
      <c r="B42">
        <v>2050</v>
      </c>
      <c r="C42" t="s">
        <v>45</v>
      </c>
      <c r="D42" t="s">
        <v>57</v>
      </c>
      <c r="E42">
        <v>384</v>
      </c>
      <c r="F42">
        <v>1.9000000000000001E-4</v>
      </c>
      <c r="G42">
        <v>507507.50750750757</v>
      </c>
      <c r="H42" s="10">
        <v>8</v>
      </c>
    </row>
    <row r="43" spans="1:8" x14ac:dyDescent="0.55000000000000004">
      <c r="A43" t="s">
        <v>594</v>
      </c>
      <c r="B43">
        <v>2050</v>
      </c>
      <c r="C43" t="s">
        <v>45</v>
      </c>
      <c r="D43" t="s">
        <v>35</v>
      </c>
      <c r="E43">
        <v>357</v>
      </c>
      <c r="F43">
        <v>1.9000000000000001E-4</v>
      </c>
      <c r="G43">
        <v>507507.50750750757</v>
      </c>
      <c r="H43" s="10">
        <v>8</v>
      </c>
    </row>
    <row r="44" spans="1:8" x14ac:dyDescent="0.55000000000000004">
      <c r="A44" t="s">
        <v>595</v>
      </c>
      <c r="B44">
        <v>2040</v>
      </c>
      <c r="C44" t="s">
        <v>51</v>
      </c>
      <c r="D44" t="s">
        <v>29</v>
      </c>
      <c r="E44">
        <v>640</v>
      </c>
      <c r="F44">
        <v>1.9000000000000001E-4</v>
      </c>
      <c r="G44">
        <v>507507.50750750757</v>
      </c>
      <c r="H44" s="10">
        <v>2</v>
      </c>
    </row>
    <row r="45" spans="1:8" x14ac:dyDescent="0.55000000000000004">
      <c r="A45" t="s">
        <v>596</v>
      </c>
      <c r="B45">
        <v>2040</v>
      </c>
      <c r="C45" t="s">
        <v>51</v>
      </c>
      <c r="D45" t="s">
        <v>33</v>
      </c>
      <c r="E45">
        <v>571</v>
      </c>
      <c r="F45">
        <v>1.3000000000000002E-4</v>
      </c>
      <c r="G45">
        <v>507507.50750750757</v>
      </c>
      <c r="H45" s="10">
        <v>1</v>
      </c>
    </row>
    <row r="46" spans="1:8" x14ac:dyDescent="0.55000000000000004">
      <c r="A46" t="s">
        <v>597</v>
      </c>
      <c r="B46">
        <v>2040</v>
      </c>
      <c r="C46" t="s">
        <v>57</v>
      </c>
      <c r="D46" t="s">
        <v>41</v>
      </c>
      <c r="E46">
        <v>418</v>
      </c>
      <c r="F46">
        <v>1.3000000000000002E-4</v>
      </c>
      <c r="G46">
        <v>507507.50750750757</v>
      </c>
      <c r="H46" s="10">
        <v>1</v>
      </c>
    </row>
    <row r="47" spans="1:8" x14ac:dyDescent="0.55000000000000004">
      <c r="A47" t="s">
        <v>598</v>
      </c>
      <c r="B47">
        <v>2040</v>
      </c>
      <c r="C47" t="s">
        <v>71</v>
      </c>
      <c r="D47" t="s">
        <v>69</v>
      </c>
      <c r="E47">
        <v>323</v>
      </c>
      <c r="F47">
        <v>1.9000000000000001E-4</v>
      </c>
      <c r="G47">
        <v>507507.50750750757</v>
      </c>
      <c r="H47" s="10">
        <v>2</v>
      </c>
    </row>
    <row r="48" spans="1:8" x14ac:dyDescent="0.55000000000000004">
      <c r="A48" t="s">
        <v>599</v>
      </c>
      <c r="B48">
        <v>2040</v>
      </c>
      <c r="C48" t="s">
        <v>61</v>
      </c>
      <c r="D48" t="s">
        <v>29</v>
      </c>
      <c r="E48">
        <v>139</v>
      </c>
      <c r="F48">
        <v>1.3000000000000002E-4</v>
      </c>
      <c r="G48">
        <v>507507.50750750757</v>
      </c>
      <c r="H48" s="10">
        <v>1</v>
      </c>
    </row>
    <row r="49" spans="1:8" x14ac:dyDescent="0.55000000000000004">
      <c r="A49" t="s">
        <v>600</v>
      </c>
      <c r="B49">
        <v>2040</v>
      </c>
      <c r="C49" t="s">
        <v>61</v>
      </c>
      <c r="D49" t="s">
        <v>41</v>
      </c>
      <c r="E49">
        <v>182</v>
      </c>
      <c r="F49">
        <v>4.0000000000000003E-5</v>
      </c>
      <c r="G49">
        <v>141141.14114114115</v>
      </c>
      <c r="H49" s="10">
        <v>1</v>
      </c>
    </row>
    <row r="50" spans="1:8" x14ac:dyDescent="0.55000000000000004">
      <c r="A50" t="s">
        <v>601</v>
      </c>
      <c r="B50">
        <v>2040</v>
      </c>
      <c r="C50" t="s">
        <v>75</v>
      </c>
      <c r="D50" t="s">
        <v>29</v>
      </c>
      <c r="E50">
        <v>595</v>
      </c>
      <c r="F50">
        <v>1.3000000000000002E-4</v>
      </c>
      <c r="G50">
        <v>507507.50750750757</v>
      </c>
      <c r="H50" s="10">
        <v>1</v>
      </c>
    </row>
    <row r="51" spans="1:8" x14ac:dyDescent="0.55000000000000004">
      <c r="A51" t="s">
        <v>952</v>
      </c>
      <c r="B51">
        <v>2040</v>
      </c>
      <c r="C51" t="s">
        <v>75</v>
      </c>
      <c r="D51" t="s">
        <v>29</v>
      </c>
      <c r="E51">
        <v>341</v>
      </c>
      <c r="F51">
        <v>1.3000000000000002E-4</v>
      </c>
      <c r="G51">
        <v>507507.50750750757</v>
      </c>
      <c r="H51" s="10">
        <v>1</v>
      </c>
    </row>
    <row r="52" spans="1:8" x14ac:dyDescent="0.55000000000000004">
      <c r="A52" t="s">
        <v>602</v>
      </c>
      <c r="B52">
        <v>2040</v>
      </c>
      <c r="C52" t="s">
        <v>29</v>
      </c>
      <c r="D52" t="s">
        <v>43</v>
      </c>
      <c r="E52">
        <v>187</v>
      </c>
      <c r="F52">
        <v>1.3000000000000002E-4</v>
      </c>
      <c r="G52">
        <v>507507.50750750757</v>
      </c>
      <c r="H52" s="10">
        <v>1</v>
      </c>
    </row>
    <row r="53" spans="1:8" x14ac:dyDescent="0.55000000000000004">
      <c r="A53" t="s">
        <v>603</v>
      </c>
      <c r="B53">
        <v>2040</v>
      </c>
      <c r="C53" t="s">
        <v>29</v>
      </c>
      <c r="D53" t="s">
        <v>41</v>
      </c>
      <c r="E53">
        <v>208</v>
      </c>
      <c r="F53">
        <v>7.5000000000000002E-4</v>
      </c>
      <c r="G53">
        <v>36036.036036036036</v>
      </c>
      <c r="H53" s="10">
        <v>2</v>
      </c>
    </row>
    <row r="54" spans="1:8" x14ac:dyDescent="0.55000000000000004">
      <c r="A54" t="s">
        <v>604</v>
      </c>
      <c r="B54">
        <v>2040</v>
      </c>
      <c r="C54" t="s">
        <v>29</v>
      </c>
      <c r="D54" t="s">
        <v>35</v>
      </c>
      <c r="E54">
        <v>362</v>
      </c>
      <c r="F54">
        <v>1.3000000000000002E-4</v>
      </c>
      <c r="G54">
        <v>507507.50750750757</v>
      </c>
      <c r="H54" s="10">
        <v>1</v>
      </c>
    </row>
    <row r="55" spans="1:8" x14ac:dyDescent="0.55000000000000004">
      <c r="A55" t="s">
        <v>605</v>
      </c>
      <c r="B55">
        <v>2040</v>
      </c>
      <c r="C55" t="s">
        <v>43</v>
      </c>
      <c r="D55" t="s">
        <v>29</v>
      </c>
      <c r="E55">
        <v>231</v>
      </c>
      <c r="F55">
        <v>4.0000000000000003E-5</v>
      </c>
      <c r="G55">
        <v>141141.14114114115</v>
      </c>
      <c r="H55" s="10">
        <v>1</v>
      </c>
    </row>
    <row r="56" spans="1:8" x14ac:dyDescent="0.55000000000000004">
      <c r="A56" t="s">
        <v>606</v>
      </c>
      <c r="B56">
        <v>2040</v>
      </c>
      <c r="C56" t="s">
        <v>59</v>
      </c>
      <c r="D56" t="s">
        <v>79</v>
      </c>
      <c r="E56">
        <v>269</v>
      </c>
      <c r="F56">
        <v>2.8000000000000003E-4</v>
      </c>
      <c r="G56">
        <v>141141.14114114115</v>
      </c>
      <c r="H56" s="10">
        <v>2</v>
      </c>
    </row>
    <row r="57" spans="1:8" x14ac:dyDescent="0.55000000000000004">
      <c r="A57" t="s">
        <v>607</v>
      </c>
      <c r="B57">
        <v>2040</v>
      </c>
      <c r="C57" t="s">
        <v>63</v>
      </c>
      <c r="D57" t="s">
        <v>71</v>
      </c>
      <c r="E57">
        <v>676</v>
      </c>
      <c r="F57">
        <v>1.9000000000000001E-4</v>
      </c>
      <c r="G57">
        <v>507507.50750750757</v>
      </c>
      <c r="H57" s="10">
        <v>2</v>
      </c>
    </row>
    <row r="58" spans="1:8" x14ac:dyDescent="0.55000000000000004">
      <c r="A58" t="s">
        <v>608</v>
      </c>
      <c r="B58">
        <v>2040</v>
      </c>
      <c r="C58" t="s">
        <v>37</v>
      </c>
      <c r="D58" t="s">
        <v>41</v>
      </c>
      <c r="E58">
        <v>328</v>
      </c>
      <c r="F58">
        <v>4.0000000000000003E-5</v>
      </c>
      <c r="G58">
        <v>141141.14114114115</v>
      </c>
      <c r="H58" s="10">
        <v>1</v>
      </c>
    </row>
    <row r="59" spans="1:8" x14ac:dyDescent="0.55000000000000004">
      <c r="A59" t="s">
        <v>953</v>
      </c>
      <c r="B59">
        <v>2040</v>
      </c>
      <c r="C59" t="s">
        <v>37</v>
      </c>
      <c r="D59" t="s">
        <v>41</v>
      </c>
      <c r="E59">
        <v>454</v>
      </c>
      <c r="F59">
        <v>4.0000000000000003E-5</v>
      </c>
      <c r="G59">
        <v>141141.14114114115</v>
      </c>
      <c r="H59" s="10">
        <v>1</v>
      </c>
    </row>
    <row r="60" spans="1:8" x14ac:dyDescent="0.55000000000000004">
      <c r="A60" t="s">
        <v>609</v>
      </c>
      <c r="B60">
        <v>2040</v>
      </c>
      <c r="C60" t="s">
        <v>49</v>
      </c>
      <c r="D60" t="s">
        <v>59</v>
      </c>
      <c r="E60">
        <v>321</v>
      </c>
      <c r="F60">
        <v>2.8000000000000003E-4</v>
      </c>
      <c r="G60">
        <v>141141.14114114115</v>
      </c>
      <c r="H60" s="10">
        <v>2</v>
      </c>
    </row>
    <row r="61" spans="1:8" x14ac:dyDescent="0.55000000000000004">
      <c r="A61" t="s">
        <v>610</v>
      </c>
      <c r="B61">
        <v>2040</v>
      </c>
      <c r="C61" t="s">
        <v>49</v>
      </c>
      <c r="D61" t="s">
        <v>55</v>
      </c>
      <c r="E61">
        <v>330</v>
      </c>
      <c r="F61">
        <v>2.8000000000000003E-4</v>
      </c>
      <c r="G61">
        <v>141141.14114114115</v>
      </c>
      <c r="H61" s="10">
        <v>2</v>
      </c>
    </row>
    <row r="62" spans="1:8" x14ac:dyDescent="0.55000000000000004">
      <c r="A62" t="s">
        <v>611</v>
      </c>
      <c r="B62">
        <v>2040</v>
      </c>
      <c r="C62" t="s">
        <v>41</v>
      </c>
      <c r="D62" t="s">
        <v>57</v>
      </c>
      <c r="E62">
        <v>463</v>
      </c>
      <c r="F62">
        <v>1.3000000000000002E-4</v>
      </c>
      <c r="G62">
        <v>507507.50750750757</v>
      </c>
      <c r="H62" s="10">
        <v>1</v>
      </c>
    </row>
    <row r="63" spans="1:8" x14ac:dyDescent="0.55000000000000004">
      <c r="A63" t="s">
        <v>612</v>
      </c>
      <c r="B63">
        <v>2040</v>
      </c>
      <c r="C63" t="s">
        <v>41</v>
      </c>
      <c r="D63" t="s">
        <v>29</v>
      </c>
      <c r="E63">
        <v>432</v>
      </c>
      <c r="F63">
        <v>1.3000000000000002E-4</v>
      </c>
      <c r="G63">
        <v>507507.50750750757</v>
      </c>
      <c r="H63" s="10">
        <v>1</v>
      </c>
    </row>
    <row r="64" spans="1:8" x14ac:dyDescent="0.55000000000000004">
      <c r="A64" t="s">
        <v>614</v>
      </c>
      <c r="B64">
        <v>2040</v>
      </c>
      <c r="C64" t="s">
        <v>77</v>
      </c>
      <c r="D64" t="s">
        <v>65</v>
      </c>
      <c r="E64">
        <v>457</v>
      </c>
      <c r="F64">
        <v>2.0000000000000001E-4</v>
      </c>
      <c r="G64">
        <v>36036.036036036036</v>
      </c>
      <c r="H64" s="10">
        <v>1</v>
      </c>
    </row>
    <row r="65" spans="1:8" x14ac:dyDescent="0.55000000000000004">
      <c r="A65" t="s">
        <v>615</v>
      </c>
      <c r="B65">
        <v>2040</v>
      </c>
      <c r="C65" t="s">
        <v>65</v>
      </c>
      <c r="D65" t="s">
        <v>81</v>
      </c>
      <c r="E65">
        <v>225</v>
      </c>
      <c r="F65">
        <v>2.8000000000000003E-4</v>
      </c>
      <c r="G65">
        <v>141141.14114114115</v>
      </c>
      <c r="H65" s="10">
        <v>2</v>
      </c>
    </row>
    <row r="66" spans="1:8" x14ac:dyDescent="0.55000000000000004">
      <c r="A66" t="s">
        <v>616</v>
      </c>
      <c r="B66">
        <v>2040</v>
      </c>
      <c r="C66" t="s">
        <v>33</v>
      </c>
      <c r="D66" t="s">
        <v>51</v>
      </c>
      <c r="E66">
        <v>302</v>
      </c>
      <c r="F66">
        <v>1.9000000000000001E-4</v>
      </c>
      <c r="G66">
        <v>507507.50750750757</v>
      </c>
      <c r="H66" s="10">
        <v>2</v>
      </c>
    </row>
    <row r="67" spans="1:8" x14ac:dyDescent="0.55000000000000004">
      <c r="A67" t="s">
        <v>617</v>
      </c>
      <c r="B67">
        <v>2040</v>
      </c>
      <c r="C67" t="s">
        <v>33</v>
      </c>
      <c r="D67" t="s">
        <v>61</v>
      </c>
      <c r="E67">
        <v>551</v>
      </c>
      <c r="F67">
        <v>1.9000000000000001E-4</v>
      </c>
      <c r="G67">
        <v>507507.50750750757</v>
      </c>
      <c r="H67" s="10">
        <v>2</v>
      </c>
    </row>
    <row r="68" spans="1:8" x14ac:dyDescent="0.55000000000000004">
      <c r="A68" t="s">
        <v>618</v>
      </c>
      <c r="B68">
        <v>2040</v>
      </c>
      <c r="C68" t="s">
        <v>33</v>
      </c>
      <c r="D68" t="s">
        <v>81</v>
      </c>
      <c r="E68">
        <v>692</v>
      </c>
      <c r="F68">
        <v>2.8000000000000003E-4</v>
      </c>
      <c r="G68">
        <v>141141.14114114115</v>
      </c>
      <c r="H68" s="10">
        <v>2</v>
      </c>
    </row>
    <row r="69" spans="1:8" x14ac:dyDescent="0.55000000000000004">
      <c r="A69" t="s">
        <v>619</v>
      </c>
      <c r="B69">
        <v>2040</v>
      </c>
      <c r="C69" t="s">
        <v>67</v>
      </c>
      <c r="D69" t="s">
        <v>53</v>
      </c>
      <c r="E69">
        <v>281</v>
      </c>
      <c r="F69">
        <v>4.0000000000000003E-5</v>
      </c>
      <c r="G69">
        <v>141141.14114114115</v>
      </c>
      <c r="H69" s="10">
        <v>1</v>
      </c>
    </row>
    <row r="70" spans="1:8" x14ac:dyDescent="0.55000000000000004">
      <c r="A70" t="s">
        <v>620</v>
      </c>
      <c r="B70">
        <v>2040</v>
      </c>
      <c r="C70" t="s">
        <v>67</v>
      </c>
      <c r="D70" t="s">
        <v>53</v>
      </c>
      <c r="E70">
        <v>532</v>
      </c>
      <c r="F70">
        <v>2.8000000000000003E-4</v>
      </c>
      <c r="G70">
        <v>141141.14114114115</v>
      </c>
      <c r="H70" s="10">
        <v>2</v>
      </c>
    </row>
    <row r="71" spans="1:8" x14ac:dyDescent="0.55000000000000004">
      <c r="A71" t="s">
        <v>622</v>
      </c>
      <c r="B71">
        <v>2040</v>
      </c>
      <c r="C71" t="s">
        <v>79</v>
      </c>
      <c r="D71" t="s">
        <v>67</v>
      </c>
      <c r="E71">
        <v>230</v>
      </c>
      <c r="F71">
        <v>2.8000000000000003E-4</v>
      </c>
      <c r="G71">
        <v>141141.14114114115</v>
      </c>
      <c r="H71" s="10">
        <v>2</v>
      </c>
    </row>
    <row r="72" spans="1:8" x14ac:dyDescent="0.55000000000000004">
      <c r="A72" t="s">
        <v>623</v>
      </c>
      <c r="B72">
        <v>2040</v>
      </c>
      <c r="C72" t="s">
        <v>35</v>
      </c>
      <c r="D72" t="s">
        <v>29</v>
      </c>
      <c r="E72">
        <v>698</v>
      </c>
      <c r="F72">
        <v>1.2E-4</v>
      </c>
      <c r="G72">
        <v>177177.17717717719</v>
      </c>
      <c r="H72" s="10">
        <v>1</v>
      </c>
    </row>
    <row r="73" spans="1:8" x14ac:dyDescent="0.55000000000000004">
      <c r="A73" t="s">
        <v>624</v>
      </c>
      <c r="B73">
        <v>2040</v>
      </c>
      <c r="C73" t="s">
        <v>47</v>
      </c>
      <c r="D73" t="s">
        <v>45</v>
      </c>
      <c r="E73">
        <v>852</v>
      </c>
      <c r="F73">
        <v>1.9000000000000001E-4</v>
      </c>
      <c r="G73">
        <v>507507.50750750757</v>
      </c>
      <c r="H73" s="10">
        <v>8</v>
      </c>
    </row>
    <row r="74" spans="1:8" x14ac:dyDescent="0.55000000000000004">
      <c r="A74" t="s">
        <v>625</v>
      </c>
      <c r="B74">
        <v>2040</v>
      </c>
      <c r="C74" t="s">
        <v>47</v>
      </c>
      <c r="D74" t="s">
        <v>29</v>
      </c>
      <c r="E74">
        <v>1219</v>
      </c>
      <c r="F74">
        <v>1.9000000000000001E-4</v>
      </c>
      <c r="G74">
        <v>507507.50750750757</v>
      </c>
      <c r="H74" s="10">
        <v>4</v>
      </c>
    </row>
    <row r="75" spans="1:8" x14ac:dyDescent="0.55000000000000004">
      <c r="A75" t="s">
        <v>626</v>
      </c>
      <c r="B75">
        <v>2040</v>
      </c>
      <c r="C75" t="s">
        <v>53</v>
      </c>
      <c r="D75" t="s">
        <v>29</v>
      </c>
      <c r="E75">
        <v>688</v>
      </c>
      <c r="F75">
        <v>2.8000000000000003E-4</v>
      </c>
      <c r="G75">
        <v>141141.14114114115</v>
      </c>
      <c r="H75" s="10">
        <v>2</v>
      </c>
    </row>
    <row r="76" spans="1:8" x14ac:dyDescent="0.55000000000000004">
      <c r="A76" t="s">
        <v>955</v>
      </c>
      <c r="B76">
        <v>2040</v>
      </c>
      <c r="C76" t="s">
        <v>53</v>
      </c>
      <c r="D76" t="s">
        <v>29</v>
      </c>
      <c r="E76">
        <v>767</v>
      </c>
      <c r="F76">
        <v>1.9000000000000001E-4</v>
      </c>
      <c r="G76">
        <v>507507.50750750757</v>
      </c>
      <c r="H76" s="10">
        <v>2</v>
      </c>
    </row>
    <row r="77" spans="1:8" x14ac:dyDescent="0.55000000000000004">
      <c r="A77" t="s">
        <v>627</v>
      </c>
      <c r="B77">
        <v>2040</v>
      </c>
      <c r="C77" t="s">
        <v>39</v>
      </c>
      <c r="D77" t="s">
        <v>37</v>
      </c>
      <c r="E77">
        <v>315</v>
      </c>
      <c r="F77">
        <v>2.8000000000000003E-4</v>
      </c>
      <c r="G77">
        <v>141141.14114114115</v>
      </c>
      <c r="H77" s="10">
        <v>2</v>
      </c>
    </row>
    <row r="78" spans="1:8" x14ac:dyDescent="0.55000000000000004">
      <c r="A78" t="s">
        <v>628</v>
      </c>
      <c r="B78">
        <v>2040</v>
      </c>
      <c r="C78" t="s">
        <v>69</v>
      </c>
      <c r="D78" t="s">
        <v>65</v>
      </c>
      <c r="E78">
        <v>765</v>
      </c>
      <c r="F78">
        <v>1.3000000000000002E-4</v>
      </c>
      <c r="G78">
        <v>507507.50750750757</v>
      </c>
      <c r="H78" s="10">
        <v>1</v>
      </c>
    </row>
    <row r="79" spans="1:8" x14ac:dyDescent="0.55000000000000004">
      <c r="A79" t="s">
        <v>629</v>
      </c>
      <c r="B79">
        <v>2040</v>
      </c>
      <c r="C79" t="s">
        <v>55</v>
      </c>
      <c r="D79" t="s">
        <v>43</v>
      </c>
      <c r="E79">
        <v>218</v>
      </c>
      <c r="F79">
        <v>2.8000000000000003E-4</v>
      </c>
      <c r="G79">
        <v>141141.14114114115</v>
      </c>
      <c r="H79" s="10">
        <v>8</v>
      </c>
    </row>
    <row r="80" spans="1:8" x14ac:dyDescent="0.55000000000000004">
      <c r="A80" t="s">
        <v>630</v>
      </c>
      <c r="B80">
        <v>2040</v>
      </c>
      <c r="C80" t="s">
        <v>55</v>
      </c>
      <c r="D80" t="s">
        <v>49</v>
      </c>
      <c r="E80">
        <v>298</v>
      </c>
      <c r="F80">
        <v>2.8000000000000003E-4</v>
      </c>
      <c r="G80">
        <v>141141.14114114115</v>
      </c>
      <c r="H80" s="10">
        <v>2</v>
      </c>
    </row>
    <row r="81" spans="1:8" x14ac:dyDescent="0.55000000000000004">
      <c r="A81" t="s">
        <v>631</v>
      </c>
      <c r="B81">
        <v>2040</v>
      </c>
      <c r="C81" t="s">
        <v>81</v>
      </c>
      <c r="D81" t="s">
        <v>51</v>
      </c>
      <c r="E81">
        <v>247</v>
      </c>
      <c r="F81">
        <v>4.0000000000000003E-5</v>
      </c>
      <c r="G81">
        <v>141141.14114114115</v>
      </c>
      <c r="H81" s="10">
        <v>1</v>
      </c>
    </row>
    <row r="82" spans="1:8" x14ac:dyDescent="0.55000000000000004">
      <c r="A82" t="s">
        <v>954</v>
      </c>
      <c r="B82">
        <v>2040</v>
      </c>
      <c r="C82" t="s">
        <v>33</v>
      </c>
      <c r="D82" t="s">
        <v>81</v>
      </c>
      <c r="E82">
        <v>166</v>
      </c>
      <c r="F82">
        <v>2.0000000000000001E-4</v>
      </c>
      <c r="G82">
        <v>36036.036036036036</v>
      </c>
      <c r="H82" s="10">
        <v>2</v>
      </c>
    </row>
    <row r="83" spans="1:8" x14ac:dyDescent="0.55000000000000004">
      <c r="A83" t="s">
        <v>632</v>
      </c>
      <c r="B83">
        <v>2040</v>
      </c>
      <c r="C83" t="s">
        <v>45</v>
      </c>
      <c r="D83" t="s">
        <v>57</v>
      </c>
      <c r="E83">
        <v>384</v>
      </c>
      <c r="F83">
        <v>1.9000000000000001E-4</v>
      </c>
      <c r="G83">
        <v>507507.50750750757</v>
      </c>
      <c r="H83" s="10">
        <v>8</v>
      </c>
    </row>
    <row r="84" spans="1:8" x14ac:dyDescent="0.55000000000000004">
      <c r="A84" t="s">
        <v>633</v>
      </c>
      <c r="B84">
        <v>2040</v>
      </c>
      <c r="C84" t="s">
        <v>45</v>
      </c>
      <c r="D84" t="s">
        <v>35</v>
      </c>
      <c r="E84">
        <v>357</v>
      </c>
      <c r="F84">
        <v>1.9000000000000001E-4</v>
      </c>
      <c r="G84">
        <v>507507.50750750757</v>
      </c>
      <c r="H84" s="10">
        <v>8</v>
      </c>
    </row>
    <row r="85" spans="1:8" x14ac:dyDescent="0.55000000000000004">
      <c r="A85" t="s">
        <v>634</v>
      </c>
      <c r="B85">
        <v>2030</v>
      </c>
      <c r="C85" t="s">
        <v>51</v>
      </c>
      <c r="D85" t="s">
        <v>29</v>
      </c>
      <c r="E85">
        <v>640</v>
      </c>
      <c r="F85">
        <v>1.9000000000000001E-4</v>
      </c>
      <c r="G85">
        <v>507507.50750750757</v>
      </c>
      <c r="H85" s="10">
        <v>2</v>
      </c>
    </row>
    <row r="86" spans="1:8" x14ac:dyDescent="0.55000000000000004">
      <c r="A86" t="s">
        <v>635</v>
      </c>
      <c r="B86">
        <v>2030</v>
      </c>
      <c r="C86" t="s">
        <v>51</v>
      </c>
      <c r="D86" t="s">
        <v>33</v>
      </c>
      <c r="E86">
        <v>571</v>
      </c>
      <c r="F86">
        <v>1.3000000000000002E-4</v>
      </c>
      <c r="G86">
        <v>507507.50750750757</v>
      </c>
      <c r="H86" s="10">
        <v>1</v>
      </c>
    </row>
    <row r="87" spans="1:8" x14ac:dyDescent="0.55000000000000004">
      <c r="A87" t="s">
        <v>636</v>
      </c>
      <c r="B87">
        <v>2030</v>
      </c>
      <c r="C87" t="s">
        <v>57</v>
      </c>
      <c r="D87" t="s">
        <v>41</v>
      </c>
      <c r="E87">
        <v>418</v>
      </c>
      <c r="F87">
        <v>1.3000000000000002E-4</v>
      </c>
      <c r="G87">
        <v>507507.50750750757</v>
      </c>
      <c r="H87" s="10">
        <v>1</v>
      </c>
    </row>
    <row r="88" spans="1:8" x14ac:dyDescent="0.55000000000000004">
      <c r="A88" t="s">
        <v>637</v>
      </c>
      <c r="B88">
        <v>2030</v>
      </c>
      <c r="C88" t="s">
        <v>71</v>
      </c>
      <c r="D88" t="s">
        <v>69</v>
      </c>
      <c r="E88">
        <v>323</v>
      </c>
      <c r="F88">
        <v>1.9000000000000001E-4</v>
      </c>
      <c r="G88">
        <v>507507.50750750757</v>
      </c>
      <c r="H88" s="10">
        <v>2</v>
      </c>
    </row>
    <row r="89" spans="1:8" x14ac:dyDescent="0.55000000000000004">
      <c r="A89" t="s">
        <v>638</v>
      </c>
      <c r="B89">
        <v>2030</v>
      </c>
      <c r="C89" t="s">
        <v>75</v>
      </c>
      <c r="D89" t="s">
        <v>29</v>
      </c>
      <c r="E89">
        <v>595</v>
      </c>
      <c r="F89">
        <v>1.3000000000000002E-4</v>
      </c>
      <c r="G89">
        <v>507507.50750750757</v>
      </c>
      <c r="H89" s="10">
        <v>1</v>
      </c>
    </row>
    <row r="90" spans="1:8" x14ac:dyDescent="0.55000000000000004">
      <c r="A90" t="s">
        <v>956</v>
      </c>
      <c r="B90">
        <v>2030</v>
      </c>
      <c r="C90" t="s">
        <v>75</v>
      </c>
      <c r="D90" t="s">
        <v>29</v>
      </c>
      <c r="E90">
        <v>341</v>
      </c>
      <c r="F90">
        <v>1.3000000000000002E-4</v>
      </c>
      <c r="G90">
        <v>507507.50750750757</v>
      </c>
      <c r="H90" s="10">
        <v>1</v>
      </c>
    </row>
    <row r="91" spans="1:8" x14ac:dyDescent="0.55000000000000004">
      <c r="A91" t="s">
        <v>639</v>
      </c>
      <c r="B91">
        <v>2030</v>
      </c>
      <c r="C91" t="s">
        <v>29</v>
      </c>
      <c r="D91" t="s">
        <v>43</v>
      </c>
      <c r="E91">
        <v>187</v>
      </c>
      <c r="F91">
        <v>1.3000000000000002E-4</v>
      </c>
      <c r="G91">
        <v>507507.50750750757</v>
      </c>
      <c r="H91" s="10">
        <v>1</v>
      </c>
    </row>
    <row r="92" spans="1:8" x14ac:dyDescent="0.55000000000000004">
      <c r="A92" t="s">
        <v>640</v>
      </c>
      <c r="B92">
        <v>2030</v>
      </c>
      <c r="C92" t="s">
        <v>29</v>
      </c>
      <c r="D92" t="s">
        <v>41</v>
      </c>
      <c r="E92">
        <v>208</v>
      </c>
      <c r="F92">
        <v>7.5000000000000002E-4</v>
      </c>
      <c r="G92">
        <v>36036.036036036036</v>
      </c>
      <c r="H92" s="10">
        <v>2</v>
      </c>
    </row>
    <row r="93" spans="1:8" x14ac:dyDescent="0.55000000000000004">
      <c r="A93" t="s">
        <v>641</v>
      </c>
      <c r="B93">
        <v>2030</v>
      </c>
      <c r="C93" t="s">
        <v>29</v>
      </c>
      <c r="D93" t="s">
        <v>35</v>
      </c>
      <c r="E93">
        <v>362</v>
      </c>
      <c r="F93">
        <v>1.3000000000000002E-4</v>
      </c>
      <c r="G93">
        <v>507507.50750750757</v>
      </c>
      <c r="H93" s="10">
        <v>1</v>
      </c>
    </row>
    <row r="94" spans="1:8" x14ac:dyDescent="0.55000000000000004">
      <c r="A94" t="s">
        <v>642</v>
      </c>
      <c r="B94">
        <v>2030</v>
      </c>
      <c r="C94" t="s">
        <v>59</v>
      </c>
      <c r="D94" t="s">
        <v>79</v>
      </c>
      <c r="E94">
        <v>269</v>
      </c>
      <c r="F94">
        <v>2.8000000000000003E-4</v>
      </c>
      <c r="G94">
        <v>141141.14114114115</v>
      </c>
      <c r="H94" s="10">
        <v>2</v>
      </c>
    </row>
    <row r="95" spans="1:8" x14ac:dyDescent="0.55000000000000004">
      <c r="A95" t="s">
        <v>643</v>
      </c>
      <c r="B95">
        <v>2030</v>
      </c>
      <c r="C95" t="s">
        <v>63</v>
      </c>
      <c r="D95" t="s">
        <v>71</v>
      </c>
      <c r="E95">
        <v>676</v>
      </c>
      <c r="F95">
        <v>1.9000000000000001E-4</v>
      </c>
      <c r="G95">
        <v>507507.50750750757</v>
      </c>
      <c r="H95" s="10">
        <v>2</v>
      </c>
    </row>
    <row r="96" spans="1:8" x14ac:dyDescent="0.55000000000000004">
      <c r="A96" t="s">
        <v>644</v>
      </c>
      <c r="B96">
        <v>2030</v>
      </c>
      <c r="C96" t="s">
        <v>37</v>
      </c>
      <c r="D96" t="s">
        <v>41</v>
      </c>
      <c r="E96">
        <v>454</v>
      </c>
      <c r="F96">
        <v>4.0000000000000003E-5</v>
      </c>
      <c r="G96">
        <v>141141.14114114115</v>
      </c>
      <c r="H96" s="10">
        <v>1</v>
      </c>
    </row>
    <row r="97" spans="1:8" x14ac:dyDescent="0.55000000000000004">
      <c r="A97" t="s">
        <v>645</v>
      </c>
      <c r="B97">
        <v>2030</v>
      </c>
      <c r="C97" t="s">
        <v>49</v>
      </c>
      <c r="D97" t="s">
        <v>59</v>
      </c>
      <c r="E97">
        <v>321</v>
      </c>
      <c r="F97">
        <v>2.8000000000000003E-4</v>
      </c>
      <c r="G97">
        <v>141141.14114114115</v>
      </c>
      <c r="H97" s="10">
        <v>2</v>
      </c>
    </row>
    <row r="98" spans="1:8" x14ac:dyDescent="0.55000000000000004">
      <c r="A98" t="s">
        <v>646</v>
      </c>
      <c r="B98">
        <v>2030</v>
      </c>
      <c r="C98" t="s">
        <v>49</v>
      </c>
      <c r="D98" t="s">
        <v>55</v>
      </c>
      <c r="E98">
        <v>534</v>
      </c>
      <c r="F98">
        <v>2.8000000000000003E-4</v>
      </c>
      <c r="G98">
        <v>141141.14114114115</v>
      </c>
      <c r="H98" s="10">
        <v>2</v>
      </c>
    </row>
    <row r="99" spans="1:8" x14ac:dyDescent="0.55000000000000004">
      <c r="A99" t="s">
        <v>647</v>
      </c>
      <c r="B99">
        <v>2030</v>
      </c>
      <c r="C99" t="s">
        <v>41</v>
      </c>
      <c r="D99" t="s">
        <v>29</v>
      </c>
      <c r="E99">
        <v>432</v>
      </c>
      <c r="F99">
        <v>1.3000000000000002E-4</v>
      </c>
      <c r="G99">
        <v>507507.50750750757</v>
      </c>
      <c r="H99" s="10">
        <v>1</v>
      </c>
    </row>
    <row r="100" spans="1:8" x14ac:dyDescent="0.55000000000000004">
      <c r="A100" t="s">
        <v>648</v>
      </c>
      <c r="B100">
        <v>2030</v>
      </c>
      <c r="C100" t="s">
        <v>33</v>
      </c>
      <c r="D100" t="s">
        <v>51</v>
      </c>
      <c r="E100">
        <v>302</v>
      </c>
      <c r="F100">
        <v>1.9000000000000001E-4</v>
      </c>
      <c r="G100">
        <v>507507.50750750757</v>
      </c>
      <c r="H100" s="10">
        <v>2</v>
      </c>
    </row>
    <row r="101" spans="1:8" x14ac:dyDescent="0.55000000000000004">
      <c r="A101" t="s">
        <v>649</v>
      </c>
      <c r="B101">
        <v>2030</v>
      </c>
      <c r="C101" t="s">
        <v>33</v>
      </c>
      <c r="D101" t="s">
        <v>81</v>
      </c>
      <c r="E101">
        <v>692</v>
      </c>
      <c r="F101">
        <v>2.8000000000000003E-4</v>
      </c>
      <c r="G101">
        <v>141141.14114114115</v>
      </c>
      <c r="H101" s="10">
        <v>2</v>
      </c>
    </row>
    <row r="102" spans="1:8" x14ac:dyDescent="0.55000000000000004">
      <c r="A102" t="s">
        <v>650</v>
      </c>
      <c r="B102">
        <v>2030</v>
      </c>
      <c r="C102" t="s">
        <v>67</v>
      </c>
      <c r="D102" t="s">
        <v>53</v>
      </c>
      <c r="E102">
        <v>532</v>
      </c>
      <c r="F102">
        <v>2.8000000000000003E-4</v>
      </c>
      <c r="G102">
        <v>141141.14114114115</v>
      </c>
      <c r="H102" s="10">
        <v>2</v>
      </c>
    </row>
    <row r="103" spans="1:8" x14ac:dyDescent="0.55000000000000004">
      <c r="A103" t="s">
        <v>651</v>
      </c>
      <c r="B103">
        <v>2030</v>
      </c>
      <c r="C103" t="s">
        <v>79</v>
      </c>
      <c r="D103" t="s">
        <v>67</v>
      </c>
      <c r="E103">
        <v>230</v>
      </c>
      <c r="F103">
        <v>2.8000000000000003E-4</v>
      </c>
      <c r="G103">
        <v>141141.14114114115</v>
      </c>
      <c r="H103" s="10">
        <v>2</v>
      </c>
    </row>
    <row r="104" spans="1:8" x14ac:dyDescent="0.55000000000000004">
      <c r="A104" t="s">
        <v>652</v>
      </c>
      <c r="B104">
        <v>2030</v>
      </c>
      <c r="C104" t="s">
        <v>35</v>
      </c>
      <c r="D104" t="s">
        <v>29</v>
      </c>
      <c r="E104">
        <v>698</v>
      </c>
      <c r="F104">
        <v>1.2E-4</v>
      </c>
      <c r="G104">
        <v>177177.17717717719</v>
      </c>
      <c r="H104" s="10">
        <v>1</v>
      </c>
    </row>
    <row r="105" spans="1:8" x14ac:dyDescent="0.55000000000000004">
      <c r="A105" t="s">
        <v>653</v>
      </c>
      <c r="B105">
        <v>2030</v>
      </c>
      <c r="C105" t="s">
        <v>47</v>
      </c>
      <c r="D105" t="s">
        <v>45</v>
      </c>
      <c r="E105">
        <v>852</v>
      </c>
      <c r="F105">
        <v>1.9000000000000001E-4</v>
      </c>
      <c r="G105">
        <v>507507.50750750757</v>
      </c>
      <c r="H105" s="10">
        <v>8</v>
      </c>
    </row>
    <row r="106" spans="1:8" x14ac:dyDescent="0.55000000000000004">
      <c r="A106" t="s">
        <v>654</v>
      </c>
      <c r="B106">
        <v>2030</v>
      </c>
      <c r="C106" t="s">
        <v>47</v>
      </c>
      <c r="D106" t="s">
        <v>29</v>
      </c>
      <c r="E106">
        <v>1219</v>
      </c>
      <c r="F106">
        <v>1.9000000000000001E-4</v>
      </c>
      <c r="G106">
        <v>507507.50750750757</v>
      </c>
      <c r="H106" s="10">
        <v>4</v>
      </c>
    </row>
    <row r="107" spans="1:8" x14ac:dyDescent="0.55000000000000004">
      <c r="A107" t="s">
        <v>655</v>
      </c>
      <c r="B107">
        <v>2030</v>
      </c>
      <c r="C107" t="s">
        <v>53</v>
      </c>
      <c r="D107" t="s">
        <v>29</v>
      </c>
      <c r="E107">
        <v>688</v>
      </c>
      <c r="F107">
        <v>2.8000000000000003E-4</v>
      </c>
      <c r="G107">
        <v>141141.14114114115</v>
      </c>
      <c r="H107" s="10">
        <v>2</v>
      </c>
    </row>
    <row r="108" spans="1:8" x14ac:dyDescent="0.55000000000000004">
      <c r="A108" t="s">
        <v>958</v>
      </c>
      <c r="B108">
        <v>2030</v>
      </c>
      <c r="C108" t="s">
        <v>53</v>
      </c>
      <c r="D108" t="s">
        <v>29</v>
      </c>
      <c r="E108">
        <v>1153</v>
      </c>
      <c r="F108">
        <v>1.9000000000000001E-4</v>
      </c>
      <c r="G108">
        <v>507507.50750750757</v>
      </c>
      <c r="H108" s="10">
        <v>2</v>
      </c>
    </row>
    <row r="109" spans="1:8" x14ac:dyDescent="0.55000000000000004">
      <c r="A109" t="s">
        <v>656</v>
      </c>
      <c r="B109">
        <v>2030</v>
      </c>
      <c r="C109" t="s">
        <v>69</v>
      </c>
      <c r="D109" t="s">
        <v>65</v>
      </c>
      <c r="E109">
        <v>765</v>
      </c>
      <c r="F109">
        <v>1.3000000000000002E-4</v>
      </c>
      <c r="G109">
        <v>507507.50750750757</v>
      </c>
      <c r="H109" s="10">
        <v>1</v>
      </c>
    </row>
    <row r="110" spans="1:8" x14ac:dyDescent="0.55000000000000004">
      <c r="A110" t="s">
        <v>657</v>
      </c>
      <c r="B110">
        <v>2030</v>
      </c>
      <c r="C110" t="s">
        <v>55</v>
      </c>
      <c r="D110" t="s">
        <v>49</v>
      </c>
      <c r="E110">
        <v>298</v>
      </c>
      <c r="F110">
        <v>2.8000000000000003E-4</v>
      </c>
      <c r="G110">
        <v>141141.14114114115</v>
      </c>
      <c r="H110" s="10">
        <v>2</v>
      </c>
    </row>
    <row r="111" spans="1:8" x14ac:dyDescent="0.55000000000000004">
      <c r="A111" t="s">
        <v>658</v>
      </c>
      <c r="B111">
        <v>2030</v>
      </c>
      <c r="C111" t="s">
        <v>81</v>
      </c>
      <c r="D111" t="s">
        <v>51</v>
      </c>
      <c r="E111">
        <v>247</v>
      </c>
      <c r="F111">
        <v>4.0000000000000003E-5</v>
      </c>
      <c r="G111">
        <v>141141.14114114115</v>
      </c>
      <c r="H111" s="10">
        <v>1</v>
      </c>
    </row>
    <row r="112" spans="1:8" x14ac:dyDescent="0.55000000000000004">
      <c r="A112" t="s">
        <v>957</v>
      </c>
      <c r="B112">
        <v>2030</v>
      </c>
      <c r="C112" t="s">
        <v>33</v>
      </c>
      <c r="D112" t="s">
        <v>81</v>
      </c>
      <c r="E112">
        <v>166</v>
      </c>
      <c r="F112">
        <v>2.0000000000000001E-4</v>
      </c>
      <c r="G112">
        <v>36036.036036036036</v>
      </c>
      <c r="H112" s="10">
        <v>2</v>
      </c>
    </row>
    <row r="113" spans="1:8" x14ac:dyDescent="0.55000000000000004">
      <c r="A113" t="s">
        <v>659</v>
      </c>
      <c r="B113">
        <v>2030</v>
      </c>
      <c r="C113" t="s">
        <v>33</v>
      </c>
      <c r="D113" t="s">
        <v>33</v>
      </c>
      <c r="E113" s="6">
        <v>100</v>
      </c>
      <c r="F113">
        <v>7.6666666666666662E-3</v>
      </c>
      <c r="G113">
        <v>9999999</v>
      </c>
      <c r="H113" s="10" t="s">
        <v>516</v>
      </c>
    </row>
    <row r="114" spans="1:8" x14ac:dyDescent="0.55000000000000004">
      <c r="A114" t="s">
        <v>660</v>
      </c>
      <c r="B114">
        <v>2030</v>
      </c>
      <c r="C114" t="s">
        <v>33</v>
      </c>
      <c r="D114" t="s">
        <v>51</v>
      </c>
      <c r="E114" s="6">
        <v>1140</v>
      </c>
      <c r="F114">
        <v>7.6666666666666662E-3</v>
      </c>
      <c r="G114">
        <v>9999999</v>
      </c>
      <c r="H114" s="10" t="s">
        <v>516</v>
      </c>
    </row>
    <row r="115" spans="1:8" x14ac:dyDescent="0.55000000000000004">
      <c r="A115" t="s">
        <v>661</v>
      </c>
      <c r="B115">
        <v>2030</v>
      </c>
      <c r="C115" t="s">
        <v>33</v>
      </c>
      <c r="D115" t="s">
        <v>41</v>
      </c>
      <c r="E115" s="6">
        <v>1422</v>
      </c>
      <c r="F115">
        <v>7.6666666666666662E-3</v>
      </c>
      <c r="G115">
        <v>9999999</v>
      </c>
      <c r="H115" s="10" t="s">
        <v>516</v>
      </c>
    </row>
    <row r="116" spans="1:8" x14ac:dyDescent="0.55000000000000004">
      <c r="A116" t="s">
        <v>662</v>
      </c>
      <c r="B116">
        <v>2030</v>
      </c>
      <c r="C116" t="s">
        <v>33</v>
      </c>
      <c r="D116" t="s">
        <v>61</v>
      </c>
      <c r="E116" s="6">
        <v>1076</v>
      </c>
      <c r="F116">
        <v>7.6666666666666662E-3</v>
      </c>
      <c r="G116">
        <v>9999999</v>
      </c>
      <c r="H116" s="10" t="s">
        <v>516</v>
      </c>
    </row>
    <row r="117" spans="1:8" x14ac:dyDescent="0.55000000000000004">
      <c r="A117" t="s">
        <v>663</v>
      </c>
      <c r="B117">
        <v>2030</v>
      </c>
      <c r="C117" t="s">
        <v>33</v>
      </c>
      <c r="D117" t="s">
        <v>81</v>
      </c>
      <c r="E117" s="6">
        <v>748</v>
      </c>
      <c r="F117">
        <v>7.6666666666666662E-3</v>
      </c>
      <c r="G117">
        <v>9999999</v>
      </c>
      <c r="H117" s="10" t="s">
        <v>516</v>
      </c>
    </row>
    <row r="118" spans="1:8" x14ac:dyDescent="0.55000000000000004">
      <c r="A118" t="s">
        <v>664</v>
      </c>
      <c r="B118">
        <v>2030</v>
      </c>
      <c r="C118" t="s">
        <v>63</v>
      </c>
      <c r="D118" t="s">
        <v>63</v>
      </c>
      <c r="E118" s="6">
        <v>100</v>
      </c>
      <c r="F118">
        <v>7.6666666666666662E-3</v>
      </c>
      <c r="G118">
        <v>9999999</v>
      </c>
      <c r="H118" s="10" t="s">
        <v>516</v>
      </c>
    </row>
    <row r="119" spans="1:8" x14ac:dyDescent="0.55000000000000004">
      <c r="A119" t="s">
        <v>665</v>
      </c>
      <c r="B119">
        <v>2030</v>
      </c>
      <c r="C119" t="s">
        <v>63</v>
      </c>
      <c r="D119" t="s">
        <v>71</v>
      </c>
      <c r="E119" s="6">
        <v>813</v>
      </c>
      <c r="F119">
        <v>7.6666666666666662E-3</v>
      </c>
      <c r="G119">
        <v>9999999</v>
      </c>
      <c r="H119" s="10" t="s">
        <v>516</v>
      </c>
    </row>
    <row r="120" spans="1:8" x14ac:dyDescent="0.55000000000000004">
      <c r="A120" t="s">
        <v>666</v>
      </c>
      <c r="B120">
        <v>2030</v>
      </c>
      <c r="C120" t="s">
        <v>71</v>
      </c>
      <c r="D120" t="s">
        <v>63</v>
      </c>
      <c r="E120" s="6">
        <v>813</v>
      </c>
      <c r="F120">
        <v>7.6666666666666662E-3</v>
      </c>
      <c r="G120">
        <v>9999999</v>
      </c>
      <c r="H120" s="10" t="s">
        <v>516</v>
      </c>
    </row>
    <row r="121" spans="1:8" x14ac:dyDescent="0.55000000000000004">
      <c r="A121" t="s">
        <v>667</v>
      </c>
      <c r="B121">
        <v>2030</v>
      </c>
      <c r="C121" t="s">
        <v>71</v>
      </c>
      <c r="D121" t="s">
        <v>69</v>
      </c>
      <c r="E121" s="6">
        <v>598</v>
      </c>
      <c r="F121">
        <v>7.6666666666666662E-3</v>
      </c>
      <c r="G121">
        <v>9999999</v>
      </c>
      <c r="H121" s="10" t="s">
        <v>516</v>
      </c>
    </row>
    <row r="122" spans="1:8" x14ac:dyDescent="0.55000000000000004">
      <c r="A122" t="s">
        <v>668</v>
      </c>
      <c r="B122">
        <v>2030</v>
      </c>
      <c r="C122" t="s">
        <v>71</v>
      </c>
      <c r="D122" t="s">
        <v>71</v>
      </c>
      <c r="E122" s="6">
        <v>100</v>
      </c>
      <c r="F122">
        <v>7.6666666666666662E-3</v>
      </c>
      <c r="G122">
        <v>9999999</v>
      </c>
      <c r="H122" s="10" t="s">
        <v>516</v>
      </c>
    </row>
    <row r="123" spans="1:8" x14ac:dyDescent="0.55000000000000004">
      <c r="A123" t="s">
        <v>669</v>
      </c>
      <c r="B123">
        <v>2030</v>
      </c>
      <c r="C123" t="s">
        <v>69</v>
      </c>
      <c r="D123" t="s">
        <v>69</v>
      </c>
      <c r="E123" s="6">
        <v>100</v>
      </c>
      <c r="F123">
        <v>7.6666666666666662E-3</v>
      </c>
      <c r="G123">
        <v>9999999</v>
      </c>
      <c r="H123" s="10" t="s">
        <v>516</v>
      </c>
    </row>
    <row r="124" spans="1:8" x14ac:dyDescent="0.55000000000000004">
      <c r="A124" t="s">
        <v>670</v>
      </c>
      <c r="B124">
        <v>2030</v>
      </c>
      <c r="C124" t="s">
        <v>69</v>
      </c>
      <c r="D124" t="s">
        <v>65</v>
      </c>
      <c r="E124" s="6">
        <v>969</v>
      </c>
      <c r="F124">
        <v>7.6666666666666662E-3</v>
      </c>
      <c r="G124">
        <v>9999999</v>
      </c>
      <c r="H124" s="10" t="s">
        <v>516</v>
      </c>
    </row>
    <row r="125" spans="1:8" x14ac:dyDescent="0.55000000000000004">
      <c r="A125" t="s">
        <v>671</v>
      </c>
      <c r="B125">
        <v>2030</v>
      </c>
      <c r="C125" t="s">
        <v>69</v>
      </c>
      <c r="D125" t="s">
        <v>71</v>
      </c>
      <c r="E125" s="6">
        <v>598</v>
      </c>
      <c r="F125">
        <v>7.6666666666666662E-3</v>
      </c>
      <c r="G125">
        <v>9999999</v>
      </c>
      <c r="H125" s="10" t="s">
        <v>516</v>
      </c>
    </row>
    <row r="126" spans="1:8" x14ac:dyDescent="0.55000000000000004">
      <c r="A126" t="s">
        <v>672</v>
      </c>
      <c r="B126">
        <v>2030</v>
      </c>
      <c r="C126" t="s">
        <v>65</v>
      </c>
      <c r="D126" t="s">
        <v>69</v>
      </c>
      <c r="E126" s="6">
        <v>969</v>
      </c>
      <c r="F126">
        <v>7.6666666666666662E-3</v>
      </c>
      <c r="G126">
        <v>9999999</v>
      </c>
      <c r="H126" s="10" t="s">
        <v>516</v>
      </c>
    </row>
    <row r="127" spans="1:8" x14ac:dyDescent="0.55000000000000004">
      <c r="A127" t="s">
        <v>673</v>
      </c>
      <c r="B127">
        <v>2030</v>
      </c>
      <c r="C127" t="s">
        <v>65</v>
      </c>
      <c r="D127" t="s">
        <v>51</v>
      </c>
      <c r="E127" s="6">
        <v>244</v>
      </c>
      <c r="F127">
        <v>7.6666666666666662E-3</v>
      </c>
      <c r="G127">
        <v>9999999</v>
      </c>
      <c r="H127" s="10" t="s">
        <v>516</v>
      </c>
    </row>
    <row r="128" spans="1:8" x14ac:dyDescent="0.55000000000000004">
      <c r="A128" t="s">
        <v>674</v>
      </c>
      <c r="B128">
        <v>2030</v>
      </c>
      <c r="C128" t="s">
        <v>65</v>
      </c>
      <c r="D128" t="s">
        <v>73</v>
      </c>
      <c r="E128" s="6">
        <v>200</v>
      </c>
      <c r="F128">
        <v>7.6666666666666662E-3</v>
      </c>
      <c r="G128">
        <v>9999999</v>
      </c>
      <c r="H128" s="10" t="s">
        <v>516</v>
      </c>
    </row>
    <row r="129" spans="1:8" x14ac:dyDescent="0.55000000000000004">
      <c r="A129" t="s">
        <v>675</v>
      </c>
      <c r="B129">
        <v>2030</v>
      </c>
      <c r="C129" t="s">
        <v>65</v>
      </c>
      <c r="D129" t="s">
        <v>77</v>
      </c>
      <c r="E129" s="6">
        <v>346</v>
      </c>
      <c r="F129">
        <v>7.6666666666666662E-3</v>
      </c>
      <c r="G129">
        <v>9999999</v>
      </c>
      <c r="H129" s="10" t="s">
        <v>516</v>
      </c>
    </row>
    <row r="130" spans="1:8" x14ac:dyDescent="0.55000000000000004">
      <c r="A130" t="s">
        <v>676</v>
      </c>
      <c r="B130">
        <v>2030</v>
      </c>
      <c r="C130" t="s">
        <v>65</v>
      </c>
      <c r="D130" t="s">
        <v>81</v>
      </c>
      <c r="E130" s="6">
        <v>440</v>
      </c>
      <c r="F130">
        <v>7.6666666666666662E-3</v>
      </c>
      <c r="G130">
        <v>9999999</v>
      </c>
      <c r="H130" s="10" t="s">
        <v>516</v>
      </c>
    </row>
    <row r="131" spans="1:8" x14ac:dyDescent="0.55000000000000004">
      <c r="A131" t="s">
        <v>677</v>
      </c>
      <c r="B131">
        <v>2030</v>
      </c>
      <c r="C131" t="s">
        <v>65</v>
      </c>
      <c r="D131" t="s">
        <v>65</v>
      </c>
      <c r="E131" s="6">
        <v>100</v>
      </c>
      <c r="F131">
        <v>7.6666666666666662E-3</v>
      </c>
      <c r="G131">
        <v>9999999</v>
      </c>
      <c r="H131" s="10" t="s">
        <v>516</v>
      </c>
    </row>
    <row r="132" spans="1:8" x14ac:dyDescent="0.55000000000000004">
      <c r="A132" t="s">
        <v>678</v>
      </c>
      <c r="B132">
        <v>2030</v>
      </c>
      <c r="C132" t="s">
        <v>77</v>
      </c>
      <c r="D132" t="s">
        <v>77</v>
      </c>
      <c r="E132" s="6">
        <v>100</v>
      </c>
      <c r="F132">
        <v>7.6666666666666662E-3</v>
      </c>
      <c r="G132">
        <v>9999999</v>
      </c>
      <c r="H132" s="10" t="s">
        <v>516</v>
      </c>
    </row>
    <row r="133" spans="1:8" x14ac:dyDescent="0.55000000000000004">
      <c r="A133" t="s">
        <v>679</v>
      </c>
      <c r="B133">
        <v>2030</v>
      </c>
      <c r="C133" t="s">
        <v>77</v>
      </c>
      <c r="D133" t="s">
        <v>65</v>
      </c>
      <c r="E133" s="6">
        <v>346</v>
      </c>
      <c r="F133">
        <v>7.6666666666666662E-3</v>
      </c>
      <c r="G133">
        <v>9999999</v>
      </c>
      <c r="H133" s="10" t="s">
        <v>516</v>
      </c>
    </row>
    <row r="134" spans="1:8" x14ac:dyDescent="0.55000000000000004">
      <c r="A134" t="s">
        <v>680</v>
      </c>
      <c r="B134">
        <v>2030</v>
      </c>
      <c r="C134" t="s">
        <v>77</v>
      </c>
      <c r="D134" t="s">
        <v>81</v>
      </c>
      <c r="E134" s="6">
        <v>139</v>
      </c>
      <c r="F134">
        <v>7.6666666666666662E-3</v>
      </c>
      <c r="G134">
        <v>9999999</v>
      </c>
      <c r="H134" s="10" t="s">
        <v>516</v>
      </c>
    </row>
    <row r="135" spans="1:8" x14ac:dyDescent="0.55000000000000004">
      <c r="A135" t="s">
        <v>681</v>
      </c>
      <c r="B135">
        <v>2030</v>
      </c>
      <c r="C135" t="s">
        <v>81</v>
      </c>
      <c r="D135" t="s">
        <v>33</v>
      </c>
      <c r="E135" s="6">
        <v>754</v>
      </c>
      <c r="F135">
        <v>7.6666666666666662E-3</v>
      </c>
      <c r="G135">
        <v>9999999</v>
      </c>
      <c r="H135" s="10" t="s">
        <v>516</v>
      </c>
    </row>
    <row r="136" spans="1:8" x14ac:dyDescent="0.55000000000000004">
      <c r="A136" t="s">
        <v>682</v>
      </c>
      <c r="B136">
        <v>2030</v>
      </c>
      <c r="C136" t="s">
        <v>81</v>
      </c>
      <c r="D136" t="s">
        <v>81</v>
      </c>
      <c r="E136" s="6">
        <v>100</v>
      </c>
      <c r="F136">
        <v>7.6666666666666662E-3</v>
      </c>
      <c r="G136">
        <v>9999999</v>
      </c>
      <c r="H136" s="10" t="s">
        <v>516</v>
      </c>
    </row>
    <row r="137" spans="1:8" x14ac:dyDescent="0.55000000000000004">
      <c r="A137" t="s">
        <v>683</v>
      </c>
      <c r="B137">
        <v>2030</v>
      </c>
      <c r="C137" t="s">
        <v>81</v>
      </c>
      <c r="D137" t="s">
        <v>77</v>
      </c>
      <c r="E137" s="6">
        <v>139</v>
      </c>
      <c r="F137">
        <v>7.6666666666666662E-3</v>
      </c>
      <c r="G137">
        <v>9999999</v>
      </c>
      <c r="H137" s="10" t="s">
        <v>516</v>
      </c>
    </row>
    <row r="138" spans="1:8" x14ac:dyDescent="0.55000000000000004">
      <c r="A138" t="s">
        <v>684</v>
      </c>
      <c r="B138">
        <v>2030</v>
      </c>
      <c r="C138" t="s">
        <v>81</v>
      </c>
      <c r="D138" t="s">
        <v>65</v>
      </c>
      <c r="E138" s="6">
        <v>440</v>
      </c>
      <c r="F138">
        <v>7.6666666666666662E-3</v>
      </c>
      <c r="G138">
        <v>9999999</v>
      </c>
      <c r="H138" s="10" t="s">
        <v>516</v>
      </c>
    </row>
    <row r="139" spans="1:8" x14ac:dyDescent="0.55000000000000004">
      <c r="A139" t="s">
        <v>685</v>
      </c>
      <c r="B139">
        <v>2030</v>
      </c>
      <c r="C139" t="s">
        <v>81</v>
      </c>
      <c r="D139" t="s">
        <v>51</v>
      </c>
      <c r="E139" s="6">
        <v>386</v>
      </c>
      <c r="F139">
        <v>7.6666666666666662E-3</v>
      </c>
      <c r="G139">
        <v>9999999</v>
      </c>
      <c r="H139" s="10" t="s">
        <v>516</v>
      </c>
    </row>
    <row r="140" spans="1:8" x14ac:dyDescent="0.55000000000000004">
      <c r="A140" t="s">
        <v>686</v>
      </c>
      <c r="B140">
        <v>2030</v>
      </c>
      <c r="C140" t="s">
        <v>73</v>
      </c>
      <c r="D140" t="s">
        <v>73</v>
      </c>
      <c r="E140" s="6">
        <v>100</v>
      </c>
      <c r="F140">
        <v>7.6666666666666662E-3</v>
      </c>
      <c r="G140">
        <v>9999999</v>
      </c>
      <c r="H140" s="10" t="s">
        <v>516</v>
      </c>
    </row>
    <row r="141" spans="1:8" x14ac:dyDescent="0.55000000000000004">
      <c r="A141" t="s">
        <v>687</v>
      </c>
      <c r="B141">
        <v>2030</v>
      </c>
      <c r="C141" t="s">
        <v>73</v>
      </c>
      <c r="D141" t="s">
        <v>65</v>
      </c>
      <c r="E141" s="6">
        <v>200</v>
      </c>
      <c r="F141">
        <v>7.6666666666666662E-3</v>
      </c>
      <c r="G141">
        <v>9999999</v>
      </c>
      <c r="H141" s="10" t="s">
        <v>516</v>
      </c>
    </row>
    <row r="142" spans="1:8" x14ac:dyDescent="0.55000000000000004">
      <c r="A142" t="s">
        <v>688</v>
      </c>
      <c r="B142">
        <v>2030</v>
      </c>
      <c r="C142" t="s">
        <v>73</v>
      </c>
      <c r="D142" t="s">
        <v>53</v>
      </c>
      <c r="E142" s="6">
        <v>545</v>
      </c>
      <c r="F142">
        <v>7.6666666666666662E-3</v>
      </c>
      <c r="G142">
        <v>9999999</v>
      </c>
      <c r="H142" s="10" t="s">
        <v>516</v>
      </c>
    </row>
    <row r="143" spans="1:8" x14ac:dyDescent="0.55000000000000004">
      <c r="A143" t="s">
        <v>689</v>
      </c>
      <c r="B143">
        <v>2030</v>
      </c>
      <c r="C143" t="s">
        <v>73</v>
      </c>
      <c r="D143" t="s">
        <v>75</v>
      </c>
      <c r="E143" s="6">
        <v>330</v>
      </c>
      <c r="F143">
        <v>7.6666666666666662E-3</v>
      </c>
      <c r="G143">
        <v>9999999</v>
      </c>
      <c r="H143" s="10" t="s">
        <v>516</v>
      </c>
    </row>
    <row r="144" spans="1:8" x14ac:dyDescent="0.55000000000000004">
      <c r="A144" t="s">
        <v>690</v>
      </c>
      <c r="B144">
        <v>2030</v>
      </c>
      <c r="C144" t="s">
        <v>73</v>
      </c>
      <c r="D144" t="s">
        <v>51</v>
      </c>
      <c r="E144" s="6">
        <v>79</v>
      </c>
      <c r="F144">
        <v>7.6666666666666662E-3</v>
      </c>
      <c r="G144">
        <v>9999999</v>
      </c>
      <c r="H144" s="10" t="s">
        <v>516</v>
      </c>
    </row>
    <row r="145" spans="1:8" x14ac:dyDescent="0.55000000000000004">
      <c r="A145" t="s">
        <v>691</v>
      </c>
      <c r="B145">
        <v>2030</v>
      </c>
      <c r="C145" t="s">
        <v>51</v>
      </c>
      <c r="D145" t="s">
        <v>51</v>
      </c>
      <c r="E145" s="6">
        <v>100</v>
      </c>
      <c r="F145">
        <v>7.6666666666666662E-3</v>
      </c>
      <c r="G145">
        <v>9999999</v>
      </c>
      <c r="H145" s="10" t="s">
        <v>516</v>
      </c>
    </row>
    <row r="146" spans="1:8" x14ac:dyDescent="0.55000000000000004">
      <c r="A146" t="s">
        <v>692</v>
      </c>
      <c r="B146">
        <v>2030</v>
      </c>
      <c r="C146" t="s">
        <v>51</v>
      </c>
      <c r="D146" t="s">
        <v>75</v>
      </c>
      <c r="E146" s="6">
        <v>298</v>
      </c>
      <c r="F146">
        <v>7.6666666666666662E-3</v>
      </c>
      <c r="G146">
        <v>9999999</v>
      </c>
      <c r="H146" s="10" t="s">
        <v>516</v>
      </c>
    </row>
    <row r="147" spans="1:8" x14ac:dyDescent="0.55000000000000004">
      <c r="A147" t="s">
        <v>693</v>
      </c>
      <c r="B147">
        <v>2030</v>
      </c>
      <c r="C147" t="s">
        <v>51</v>
      </c>
      <c r="D147" t="s">
        <v>29</v>
      </c>
      <c r="E147" s="6">
        <v>727</v>
      </c>
      <c r="F147">
        <v>7.6666666666666662E-3</v>
      </c>
      <c r="G147">
        <v>9999999</v>
      </c>
      <c r="H147" s="10" t="s">
        <v>516</v>
      </c>
    </row>
    <row r="148" spans="1:8" x14ac:dyDescent="0.55000000000000004">
      <c r="A148" t="s">
        <v>694</v>
      </c>
      <c r="B148">
        <v>2030</v>
      </c>
      <c r="C148" t="s">
        <v>51</v>
      </c>
      <c r="D148" t="s">
        <v>65</v>
      </c>
      <c r="E148" s="6">
        <v>244</v>
      </c>
      <c r="F148">
        <v>7.6666666666666662E-3</v>
      </c>
      <c r="G148">
        <v>9999999</v>
      </c>
      <c r="H148" s="10" t="s">
        <v>516</v>
      </c>
    </row>
    <row r="149" spans="1:8" x14ac:dyDescent="0.55000000000000004">
      <c r="A149" t="s">
        <v>695</v>
      </c>
      <c r="B149">
        <v>2030</v>
      </c>
      <c r="C149" t="s">
        <v>51</v>
      </c>
      <c r="D149" t="s">
        <v>33</v>
      </c>
      <c r="E149" s="6">
        <v>1148</v>
      </c>
      <c r="F149">
        <v>7.6666666666666662E-3</v>
      </c>
      <c r="G149">
        <v>9999999</v>
      </c>
      <c r="H149" s="10" t="s">
        <v>516</v>
      </c>
    </row>
    <row r="150" spans="1:8" x14ac:dyDescent="0.55000000000000004">
      <c r="A150" t="s">
        <v>696</v>
      </c>
      <c r="B150">
        <v>2030</v>
      </c>
      <c r="C150" t="s">
        <v>51</v>
      </c>
      <c r="D150" t="s">
        <v>73</v>
      </c>
      <c r="E150" s="6">
        <v>79</v>
      </c>
      <c r="F150">
        <v>7.6666666666666662E-3</v>
      </c>
      <c r="G150">
        <v>9999999</v>
      </c>
      <c r="H150" s="10" t="s">
        <v>516</v>
      </c>
    </row>
    <row r="151" spans="1:8" x14ac:dyDescent="0.55000000000000004">
      <c r="A151" t="s">
        <v>697</v>
      </c>
      <c r="B151">
        <v>2030</v>
      </c>
      <c r="C151" t="s">
        <v>51</v>
      </c>
      <c r="D151" t="s">
        <v>81</v>
      </c>
      <c r="E151" s="6">
        <v>386</v>
      </c>
      <c r="F151">
        <v>7.6666666666666662E-3</v>
      </c>
      <c r="G151">
        <v>9999999</v>
      </c>
      <c r="H151" s="10" t="s">
        <v>516</v>
      </c>
    </row>
    <row r="152" spans="1:8" x14ac:dyDescent="0.55000000000000004">
      <c r="A152" t="s">
        <v>698</v>
      </c>
      <c r="B152">
        <v>2030</v>
      </c>
      <c r="C152" t="s">
        <v>51</v>
      </c>
      <c r="D152" t="s">
        <v>61</v>
      </c>
      <c r="E152" s="6">
        <v>866</v>
      </c>
      <c r="F152">
        <v>7.6666666666666662E-3</v>
      </c>
      <c r="G152">
        <v>9999999</v>
      </c>
      <c r="H152" s="10" t="s">
        <v>516</v>
      </c>
    </row>
    <row r="153" spans="1:8" x14ac:dyDescent="0.55000000000000004">
      <c r="A153" t="s">
        <v>699</v>
      </c>
      <c r="B153">
        <v>2030</v>
      </c>
      <c r="C153" t="s">
        <v>53</v>
      </c>
      <c r="D153" t="s">
        <v>53</v>
      </c>
      <c r="E153" s="6">
        <v>100</v>
      </c>
      <c r="F153">
        <v>7.6666666666666662E-3</v>
      </c>
      <c r="G153">
        <v>9999999</v>
      </c>
      <c r="H153" s="10" t="s">
        <v>516</v>
      </c>
    </row>
    <row r="154" spans="1:8" x14ac:dyDescent="0.55000000000000004">
      <c r="A154" t="s">
        <v>700</v>
      </c>
      <c r="B154">
        <v>2030</v>
      </c>
      <c r="C154" t="s">
        <v>53</v>
      </c>
      <c r="D154" t="s">
        <v>75</v>
      </c>
      <c r="E154" s="6">
        <v>692</v>
      </c>
      <c r="F154">
        <v>7.6666666666666662E-3</v>
      </c>
      <c r="G154">
        <v>9999999</v>
      </c>
      <c r="H154" s="10" t="s">
        <v>516</v>
      </c>
    </row>
    <row r="155" spans="1:8" x14ac:dyDescent="0.55000000000000004">
      <c r="A155" t="s">
        <v>701</v>
      </c>
      <c r="B155">
        <v>2030</v>
      </c>
      <c r="C155" t="s">
        <v>53</v>
      </c>
      <c r="D155" t="s">
        <v>29</v>
      </c>
      <c r="E155" s="6">
        <v>565</v>
      </c>
      <c r="F155">
        <v>7.6666666666666662E-3</v>
      </c>
      <c r="G155">
        <v>9999999</v>
      </c>
      <c r="H155" s="10" t="s">
        <v>516</v>
      </c>
    </row>
    <row r="156" spans="1:8" x14ac:dyDescent="0.55000000000000004">
      <c r="A156" t="s">
        <v>702</v>
      </c>
      <c r="B156">
        <v>2030</v>
      </c>
      <c r="C156" t="s">
        <v>53</v>
      </c>
      <c r="D156" t="s">
        <v>67</v>
      </c>
      <c r="E156" s="6">
        <v>446</v>
      </c>
      <c r="F156">
        <v>7.6666666666666662E-3</v>
      </c>
      <c r="G156">
        <v>9999999</v>
      </c>
      <c r="H156" s="10" t="s">
        <v>516</v>
      </c>
    </row>
    <row r="157" spans="1:8" x14ac:dyDescent="0.55000000000000004">
      <c r="A157" t="s">
        <v>703</v>
      </c>
      <c r="B157">
        <v>2030</v>
      </c>
      <c r="C157" t="s">
        <v>53</v>
      </c>
      <c r="D157" t="s">
        <v>73</v>
      </c>
      <c r="E157" s="6">
        <v>545</v>
      </c>
      <c r="F157">
        <v>7.6666666666666662E-3</v>
      </c>
      <c r="G157">
        <v>9999999</v>
      </c>
      <c r="H157" s="10" t="s">
        <v>516</v>
      </c>
    </row>
    <row r="158" spans="1:8" x14ac:dyDescent="0.55000000000000004">
      <c r="A158" t="s">
        <v>704</v>
      </c>
      <c r="B158">
        <v>2030</v>
      </c>
      <c r="C158" t="s">
        <v>67</v>
      </c>
      <c r="D158" t="s">
        <v>67</v>
      </c>
      <c r="E158" s="6">
        <v>100</v>
      </c>
      <c r="F158">
        <v>7.6666666666666662E-3</v>
      </c>
      <c r="G158">
        <v>9999999</v>
      </c>
      <c r="H158" s="10" t="s">
        <v>516</v>
      </c>
    </row>
    <row r="159" spans="1:8" x14ac:dyDescent="0.55000000000000004">
      <c r="A159" t="s">
        <v>705</v>
      </c>
      <c r="B159">
        <v>2030</v>
      </c>
      <c r="C159" t="s">
        <v>67</v>
      </c>
      <c r="D159" t="s">
        <v>53</v>
      </c>
      <c r="E159" s="6">
        <v>446</v>
      </c>
      <c r="F159">
        <v>7.6666666666666662E-3</v>
      </c>
      <c r="G159">
        <v>9999999</v>
      </c>
      <c r="H159" s="10" t="s">
        <v>516</v>
      </c>
    </row>
    <row r="160" spans="1:8" x14ac:dyDescent="0.55000000000000004">
      <c r="A160" t="s">
        <v>706</v>
      </c>
      <c r="B160">
        <v>2030</v>
      </c>
      <c r="C160" t="s">
        <v>67</v>
      </c>
      <c r="D160" t="s">
        <v>79</v>
      </c>
      <c r="E160" s="6">
        <v>307</v>
      </c>
      <c r="F160">
        <v>7.6666666666666662E-3</v>
      </c>
      <c r="G160">
        <v>9999999</v>
      </c>
      <c r="H160" s="10" t="s">
        <v>516</v>
      </c>
    </row>
    <row r="161" spans="1:8" x14ac:dyDescent="0.55000000000000004">
      <c r="A161" t="s">
        <v>707</v>
      </c>
      <c r="B161">
        <v>2030</v>
      </c>
      <c r="C161" t="s">
        <v>79</v>
      </c>
      <c r="D161" t="s">
        <v>79</v>
      </c>
      <c r="E161" s="6">
        <v>100</v>
      </c>
      <c r="F161">
        <v>7.6666666666666662E-3</v>
      </c>
      <c r="G161">
        <v>9999999</v>
      </c>
      <c r="H161" s="10" t="s">
        <v>516</v>
      </c>
    </row>
    <row r="162" spans="1:8" x14ac:dyDescent="0.55000000000000004">
      <c r="A162" t="s">
        <v>708</v>
      </c>
      <c r="B162">
        <v>2030</v>
      </c>
      <c r="C162" t="s">
        <v>79</v>
      </c>
      <c r="D162" t="s">
        <v>67</v>
      </c>
      <c r="E162" s="6">
        <v>307</v>
      </c>
      <c r="F162">
        <v>7.6666666666666662E-3</v>
      </c>
      <c r="G162">
        <v>9999999</v>
      </c>
      <c r="H162" s="10" t="s">
        <v>516</v>
      </c>
    </row>
    <row r="163" spans="1:8" x14ac:dyDescent="0.55000000000000004">
      <c r="A163" t="s">
        <v>709</v>
      </c>
      <c r="B163">
        <v>2030</v>
      </c>
      <c r="C163" t="s">
        <v>79</v>
      </c>
      <c r="D163" t="s">
        <v>59</v>
      </c>
      <c r="E163" s="6">
        <v>308</v>
      </c>
      <c r="F163">
        <v>7.6666666666666662E-3</v>
      </c>
      <c r="G163">
        <v>9999999</v>
      </c>
      <c r="H163" s="10" t="s">
        <v>516</v>
      </c>
    </row>
    <row r="164" spans="1:8" x14ac:dyDescent="0.55000000000000004">
      <c r="A164" t="s">
        <v>710</v>
      </c>
      <c r="B164">
        <v>2030</v>
      </c>
      <c r="C164" t="s">
        <v>59</v>
      </c>
      <c r="D164" t="s">
        <v>59</v>
      </c>
      <c r="E164" s="6">
        <v>100</v>
      </c>
      <c r="F164">
        <v>7.6666666666666662E-3</v>
      </c>
      <c r="G164">
        <v>9999999</v>
      </c>
      <c r="H164" s="10" t="s">
        <v>516</v>
      </c>
    </row>
    <row r="165" spans="1:8" x14ac:dyDescent="0.55000000000000004">
      <c r="A165" t="s">
        <v>711</v>
      </c>
      <c r="B165">
        <v>2030</v>
      </c>
      <c r="C165" t="s">
        <v>59</v>
      </c>
      <c r="D165" t="s">
        <v>79</v>
      </c>
      <c r="E165" s="6">
        <v>308</v>
      </c>
      <c r="F165">
        <v>7.6666666666666662E-3</v>
      </c>
      <c r="G165">
        <v>9999999</v>
      </c>
      <c r="H165" s="10" t="s">
        <v>516</v>
      </c>
    </row>
    <row r="166" spans="1:8" x14ac:dyDescent="0.55000000000000004">
      <c r="A166" t="s">
        <v>712</v>
      </c>
      <c r="B166">
        <v>2030</v>
      </c>
      <c r="C166" t="s">
        <v>49</v>
      </c>
      <c r="D166" t="s">
        <v>49</v>
      </c>
      <c r="E166" s="6">
        <v>100</v>
      </c>
      <c r="F166">
        <v>7.6666666666666662E-3</v>
      </c>
      <c r="G166">
        <v>9999999</v>
      </c>
      <c r="H166" s="10" t="s">
        <v>516</v>
      </c>
    </row>
    <row r="167" spans="1:8" x14ac:dyDescent="0.55000000000000004">
      <c r="A167" t="s">
        <v>713</v>
      </c>
      <c r="B167">
        <v>2030</v>
      </c>
      <c r="C167" t="s">
        <v>49</v>
      </c>
      <c r="D167" t="s">
        <v>55</v>
      </c>
      <c r="E167" s="6">
        <v>399</v>
      </c>
      <c r="F167">
        <v>7.6666666666666662E-3</v>
      </c>
      <c r="G167">
        <v>9999999</v>
      </c>
      <c r="H167" s="10" t="s">
        <v>516</v>
      </c>
    </row>
    <row r="168" spans="1:8" x14ac:dyDescent="0.55000000000000004">
      <c r="A168" t="s">
        <v>714</v>
      </c>
      <c r="B168">
        <v>2030</v>
      </c>
      <c r="C168" t="s">
        <v>55</v>
      </c>
      <c r="D168" t="s">
        <v>55</v>
      </c>
      <c r="E168" s="6">
        <v>100</v>
      </c>
      <c r="F168">
        <v>7.6666666666666662E-3</v>
      </c>
      <c r="G168">
        <v>9999999</v>
      </c>
      <c r="H168" s="10" t="s">
        <v>516</v>
      </c>
    </row>
    <row r="169" spans="1:8" x14ac:dyDescent="0.55000000000000004">
      <c r="A169" t="s">
        <v>715</v>
      </c>
      <c r="B169">
        <v>2030</v>
      </c>
      <c r="C169" t="s">
        <v>55</v>
      </c>
      <c r="D169" t="s">
        <v>49</v>
      </c>
      <c r="E169" s="6">
        <v>399</v>
      </c>
      <c r="F169">
        <v>7.6666666666666662E-3</v>
      </c>
      <c r="G169">
        <v>9999999</v>
      </c>
      <c r="H169" s="10" t="s">
        <v>516</v>
      </c>
    </row>
    <row r="170" spans="1:8" x14ac:dyDescent="0.55000000000000004">
      <c r="A170" t="s">
        <v>716</v>
      </c>
      <c r="B170">
        <v>2030</v>
      </c>
      <c r="C170" t="s">
        <v>55</v>
      </c>
      <c r="D170" t="s">
        <v>47</v>
      </c>
      <c r="E170" s="6">
        <v>660</v>
      </c>
      <c r="F170">
        <v>7.6666666666666662E-3</v>
      </c>
      <c r="G170">
        <v>9999999</v>
      </c>
      <c r="H170" s="10" t="s">
        <v>516</v>
      </c>
    </row>
    <row r="171" spans="1:8" x14ac:dyDescent="0.55000000000000004">
      <c r="A171" t="s">
        <v>717</v>
      </c>
      <c r="B171">
        <v>2030</v>
      </c>
      <c r="C171" t="s">
        <v>47</v>
      </c>
      <c r="D171" t="s">
        <v>47</v>
      </c>
      <c r="E171" s="6">
        <v>100</v>
      </c>
      <c r="F171">
        <v>7.6666666666666662E-3</v>
      </c>
      <c r="G171">
        <v>9999999</v>
      </c>
      <c r="H171" s="10" t="s">
        <v>516</v>
      </c>
    </row>
    <row r="172" spans="1:8" x14ac:dyDescent="0.55000000000000004">
      <c r="A172" t="s">
        <v>718</v>
      </c>
      <c r="B172">
        <v>2030</v>
      </c>
      <c r="C172" t="s">
        <v>47</v>
      </c>
      <c r="D172" t="s">
        <v>55</v>
      </c>
      <c r="E172" s="6">
        <v>660</v>
      </c>
      <c r="F172">
        <v>7.6666666666666662E-3</v>
      </c>
      <c r="G172">
        <v>9999999</v>
      </c>
      <c r="H172" s="10" t="s">
        <v>516</v>
      </c>
    </row>
    <row r="173" spans="1:8" x14ac:dyDescent="0.55000000000000004">
      <c r="A173" t="s">
        <v>719</v>
      </c>
      <c r="B173">
        <v>2030</v>
      </c>
      <c r="C173" t="s">
        <v>75</v>
      </c>
      <c r="D173" t="s">
        <v>51</v>
      </c>
      <c r="E173" s="6">
        <v>301</v>
      </c>
      <c r="F173">
        <v>7.6666666666666662E-3</v>
      </c>
      <c r="G173">
        <v>9999999</v>
      </c>
      <c r="H173" s="10" t="s">
        <v>516</v>
      </c>
    </row>
    <row r="174" spans="1:8" x14ac:dyDescent="0.55000000000000004">
      <c r="A174" t="s">
        <v>720</v>
      </c>
      <c r="B174">
        <v>2030</v>
      </c>
      <c r="C174" t="s">
        <v>75</v>
      </c>
      <c r="D174" t="s">
        <v>29</v>
      </c>
      <c r="E174" s="6">
        <v>354</v>
      </c>
      <c r="F174">
        <v>7.6666666666666662E-3</v>
      </c>
      <c r="G174">
        <v>9999999</v>
      </c>
      <c r="H174" s="10" t="s">
        <v>516</v>
      </c>
    </row>
    <row r="175" spans="1:8" x14ac:dyDescent="0.55000000000000004">
      <c r="A175" t="s">
        <v>721</v>
      </c>
      <c r="B175">
        <v>2030</v>
      </c>
      <c r="C175" t="s">
        <v>75</v>
      </c>
      <c r="D175" t="s">
        <v>53</v>
      </c>
      <c r="E175" s="6">
        <v>692</v>
      </c>
      <c r="F175">
        <v>7.6666666666666662E-3</v>
      </c>
      <c r="G175">
        <v>9999999</v>
      </c>
      <c r="H175" s="10" t="s">
        <v>516</v>
      </c>
    </row>
    <row r="176" spans="1:8" x14ac:dyDescent="0.55000000000000004">
      <c r="A176" t="s">
        <v>722</v>
      </c>
      <c r="B176">
        <v>2030</v>
      </c>
      <c r="C176" t="s">
        <v>75</v>
      </c>
      <c r="D176" t="s">
        <v>73</v>
      </c>
      <c r="E176" s="6">
        <v>328</v>
      </c>
      <c r="F176">
        <v>7.6666666666666662E-3</v>
      </c>
      <c r="G176">
        <v>9999999</v>
      </c>
      <c r="H176" s="10" t="s">
        <v>516</v>
      </c>
    </row>
    <row r="177" spans="1:8" x14ac:dyDescent="0.55000000000000004">
      <c r="A177" t="s">
        <v>723</v>
      </c>
      <c r="B177">
        <v>2030</v>
      </c>
      <c r="C177" t="s">
        <v>75</v>
      </c>
      <c r="D177" t="s">
        <v>75</v>
      </c>
      <c r="E177" s="6">
        <v>100</v>
      </c>
      <c r="F177">
        <v>7.6666666666666662E-3</v>
      </c>
      <c r="G177">
        <v>9999999</v>
      </c>
      <c r="H177" s="10" t="s">
        <v>516</v>
      </c>
    </row>
    <row r="178" spans="1:8" x14ac:dyDescent="0.55000000000000004">
      <c r="A178" t="s">
        <v>724</v>
      </c>
      <c r="B178">
        <v>2030</v>
      </c>
      <c r="C178" t="s">
        <v>29</v>
      </c>
      <c r="D178" t="s">
        <v>51</v>
      </c>
      <c r="E178" s="6">
        <v>789</v>
      </c>
      <c r="F178">
        <v>7.6666666666666662E-3</v>
      </c>
      <c r="G178">
        <v>9999999</v>
      </c>
      <c r="H178" s="10" t="s">
        <v>516</v>
      </c>
    </row>
    <row r="179" spans="1:8" x14ac:dyDescent="0.55000000000000004">
      <c r="A179" t="s">
        <v>725</v>
      </c>
      <c r="B179">
        <v>2030</v>
      </c>
      <c r="C179" t="s">
        <v>29</v>
      </c>
      <c r="D179" t="s">
        <v>57</v>
      </c>
      <c r="E179" s="6">
        <v>758</v>
      </c>
      <c r="F179">
        <v>7.6666666666666662E-3</v>
      </c>
      <c r="G179">
        <v>9999999</v>
      </c>
      <c r="H179" s="10" t="s">
        <v>516</v>
      </c>
    </row>
    <row r="180" spans="1:8" x14ac:dyDescent="0.55000000000000004">
      <c r="A180" t="s">
        <v>726</v>
      </c>
      <c r="B180">
        <v>2030</v>
      </c>
      <c r="C180" t="s">
        <v>29</v>
      </c>
      <c r="D180" t="s">
        <v>75</v>
      </c>
      <c r="E180" s="6">
        <v>354</v>
      </c>
      <c r="F180">
        <v>7.6666666666666662E-3</v>
      </c>
      <c r="G180">
        <v>9999999</v>
      </c>
      <c r="H180" s="10" t="s">
        <v>516</v>
      </c>
    </row>
    <row r="181" spans="1:8" x14ac:dyDescent="0.55000000000000004">
      <c r="A181" t="s">
        <v>727</v>
      </c>
      <c r="B181">
        <v>2030</v>
      </c>
      <c r="C181" t="s">
        <v>29</v>
      </c>
      <c r="D181" t="s">
        <v>43</v>
      </c>
      <c r="E181" s="6">
        <v>354</v>
      </c>
      <c r="F181">
        <v>7.6666666666666662E-3</v>
      </c>
      <c r="G181">
        <v>9999999</v>
      </c>
      <c r="H181" s="10" t="s">
        <v>516</v>
      </c>
    </row>
    <row r="182" spans="1:8" x14ac:dyDescent="0.55000000000000004">
      <c r="A182" t="s">
        <v>728</v>
      </c>
      <c r="B182">
        <v>2030</v>
      </c>
      <c r="C182" t="s">
        <v>29</v>
      </c>
      <c r="D182" t="s">
        <v>41</v>
      </c>
      <c r="E182" s="6">
        <v>1049</v>
      </c>
      <c r="F182">
        <v>7.6666666666666662E-3</v>
      </c>
      <c r="G182">
        <v>9999999</v>
      </c>
      <c r="H182" s="10" t="s">
        <v>516</v>
      </c>
    </row>
    <row r="183" spans="1:8" x14ac:dyDescent="0.55000000000000004">
      <c r="A183" t="s">
        <v>729</v>
      </c>
      <c r="B183">
        <v>2030</v>
      </c>
      <c r="C183" t="s">
        <v>29</v>
      </c>
      <c r="D183" t="s">
        <v>35</v>
      </c>
      <c r="E183" s="6">
        <v>663</v>
      </c>
      <c r="F183">
        <v>7.6666666666666662E-3</v>
      </c>
      <c r="G183">
        <v>9999999</v>
      </c>
      <c r="H183" s="10" t="s">
        <v>516</v>
      </c>
    </row>
    <row r="184" spans="1:8" x14ac:dyDescent="0.55000000000000004">
      <c r="A184" t="s">
        <v>730</v>
      </c>
      <c r="B184">
        <v>2030</v>
      </c>
      <c r="C184" t="s">
        <v>29</v>
      </c>
      <c r="D184" t="s">
        <v>53</v>
      </c>
      <c r="E184" s="6">
        <v>573</v>
      </c>
      <c r="F184">
        <v>7.6666666666666662E-3</v>
      </c>
      <c r="G184">
        <v>9999999</v>
      </c>
      <c r="H184" s="10" t="s">
        <v>516</v>
      </c>
    </row>
    <row r="185" spans="1:8" x14ac:dyDescent="0.55000000000000004">
      <c r="A185" t="s">
        <v>731</v>
      </c>
      <c r="B185">
        <v>2030</v>
      </c>
      <c r="C185" t="s">
        <v>29</v>
      </c>
      <c r="D185" t="s">
        <v>61</v>
      </c>
      <c r="E185" s="6">
        <v>915</v>
      </c>
      <c r="F185">
        <v>7.6666666666666662E-3</v>
      </c>
      <c r="G185">
        <v>9999999</v>
      </c>
      <c r="H185" s="10" t="s">
        <v>516</v>
      </c>
    </row>
    <row r="186" spans="1:8" x14ac:dyDescent="0.55000000000000004">
      <c r="A186" t="s">
        <v>732</v>
      </c>
      <c r="B186">
        <v>2030</v>
      </c>
      <c r="C186" t="s">
        <v>29</v>
      </c>
      <c r="D186" t="s">
        <v>29</v>
      </c>
      <c r="E186" s="6">
        <v>100</v>
      </c>
      <c r="F186">
        <v>7.6666666666666662E-3</v>
      </c>
      <c r="G186">
        <v>9999999</v>
      </c>
      <c r="H186" s="10" t="s">
        <v>516</v>
      </c>
    </row>
    <row r="187" spans="1:8" x14ac:dyDescent="0.55000000000000004">
      <c r="A187" t="s">
        <v>733</v>
      </c>
      <c r="B187">
        <v>2030</v>
      </c>
      <c r="C187" t="s">
        <v>43</v>
      </c>
      <c r="D187" t="s">
        <v>43</v>
      </c>
      <c r="E187" s="6">
        <v>100</v>
      </c>
      <c r="F187">
        <v>7.6666666666666662E-3</v>
      </c>
      <c r="G187">
        <v>9999999</v>
      </c>
      <c r="H187" s="10" t="s">
        <v>516</v>
      </c>
    </row>
    <row r="188" spans="1:8" x14ac:dyDescent="0.55000000000000004">
      <c r="A188" t="s">
        <v>734</v>
      </c>
      <c r="B188">
        <v>2030</v>
      </c>
      <c r="C188" t="s">
        <v>43</v>
      </c>
      <c r="D188" t="s">
        <v>29</v>
      </c>
      <c r="E188" s="6">
        <v>354</v>
      </c>
      <c r="F188">
        <v>7.6666666666666662E-3</v>
      </c>
      <c r="G188">
        <v>9999999</v>
      </c>
      <c r="H188" s="10" t="s">
        <v>516</v>
      </c>
    </row>
    <row r="189" spans="1:8" x14ac:dyDescent="0.55000000000000004">
      <c r="A189" t="s">
        <v>735</v>
      </c>
      <c r="B189">
        <v>2030</v>
      </c>
      <c r="C189" t="s">
        <v>61</v>
      </c>
      <c r="D189" t="s">
        <v>51</v>
      </c>
      <c r="E189" s="6">
        <v>865</v>
      </c>
      <c r="F189">
        <v>7.6666666666666662E-3</v>
      </c>
      <c r="G189">
        <v>9999999</v>
      </c>
      <c r="H189" s="10" t="s">
        <v>516</v>
      </c>
    </row>
    <row r="190" spans="1:8" x14ac:dyDescent="0.55000000000000004">
      <c r="A190" t="s">
        <v>736</v>
      </c>
      <c r="B190">
        <v>2030</v>
      </c>
      <c r="C190" t="s">
        <v>61</v>
      </c>
      <c r="D190" t="s">
        <v>41</v>
      </c>
      <c r="E190" s="6">
        <v>661</v>
      </c>
      <c r="F190">
        <v>7.6666666666666662E-3</v>
      </c>
      <c r="G190">
        <v>9999999</v>
      </c>
      <c r="H190" s="10" t="s">
        <v>516</v>
      </c>
    </row>
    <row r="191" spans="1:8" x14ac:dyDescent="0.55000000000000004">
      <c r="A191" t="s">
        <v>737</v>
      </c>
      <c r="B191">
        <v>2030</v>
      </c>
      <c r="C191" t="s">
        <v>61</v>
      </c>
      <c r="D191" t="s">
        <v>29</v>
      </c>
      <c r="E191" s="6">
        <v>915</v>
      </c>
      <c r="F191">
        <v>7.6666666666666662E-3</v>
      </c>
      <c r="G191">
        <v>9999999</v>
      </c>
      <c r="H191" s="10" t="s">
        <v>516</v>
      </c>
    </row>
    <row r="192" spans="1:8" x14ac:dyDescent="0.55000000000000004">
      <c r="A192" t="s">
        <v>738</v>
      </c>
      <c r="B192">
        <v>2030</v>
      </c>
      <c r="C192" t="s">
        <v>61</v>
      </c>
      <c r="D192" t="s">
        <v>61</v>
      </c>
      <c r="E192" s="6">
        <v>100</v>
      </c>
      <c r="F192">
        <v>7.6666666666666662E-3</v>
      </c>
      <c r="G192">
        <v>9999999</v>
      </c>
      <c r="H192" s="10" t="s">
        <v>516</v>
      </c>
    </row>
    <row r="193" spans="1:8" x14ac:dyDescent="0.55000000000000004">
      <c r="A193" t="s">
        <v>739</v>
      </c>
      <c r="B193">
        <v>2030</v>
      </c>
      <c r="C193" t="s">
        <v>61</v>
      </c>
      <c r="D193" t="s">
        <v>33</v>
      </c>
      <c r="E193" s="6">
        <v>1010</v>
      </c>
      <c r="F193">
        <v>7.6666666666666662E-3</v>
      </c>
      <c r="G193">
        <v>9999999</v>
      </c>
      <c r="H193" s="10" t="s">
        <v>516</v>
      </c>
    </row>
    <row r="194" spans="1:8" x14ac:dyDescent="0.55000000000000004">
      <c r="A194" t="s">
        <v>740</v>
      </c>
      <c r="B194">
        <v>2030</v>
      </c>
      <c r="C194" t="s">
        <v>35</v>
      </c>
      <c r="D194" t="s">
        <v>35</v>
      </c>
      <c r="E194" s="6">
        <v>100</v>
      </c>
      <c r="F194">
        <v>7.6666666666666662E-3</v>
      </c>
      <c r="G194">
        <v>9999999</v>
      </c>
      <c r="H194" s="10" t="s">
        <v>516</v>
      </c>
    </row>
    <row r="195" spans="1:8" x14ac:dyDescent="0.55000000000000004">
      <c r="A195" t="s">
        <v>741</v>
      </c>
      <c r="B195">
        <v>2030</v>
      </c>
      <c r="C195" t="s">
        <v>35</v>
      </c>
      <c r="D195" t="s">
        <v>57</v>
      </c>
      <c r="E195" s="6">
        <v>202</v>
      </c>
      <c r="F195">
        <v>7.6666666666666662E-3</v>
      </c>
      <c r="G195">
        <v>9999999</v>
      </c>
      <c r="H195" s="10" t="s">
        <v>516</v>
      </c>
    </row>
    <row r="196" spans="1:8" x14ac:dyDescent="0.55000000000000004">
      <c r="A196" t="s">
        <v>742</v>
      </c>
      <c r="B196">
        <v>2030</v>
      </c>
      <c r="C196" t="s">
        <v>35</v>
      </c>
      <c r="D196" t="s">
        <v>29</v>
      </c>
      <c r="E196" s="6">
        <v>657</v>
      </c>
      <c r="F196">
        <v>7.6666666666666662E-3</v>
      </c>
      <c r="G196">
        <v>9999999</v>
      </c>
      <c r="H196" s="10" t="s">
        <v>516</v>
      </c>
    </row>
    <row r="197" spans="1:8" x14ac:dyDescent="0.55000000000000004">
      <c r="A197" t="s">
        <v>743</v>
      </c>
      <c r="B197">
        <v>2030</v>
      </c>
      <c r="C197" t="s">
        <v>57</v>
      </c>
      <c r="D197" t="s">
        <v>57</v>
      </c>
      <c r="E197" s="6">
        <v>100</v>
      </c>
      <c r="F197">
        <v>7.6666666666666662E-3</v>
      </c>
      <c r="G197">
        <v>9999999</v>
      </c>
      <c r="H197" s="10" t="s">
        <v>516</v>
      </c>
    </row>
    <row r="198" spans="1:8" x14ac:dyDescent="0.55000000000000004">
      <c r="A198" t="s">
        <v>744</v>
      </c>
      <c r="B198">
        <v>2030</v>
      </c>
      <c r="C198" t="s">
        <v>57</v>
      </c>
      <c r="D198" t="s">
        <v>41</v>
      </c>
      <c r="E198" s="6">
        <v>265</v>
      </c>
      <c r="F198">
        <v>7.6666666666666662E-3</v>
      </c>
      <c r="G198">
        <v>9999999</v>
      </c>
      <c r="H198" s="10" t="s">
        <v>516</v>
      </c>
    </row>
    <row r="199" spans="1:8" x14ac:dyDescent="0.55000000000000004">
      <c r="A199" t="s">
        <v>745</v>
      </c>
      <c r="B199">
        <v>2030</v>
      </c>
      <c r="C199" t="s">
        <v>57</v>
      </c>
      <c r="D199" t="s">
        <v>29</v>
      </c>
      <c r="E199" s="6">
        <v>763</v>
      </c>
      <c r="F199">
        <v>7.6666666666666662E-3</v>
      </c>
      <c r="G199">
        <v>9999999</v>
      </c>
      <c r="H199" s="10" t="s">
        <v>516</v>
      </c>
    </row>
    <row r="200" spans="1:8" x14ac:dyDescent="0.55000000000000004">
      <c r="A200" t="s">
        <v>746</v>
      </c>
      <c r="B200">
        <v>2030</v>
      </c>
      <c r="C200" t="s">
        <v>57</v>
      </c>
      <c r="D200" t="s">
        <v>35</v>
      </c>
      <c r="E200" s="6">
        <v>202</v>
      </c>
      <c r="F200">
        <v>7.6666666666666662E-3</v>
      </c>
      <c r="G200">
        <v>9999999</v>
      </c>
      <c r="H200" s="10" t="s">
        <v>516</v>
      </c>
    </row>
    <row r="201" spans="1:8" x14ac:dyDescent="0.55000000000000004">
      <c r="A201" t="s">
        <v>747</v>
      </c>
      <c r="B201">
        <v>2030</v>
      </c>
      <c r="C201" t="s">
        <v>41</v>
      </c>
      <c r="D201" t="s">
        <v>41</v>
      </c>
      <c r="E201" s="6">
        <v>100</v>
      </c>
      <c r="F201">
        <v>7.6666666666666662E-3</v>
      </c>
      <c r="G201">
        <v>9999999</v>
      </c>
      <c r="H201" s="10" t="s">
        <v>516</v>
      </c>
    </row>
    <row r="202" spans="1:8" x14ac:dyDescent="0.55000000000000004">
      <c r="A202" t="s">
        <v>748</v>
      </c>
      <c r="B202">
        <v>2030</v>
      </c>
      <c r="C202" t="s">
        <v>41</v>
      </c>
      <c r="D202" t="s">
        <v>57</v>
      </c>
      <c r="E202" s="6">
        <v>265</v>
      </c>
      <c r="F202">
        <v>7.6666666666666662E-3</v>
      </c>
      <c r="G202">
        <v>9999999</v>
      </c>
      <c r="H202" s="10" t="s">
        <v>516</v>
      </c>
    </row>
    <row r="203" spans="1:8" x14ac:dyDescent="0.55000000000000004">
      <c r="A203" t="s">
        <v>749</v>
      </c>
      <c r="B203">
        <v>2030</v>
      </c>
      <c r="C203" t="s">
        <v>41</v>
      </c>
      <c r="D203" t="s">
        <v>29</v>
      </c>
      <c r="E203" s="6">
        <v>1079</v>
      </c>
      <c r="F203">
        <v>7.6666666666666662E-3</v>
      </c>
      <c r="G203">
        <v>9999999</v>
      </c>
      <c r="H203" s="10" t="s">
        <v>516</v>
      </c>
    </row>
    <row r="204" spans="1:8" x14ac:dyDescent="0.55000000000000004">
      <c r="A204" t="s">
        <v>750</v>
      </c>
      <c r="B204">
        <v>2030</v>
      </c>
      <c r="C204" t="s">
        <v>41</v>
      </c>
      <c r="D204" t="s">
        <v>33</v>
      </c>
      <c r="E204" s="6">
        <v>1327</v>
      </c>
      <c r="F204">
        <v>7.6666666666666662E-3</v>
      </c>
      <c r="G204">
        <v>9999999</v>
      </c>
      <c r="H204" s="10" t="s">
        <v>516</v>
      </c>
    </row>
    <row r="205" spans="1:8" x14ac:dyDescent="0.55000000000000004">
      <c r="A205" t="s">
        <v>751</v>
      </c>
      <c r="B205">
        <v>2030</v>
      </c>
      <c r="C205" t="s">
        <v>41</v>
      </c>
      <c r="D205" t="s">
        <v>37</v>
      </c>
      <c r="E205" s="6">
        <v>1253</v>
      </c>
      <c r="F205">
        <v>7.6666666666666662E-3</v>
      </c>
      <c r="G205">
        <v>9999999</v>
      </c>
      <c r="H205" s="10" t="s">
        <v>516</v>
      </c>
    </row>
    <row r="206" spans="1:8" x14ac:dyDescent="0.55000000000000004">
      <c r="A206" t="s">
        <v>752</v>
      </c>
      <c r="B206">
        <v>2030</v>
      </c>
      <c r="C206" t="s">
        <v>41</v>
      </c>
      <c r="D206" t="s">
        <v>61</v>
      </c>
      <c r="E206" s="6">
        <v>661</v>
      </c>
      <c r="F206">
        <v>7.6666666666666662E-3</v>
      </c>
      <c r="G206">
        <v>9999999</v>
      </c>
      <c r="H206" s="10" t="s">
        <v>516</v>
      </c>
    </row>
    <row r="207" spans="1:8" x14ac:dyDescent="0.55000000000000004">
      <c r="A207" t="s">
        <v>753</v>
      </c>
      <c r="B207">
        <v>2030</v>
      </c>
      <c r="C207" t="s">
        <v>37</v>
      </c>
      <c r="D207" t="s">
        <v>41</v>
      </c>
      <c r="E207" s="6">
        <v>1253</v>
      </c>
      <c r="F207">
        <v>7.6666666666666662E-3</v>
      </c>
      <c r="G207">
        <v>9999999</v>
      </c>
      <c r="H207" s="10" t="s">
        <v>516</v>
      </c>
    </row>
    <row r="208" spans="1:8" x14ac:dyDescent="0.55000000000000004">
      <c r="A208" t="s">
        <v>754</v>
      </c>
      <c r="B208">
        <v>2030</v>
      </c>
      <c r="C208" t="s">
        <v>37</v>
      </c>
      <c r="D208" t="s">
        <v>39</v>
      </c>
      <c r="E208" s="6">
        <v>634</v>
      </c>
      <c r="F208">
        <v>7.6666666666666662E-3</v>
      </c>
      <c r="G208">
        <v>9999999</v>
      </c>
      <c r="H208" s="10" t="s">
        <v>516</v>
      </c>
    </row>
    <row r="209" spans="1:8" x14ac:dyDescent="0.55000000000000004">
      <c r="A209" t="s">
        <v>755</v>
      </c>
      <c r="B209">
        <v>2030</v>
      </c>
      <c r="C209" t="s">
        <v>37</v>
      </c>
      <c r="D209" t="s">
        <v>37</v>
      </c>
      <c r="E209" s="6">
        <v>100</v>
      </c>
      <c r="F209">
        <v>7.6666666666666662E-3</v>
      </c>
      <c r="G209">
        <v>9999999</v>
      </c>
      <c r="H209" s="10" t="s">
        <v>516</v>
      </c>
    </row>
    <row r="210" spans="1:8" x14ac:dyDescent="0.55000000000000004">
      <c r="A210" t="s">
        <v>756</v>
      </c>
      <c r="B210">
        <v>2030</v>
      </c>
      <c r="C210" t="s">
        <v>39</v>
      </c>
      <c r="D210" t="s">
        <v>39</v>
      </c>
      <c r="E210" s="6">
        <v>100</v>
      </c>
      <c r="F210">
        <v>7.6666666666666662E-3</v>
      </c>
      <c r="G210">
        <v>9999999</v>
      </c>
      <c r="H210" s="10" t="s">
        <v>516</v>
      </c>
    </row>
    <row r="211" spans="1:8" x14ac:dyDescent="0.55000000000000004">
      <c r="A211" t="s">
        <v>757</v>
      </c>
      <c r="B211">
        <v>2030</v>
      </c>
      <c r="C211" t="s">
        <v>39</v>
      </c>
      <c r="D211" t="s">
        <v>37</v>
      </c>
      <c r="E211" s="6">
        <v>634</v>
      </c>
      <c r="F211">
        <v>7.6666666666666662E-3</v>
      </c>
      <c r="G211">
        <v>9999999</v>
      </c>
      <c r="H211" s="10" t="s">
        <v>516</v>
      </c>
    </row>
    <row r="212" spans="1:8" x14ac:dyDescent="0.55000000000000004">
      <c r="A212" t="s">
        <v>758</v>
      </c>
      <c r="B212">
        <v>2030</v>
      </c>
      <c r="C212" t="s">
        <v>45</v>
      </c>
      <c r="D212" t="s">
        <v>45</v>
      </c>
      <c r="E212" s="6">
        <v>100</v>
      </c>
      <c r="F212">
        <v>7.6666666666666662E-3</v>
      </c>
      <c r="G212">
        <v>9999999</v>
      </c>
      <c r="H212" s="10" t="s">
        <v>516</v>
      </c>
    </row>
    <row r="213" spans="1:8" x14ac:dyDescent="0.55000000000000004">
      <c r="A213" t="s">
        <v>759</v>
      </c>
      <c r="B213">
        <v>2040</v>
      </c>
      <c r="C213" t="s">
        <v>33</v>
      </c>
      <c r="D213" t="s">
        <v>33</v>
      </c>
      <c r="E213" s="6">
        <v>100</v>
      </c>
      <c r="F213">
        <v>4.0000000000000001E-3</v>
      </c>
      <c r="G213">
        <v>9999999</v>
      </c>
      <c r="H213" s="10" t="s">
        <v>516</v>
      </c>
    </row>
    <row r="214" spans="1:8" x14ac:dyDescent="0.55000000000000004">
      <c r="A214" t="s">
        <v>760</v>
      </c>
      <c r="B214">
        <v>2040</v>
      </c>
      <c r="C214" t="s">
        <v>33</v>
      </c>
      <c r="D214" t="s">
        <v>51</v>
      </c>
      <c r="E214" s="6">
        <v>1140</v>
      </c>
      <c r="F214">
        <v>4.0000000000000001E-3</v>
      </c>
      <c r="G214">
        <v>9999999</v>
      </c>
      <c r="H214" s="10" t="s">
        <v>516</v>
      </c>
    </row>
    <row r="215" spans="1:8" x14ac:dyDescent="0.55000000000000004">
      <c r="A215" t="s">
        <v>761</v>
      </c>
      <c r="B215">
        <v>2040</v>
      </c>
      <c r="C215" t="s">
        <v>33</v>
      </c>
      <c r="D215" t="s">
        <v>41</v>
      </c>
      <c r="E215" s="6">
        <v>1422</v>
      </c>
      <c r="F215">
        <v>4.0000000000000001E-3</v>
      </c>
      <c r="G215">
        <v>9999999</v>
      </c>
      <c r="H215" s="10" t="s">
        <v>516</v>
      </c>
    </row>
    <row r="216" spans="1:8" x14ac:dyDescent="0.55000000000000004">
      <c r="A216" t="s">
        <v>762</v>
      </c>
      <c r="B216">
        <v>2040</v>
      </c>
      <c r="C216" t="s">
        <v>33</v>
      </c>
      <c r="D216" t="s">
        <v>61</v>
      </c>
      <c r="E216" s="6">
        <v>1076</v>
      </c>
      <c r="F216">
        <v>4.0000000000000001E-3</v>
      </c>
      <c r="G216">
        <v>9999999</v>
      </c>
      <c r="H216" s="10" t="s">
        <v>516</v>
      </c>
    </row>
    <row r="217" spans="1:8" x14ac:dyDescent="0.55000000000000004">
      <c r="A217" t="s">
        <v>763</v>
      </c>
      <c r="B217">
        <v>2040</v>
      </c>
      <c r="C217" t="s">
        <v>33</v>
      </c>
      <c r="D217" t="s">
        <v>81</v>
      </c>
      <c r="E217" s="6">
        <v>748</v>
      </c>
      <c r="F217">
        <v>4.0000000000000001E-3</v>
      </c>
      <c r="G217">
        <v>9999999</v>
      </c>
      <c r="H217" s="10" t="s">
        <v>516</v>
      </c>
    </row>
    <row r="218" spans="1:8" x14ac:dyDescent="0.55000000000000004">
      <c r="A218" t="s">
        <v>764</v>
      </c>
      <c r="B218">
        <v>2040</v>
      </c>
      <c r="C218" t="s">
        <v>63</v>
      </c>
      <c r="D218" t="s">
        <v>63</v>
      </c>
      <c r="E218" s="6">
        <v>100</v>
      </c>
      <c r="F218">
        <v>4.0000000000000001E-3</v>
      </c>
      <c r="G218">
        <v>9999999</v>
      </c>
      <c r="H218" s="10" t="s">
        <v>516</v>
      </c>
    </row>
    <row r="219" spans="1:8" x14ac:dyDescent="0.55000000000000004">
      <c r="A219" t="s">
        <v>765</v>
      </c>
      <c r="B219">
        <v>2040</v>
      </c>
      <c r="C219" t="s">
        <v>63</v>
      </c>
      <c r="D219" t="s">
        <v>71</v>
      </c>
      <c r="E219" s="6">
        <v>813</v>
      </c>
      <c r="F219">
        <v>4.0000000000000001E-3</v>
      </c>
      <c r="G219">
        <v>9999999</v>
      </c>
      <c r="H219" s="10" t="s">
        <v>516</v>
      </c>
    </row>
    <row r="220" spans="1:8" x14ac:dyDescent="0.55000000000000004">
      <c r="A220" t="s">
        <v>766</v>
      </c>
      <c r="B220">
        <v>2040</v>
      </c>
      <c r="C220" t="s">
        <v>71</v>
      </c>
      <c r="D220" t="s">
        <v>63</v>
      </c>
      <c r="E220" s="6">
        <v>813</v>
      </c>
      <c r="F220">
        <v>4.0000000000000001E-3</v>
      </c>
      <c r="G220">
        <v>9999999</v>
      </c>
      <c r="H220" s="10" t="s">
        <v>516</v>
      </c>
    </row>
    <row r="221" spans="1:8" x14ac:dyDescent="0.55000000000000004">
      <c r="A221" t="s">
        <v>767</v>
      </c>
      <c r="B221">
        <v>2040</v>
      </c>
      <c r="C221" t="s">
        <v>71</v>
      </c>
      <c r="D221" t="s">
        <v>69</v>
      </c>
      <c r="E221" s="6">
        <v>598</v>
      </c>
      <c r="F221">
        <v>4.0000000000000001E-3</v>
      </c>
      <c r="G221">
        <v>9999999</v>
      </c>
      <c r="H221" s="10" t="s">
        <v>516</v>
      </c>
    </row>
    <row r="222" spans="1:8" x14ac:dyDescent="0.55000000000000004">
      <c r="A222" t="s">
        <v>768</v>
      </c>
      <c r="B222">
        <v>2040</v>
      </c>
      <c r="C222" t="s">
        <v>71</v>
      </c>
      <c r="D222" t="s">
        <v>71</v>
      </c>
      <c r="E222" s="6">
        <v>100</v>
      </c>
      <c r="F222">
        <v>4.0000000000000001E-3</v>
      </c>
      <c r="G222">
        <v>9999999</v>
      </c>
      <c r="H222" s="10" t="s">
        <v>516</v>
      </c>
    </row>
    <row r="223" spans="1:8" x14ac:dyDescent="0.55000000000000004">
      <c r="A223" t="s">
        <v>769</v>
      </c>
      <c r="B223">
        <v>2040</v>
      </c>
      <c r="C223" t="s">
        <v>69</v>
      </c>
      <c r="D223" t="s">
        <v>69</v>
      </c>
      <c r="E223" s="6">
        <v>100</v>
      </c>
      <c r="F223">
        <v>4.0000000000000001E-3</v>
      </c>
      <c r="G223">
        <v>9999999</v>
      </c>
      <c r="H223" s="10" t="s">
        <v>516</v>
      </c>
    </row>
    <row r="224" spans="1:8" x14ac:dyDescent="0.55000000000000004">
      <c r="A224" t="s">
        <v>770</v>
      </c>
      <c r="B224">
        <v>2040</v>
      </c>
      <c r="C224" t="s">
        <v>69</v>
      </c>
      <c r="D224" t="s">
        <v>65</v>
      </c>
      <c r="E224" s="6">
        <v>969</v>
      </c>
      <c r="F224">
        <v>4.0000000000000001E-3</v>
      </c>
      <c r="G224">
        <v>9999999</v>
      </c>
      <c r="H224" s="10" t="s">
        <v>516</v>
      </c>
    </row>
    <row r="225" spans="1:8" x14ac:dyDescent="0.55000000000000004">
      <c r="A225" t="s">
        <v>771</v>
      </c>
      <c r="B225">
        <v>2040</v>
      </c>
      <c r="C225" t="s">
        <v>69</v>
      </c>
      <c r="D225" t="s">
        <v>71</v>
      </c>
      <c r="E225" s="6">
        <v>598</v>
      </c>
      <c r="F225">
        <v>4.0000000000000001E-3</v>
      </c>
      <c r="G225">
        <v>9999999</v>
      </c>
      <c r="H225" s="10" t="s">
        <v>516</v>
      </c>
    </row>
    <row r="226" spans="1:8" x14ac:dyDescent="0.55000000000000004">
      <c r="A226" t="s">
        <v>772</v>
      </c>
      <c r="B226">
        <v>2040</v>
      </c>
      <c r="C226" t="s">
        <v>65</v>
      </c>
      <c r="D226" t="s">
        <v>69</v>
      </c>
      <c r="E226" s="6">
        <v>969</v>
      </c>
      <c r="F226">
        <v>4.0000000000000001E-3</v>
      </c>
      <c r="G226">
        <v>9999999</v>
      </c>
      <c r="H226" s="10" t="s">
        <v>516</v>
      </c>
    </row>
    <row r="227" spans="1:8" x14ac:dyDescent="0.55000000000000004">
      <c r="A227" t="s">
        <v>773</v>
      </c>
      <c r="B227">
        <v>2040</v>
      </c>
      <c r="C227" t="s">
        <v>65</v>
      </c>
      <c r="D227" t="s">
        <v>51</v>
      </c>
      <c r="E227" s="6">
        <v>244</v>
      </c>
      <c r="F227">
        <v>4.0000000000000001E-3</v>
      </c>
      <c r="G227">
        <v>9999999</v>
      </c>
      <c r="H227" s="10" t="s">
        <v>516</v>
      </c>
    </row>
    <row r="228" spans="1:8" x14ac:dyDescent="0.55000000000000004">
      <c r="A228" t="s">
        <v>774</v>
      </c>
      <c r="B228">
        <v>2040</v>
      </c>
      <c r="C228" t="s">
        <v>65</v>
      </c>
      <c r="D228" t="s">
        <v>73</v>
      </c>
      <c r="E228" s="6">
        <v>200</v>
      </c>
      <c r="F228">
        <v>4.0000000000000001E-3</v>
      </c>
      <c r="G228">
        <v>9999999</v>
      </c>
      <c r="H228" s="10" t="s">
        <v>516</v>
      </c>
    </row>
    <row r="229" spans="1:8" x14ac:dyDescent="0.55000000000000004">
      <c r="A229" t="s">
        <v>775</v>
      </c>
      <c r="B229">
        <v>2040</v>
      </c>
      <c r="C229" t="s">
        <v>65</v>
      </c>
      <c r="D229" t="s">
        <v>77</v>
      </c>
      <c r="E229" s="6">
        <v>346</v>
      </c>
      <c r="F229">
        <v>4.0000000000000001E-3</v>
      </c>
      <c r="G229">
        <v>9999999</v>
      </c>
      <c r="H229" s="10" t="s">
        <v>516</v>
      </c>
    </row>
    <row r="230" spans="1:8" x14ac:dyDescent="0.55000000000000004">
      <c r="A230" t="s">
        <v>776</v>
      </c>
      <c r="B230">
        <v>2040</v>
      </c>
      <c r="C230" t="s">
        <v>65</v>
      </c>
      <c r="D230" t="s">
        <v>81</v>
      </c>
      <c r="E230" s="6">
        <v>440</v>
      </c>
      <c r="F230">
        <v>4.0000000000000001E-3</v>
      </c>
      <c r="G230">
        <v>9999999</v>
      </c>
      <c r="H230" s="10" t="s">
        <v>516</v>
      </c>
    </row>
    <row r="231" spans="1:8" x14ac:dyDescent="0.55000000000000004">
      <c r="A231" t="s">
        <v>777</v>
      </c>
      <c r="B231">
        <v>2040</v>
      </c>
      <c r="C231" t="s">
        <v>65</v>
      </c>
      <c r="D231" t="s">
        <v>65</v>
      </c>
      <c r="E231" s="6">
        <v>100</v>
      </c>
      <c r="F231">
        <v>4.0000000000000001E-3</v>
      </c>
      <c r="G231">
        <v>9999999</v>
      </c>
      <c r="H231" s="10" t="s">
        <v>516</v>
      </c>
    </row>
    <row r="232" spans="1:8" x14ac:dyDescent="0.55000000000000004">
      <c r="A232" t="s">
        <v>778</v>
      </c>
      <c r="B232">
        <v>2040</v>
      </c>
      <c r="C232" t="s">
        <v>77</v>
      </c>
      <c r="D232" t="s">
        <v>77</v>
      </c>
      <c r="E232" s="6">
        <v>100</v>
      </c>
      <c r="F232">
        <v>4.0000000000000001E-3</v>
      </c>
      <c r="G232">
        <v>9999999</v>
      </c>
      <c r="H232" s="10" t="s">
        <v>516</v>
      </c>
    </row>
    <row r="233" spans="1:8" x14ac:dyDescent="0.55000000000000004">
      <c r="A233" t="s">
        <v>779</v>
      </c>
      <c r="B233">
        <v>2040</v>
      </c>
      <c r="C233" t="s">
        <v>77</v>
      </c>
      <c r="D233" t="s">
        <v>65</v>
      </c>
      <c r="E233" s="6">
        <v>346</v>
      </c>
      <c r="F233">
        <v>4.0000000000000001E-3</v>
      </c>
      <c r="G233">
        <v>9999999</v>
      </c>
      <c r="H233" s="10" t="s">
        <v>516</v>
      </c>
    </row>
    <row r="234" spans="1:8" x14ac:dyDescent="0.55000000000000004">
      <c r="A234" t="s">
        <v>780</v>
      </c>
      <c r="B234">
        <v>2040</v>
      </c>
      <c r="C234" t="s">
        <v>77</v>
      </c>
      <c r="D234" t="s">
        <v>81</v>
      </c>
      <c r="E234" s="6">
        <v>139</v>
      </c>
      <c r="F234">
        <v>4.0000000000000001E-3</v>
      </c>
      <c r="G234">
        <v>9999999</v>
      </c>
      <c r="H234" s="10" t="s">
        <v>516</v>
      </c>
    </row>
    <row r="235" spans="1:8" x14ac:dyDescent="0.55000000000000004">
      <c r="A235" t="s">
        <v>781</v>
      </c>
      <c r="B235">
        <v>2040</v>
      </c>
      <c r="C235" t="s">
        <v>81</v>
      </c>
      <c r="D235" t="s">
        <v>33</v>
      </c>
      <c r="E235" s="6">
        <v>754</v>
      </c>
      <c r="F235">
        <v>4.0000000000000001E-3</v>
      </c>
      <c r="G235">
        <v>9999999</v>
      </c>
      <c r="H235" s="10" t="s">
        <v>516</v>
      </c>
    </row>
    <row r="236" spans="1:8" x14ac:dyDescent="0.55000000000000004">
      <c r="A236" t="s">
        <v>782</v>
      </c>
      <c r="B236">
        <v>2040</v>
      </c>
      <c r="C236" t="s">
        <v>81</v>
      </c>
      <c r="D236" t="s">
        <v>81</v>
      </c>
      <c r="E236" s="6">
        <v>100</v>
      </c>
      <c r="F236">
        <v>4.0000000000000001E-3</v>
      </c>
      <c r="G236">
        <v>9999999</v>
      </c>
      <c r="H236" s="10" t="s">
        <v>516</v>
      </c>
    </row>
    <row r="237" spans="1:8" x14ac:dyDescent="0.55000000000000004">
      <c r="A237" t="s">
        <v>783</v>
      </c>
      <c r="B237">
        <v>2040</v>
      </c>
      <c r="C237" t="s">
        <v>81</v>
      </c>
      <c r="D237" t="s">
        <v>77</v>
      </c>
      <c r="E237" s="6">
        <v>139</v>
      </c>
      <c r="F237">
        <v>4.0000000000000001E-3</v>
      </c>
      <c r="G237">
        <v>9999999</v>
      </c>
      <c r="H237" s="10" t="s">
        <v>516</v>
      </c>
    </row>
    <row r="238" spans="1:8" x14ac:dyDescent="0.55000000000000004">
      <c r="A238" t="s">
        <v>784</v>
      </c>
      <c r="B238">
        <v>2040</v>
      </c>
      <c r="C238" t="s">
        <v>81</v>
      </c>
      <c r="D238" t="s">
        <v>65</v>
      </c>
      <c r="E238" s="6">
        <v>440</v>
      </c>
      <c r="F238">
        <v>4.0000000000000001E-3</v>
      </c>
      <c r="G238">
        <v>9999999</v>
      </c>
      <c r="H238" s="10" t="s">
        <v>516</v>
      </c>
    </row>
    <row r="239" spans="1:8" x14ac:dyDescent="0.55000000000000004">
      <c r="A239" t="s">
        <v>785</v>
      </c>
      <c r="B239">
        <v>2040</v>
      </c>
      <c r="C239" t="s">
        <v>81</v>
      </c>
      <c r="D239" t="s">
        <v>51</v>
      </c>
      <c r="E239" s="6">
        <v>386</v>
      </c>
      <c r="F239">
        <v>4.0000000000000001E-3</v>
      </c>
      <c r="G239">
        <v>9999999</v>
      </c>
      <c r="H239" s="10" t="s">
        <v>516</v>
      </c>
    </row>
    <row r="240" spans="1:8" x14ac:dyDescent="0.55000000000000004">
      <c r="A240" t="s">
        <v>786</v>
      </c>
      <c r="B240">
        <v>2040</v>
      </c>
      <c r="C240" t="s">
        <v>73</v>
      </c>
      <c r="D240" t="s">
        <v>73</v>
      </c>
      <c r="E240" s="6">
        <v>100</v>
      </c>
      <c r="F240">
        <v>4.0000000000000001E-3</v>
      </c>
      <c r="G240">
        <v>9999999</v>
      </c>
      <c r="H240" s="10" t="s">
        <v>516</v>
      </c>
    </row>
    <row r="241" spans="1:8" x14ac:dyDescent="0.55000000000000004">
      <c r="A241" t="s">
        <v>787</v>
      </c>
      <c r="B241">
        <v>2040</v>
      </c>
      <c r="C241" t="s">
        <v>73</v>
      </c>
      <c r="D241" t="s">
        <v>65</v>
      </c>
      <c r="E241" s="6">
        <v>200</v>
      </c>
      <c r="F241">
        <v>4.0000000000000001E-3</v>
      </c>
      <c r="G241">
        <v>9999999</v>
      </c>
      <c r="H241" s="10" t="s">
        <v>516</v>
      </c>
    </row>
    <row r="242" spans="1:8" x14ac:dyDescent="0.55000000000000004">
      <c r="A242" t="s">
        <v>788</v>
      </c>
      <c r="B242">
        <v>2040</v>
      </c>
      <c r="C242" t="s">
        <v>73</v>
      </c>
      <c r="D242" t="s">
        <v>53</v>
      </c>
      <c r="E242" s="6">
        <v>545</v>
      </c>
      <c r="F242">
        <v>4.0000000000000001E-3</v>
      </c>
      <c r="G242">
        <v>9999999</v>
      </c>
      <c r="H242" s="10" t="s">
        <v>516</v>
      </c>
    </row>
    <row r="243" spans="1:8" x14ac:dyDescent="0.55000000000000004">
      <c r="A243" t="s">
        <v>789</v>
      </c>
      <c r="B243">
        <v>2040</v>
      </c>
      <c r="C243" t="s">
        <v>73</v>
      </c>
      <c r="D243" t="s">
        <v>75</v>
      </c>
      <c r="E243" s="6">
        <v>330</v>
      </c>
      <c r="F243">
        <v>4.0000000000000001E-3</v>
      </c>
      <c r="G243">
        <v>9999999</v>
      </c>
      <c r="H243" s="10" t="s">
        <v>516</v>
      </c>
    </row>
    <row r="244" spans="1:8" x14ac:dyDescent="0.55000000000000004">
      <c r="A244" t="s">
        <v>790</v>
      </c>
      <c r="B244">
        <v>2040</v>
      </c>
      <c r="C244" t="s">
        <v>73</v>
      </c>
      <c r="D244" t="s">
        <v>51</v>
      </c>
      <c r="E244" s="6">
        <v>79</v>
      </c>
      <c r="F244">
        <v>4.0000000000000001E-3</v>
      </c>
      <c r="G244">
        <v>9999999</v>
      </c>
      <c r="H244" s="10" t="s">
        <v>516</v>
      </c>
    </row>
    <row r="245" spans="1:8" x14ac:dyDescent="0.55000000000000004">
      <c r="A245" t="s">
        <v>791</v>
      </c>
      <c r="B245">
        <v>2040</v>
      </c>
      <c r="C245" t="s">
        <v>51</v>
      </c>
      <c r="D245" t="s">
        <v>51</v>
      </c>
      <c r="E245" s="6">
        <v>100</v>
      </c>
      <c r="F245">
        <v>4.0000000000000001E-3</v>
      </c>
      <c r="G245">
        <v>9999999</v>
      </c>
      <c r="H245" s="10" t="s">
        <v>516</v>
      </c>
    </row>
    <row r="246" spans="1:8" x14ac:dyDescent="0.55000000000000004">
      <c r="A246" t="s">
        <v>792</v>
      </c>
      <c r="B246">
        <v>2040</v>
      </c>
      <c r="C246" t="s">
        <v>51</v>
      </c>
      <c r="D246" t="s">
        <v>75</v>
      </c>
      <c r="E246" s="6">
        <v>298</v>
      </c>
      <c r="F246">
        <v>4.0000000000000001E-3</v>
      </c>
      <c r="G246">
        <v>9999999</v>
      </c>
      <c r="H246" s="10" t="s">
        <v>516</v>
      </c>
    </row>
    <row r="247" spans="1:8" x14ac:dyDescent="0.55000000000000004">
      <c r="A247" t="s">
        <v>793</v>
      </c>
      <c r="B247">
        <v>2040</v>
      </c>
      <c r="C247" t="s">
        <v>51</v>
      </c>
      <c r="D247" t="s">
        <v>29</v>
      </c>
      <c r="E247" s="6">
        <v>727</v>
      </c>
      <c r="F247">
        <v>4.0000000000000001E-3</v>
      </c>
      <c r="G247">
        <v>9999999</v>
      </c>
      <c r="H247" s="10" t="s">
        <v>516</v>
      </c>
    </row>
    <row r="248" spans="1:8" x14ac:dyDescent="0.55000000000000004">
      <c r="A248" t="s">
        <v>794</v>
      </c>
      <c r="B248">
        <v>2040</v>
      </c>
      <c r="C248" t="s">
        <v>51</v>
      </c>
      <c r="D248" t="s">
        <v>65</v>
      </c>
      <c r="E248" s="6">
        <v>244</v>
      </c>
      <c r="F248">
        <v>4.0000000000000001E-3</v>
      </c>
      <c r="G248">
        <v>9999999</v>
      </c>
      <c r="H248" s="10" t="s">
        <v>516</v>
      </c>
    </row>
    <row r="249" spans="1:8" x14ac:dyDescent="0.55000000000000004">
      <c r="A249" t="s">
        <v>795</v>
      </c>
      <c r="B249">
        <v>2040</v>
      </c>
      <c r="C249" t="s">
        <v>51</v>
      </c>
      <c r="D249" t="s">
        <v>33</v>
      </c>
      <c r="E249" s="6">
        <v>1148</v>
      </c>
      <c r="F249">
        <v>4.0000000000000001E-3</v>
      </c>
      <c r="G249">
        <v>9999999</v>
      </c>
      <c r="H249" s="10" t="s">
        <v>516</v>
      </c>
    </row>
    <row r="250" spans="1:8" x14ac:dyDescent="0.55000000000000004">
      <c r="A250" t="s">
        <v>796</v>
      </c>
      <c r="B250">
        <v>2040</v>
      </c>
      <c r="C250" t="s">
        <v>51</v>
      </c>
      <c r="D250" t="s">
        <v>73</v>
      </c>
      <c r="E250" s="6">
        <v>79</v>
      </c>
      <c r="F250">
        <v>4.0000000000000001E-3</v>
      </c>
      <c r="G250">
        <v>9999999</v>
      </c>
      <c r="H250" s="10" t="s">
        <v>516</v>
      </c>
    </row>
    <row r="251" spans="1:8" x14ac:dyDescent="0.55000000000000004">
      <c r="A251" t="s">
        <v>797</v>
      </c>
      <c r="B251">
        <v>2040</v>
      </c>
      <c r="C251" t="s">
        <v>51</v>
      </c>
      <c r="D251" t="s">
        <v>81</v>
      </c>
      <c r="E251" s="6">
        <v>386</v>
      </c>
      <c r="F251">
        <v>4.0000000000000001E-3</v>
      </c>
      <c r="G251">
        <v>9999999</v>
      </c>
      <c r="H251" s="10" t="s">
        <v>516</v>
      </c>
    </row>
    <row r="252" spans="1:8" x14ac:dyDescent="0.55000000000000004">
      <c r="A252" t="s">
        <v>798</v>
      </c>
      <c r="B252">
        <v>2040</v>
      </c>
      <c r="C252" t="s">
        <v>51</v>
      </c>
      <c r="D252" t="s">
        <v>61</v>
      </c>
      <c r="E252" s="6">
        <v>866</v>
      </c>
      <c r="F252">
        <v>4.0000000000000001E-3</v>
      </c>
      <c r="G252">
        <v>9999999</v>
      </c>
      <c r="H252" s="10" t="s">
        <v>516</v>
      </c>
    </row>
    <row r="253" spans="1:8" x14ac:dyDescent="0.55000000000000004">
      <c r="A253" t="s">
        <v>799</v>
      </c>
      <c r="B253">
        <v>2040</v>
      </c>
      <c r="C253" t="s">
        <v>53</v>
      </c>
      <c r="D253" t="s">
        <v>53</v>
      </c>
      <c r="E253" s="6">
        <v>100</v>
      </c>
      <c r="F253">
        <v>4.0000000000000001E-3</v>
      </c>
      <c r="G253">
        <v>9999999</v>
      </c>
      <c r="H253" s="10" t="s">
        <v>516</v>
      </c>
    </row>
    <row r="254" spans="1:8" x14ac:dyDescent="0.55000000000000004">
      <c r="A254" t="s">
        <v>800</v>
      </c>
      <c r="B254">
        <v>2040</v>
      </c>
      <c r="C254" t="s">
        <v>53</v>
      </c>
      <c r="D254" t="s">
        <v>75</v>
      </c>
      <c r="E254" s="6">
        <v>692</v>
      </c>
      <c r="F254">
        <v>4.0000000000000001E-3</v>
      </c>
      <c r="G254">
        <v>9999999</v>
      </c>
      <c r="H254" s="10" t="s">
        <v>516</v>
      </c>
    </row>
    <row r="255" spans="1:8" x14ac:dyDescent="0.55000000000000004">
      <c r="A255" t="s">
        <v>801</v>
      </c>
      <c r="B255">
        <v>2040</v>
      </c>
      <c r="C255" t="s">
        <v>53</v>
      </c>
      <c r="D255" t="s">
        <v>29</v>
      </c>
      <c r="E255" s="6">
        <v>565</v>
      </c>
      <c r="F255">
        <v>4.0000000000000001E-3</v>
      </c>
      <c r="G255">
        <v>9999999</v>
      </c>
      <c r="H255" s="10" t="s">
        <v>516</v>
      </c>
    </row>
    <row r="256" spans="1:8" x14ac:dyDescent="0.55000000000000004">
      <c r="A256" t="s">
        <v>802</v>
      </c>
      <c r="B256">
        <v>2040</v>
      </c>
      <c r="C256" t="s">
        <v>53</v>
      </c>
      <c r="D256" t="s">
        <v>67</v>
      </c>
      <c r="E256" s="6">
        <v>446</v>
      </c>
      <c r="F256">
        <v>4.0000000000000001E-3</v>
      </c>
      <c r="G256">
        <v>9999999</v>
      </c>
      <c r="H256" s="10" t="s">
        <v>516</v>
      </c>
    </row>
    <row r="257" spans="1:8" x14ac:dyDescent="0.55000000000000004">
      <c r="A257" t="s">
        <v>803</v>
      </c>
      <c r="B257">
        <v>2040</v>
      </c>
      <c r="C257" t="s">
        <v>53</v>
      </c>
      <c r="D257" t="s">
        <v>73</v>
      </c>
      <c r="E257" s="6">
        <v>545</v>
      </c>
      <c r="F257">
        <v>4.0000000000000001E-3</v>
      </c>
      <c r="G257">
        <v>9999999</v>
      </c>
      <c r="H257" s="10" t="s">
        <v>516</v>
      </c>
    </row>
    <row r="258" spans="1:8" x14ac:dyDescent="0.55000000000000004">
      <c r="A258" t="s">
        <v>804</v>
      </c>
      <c r="B258">
        <v>2040</v>
      </c>
      <c r="C258" t="s">
        <v>67</v>
      </c>
      <c r="D258" t="s">
        <v>67</v>
      </c>
      <c r="E258" s="6">
        <v>100</v>
      </c>
      <c r="F258">
        <v>4.0000000000000001E-3</v>
      </c>
      <c r="G258">
        <v>9999999</v>
      </c>
      <c r="H258" s="10" t="s">
        <v>516</v>
      </c>
    </row>
    <row r="259" spans="1:8" x14ac:dyDescent="0.55000000000000004">
      <c r="A259" t="s">
        <v>805</v>
      </c>
      <c r="B259">
        <v>2040</v>
      </c>
      <c r="C259" t="s">
        <v>67</v>
      </c>
      <c r="D259" t="s">
        <v>53</v>
      </c>
      <c r="E259" s="6">
        <v>446</v>
      </c>
      <c r="F259">
        <v>4.0000000000000001E-3</v>
      </c>
      <c r="G259">
        <v>9999999</v>
      </c>
      <c r="H259" s="10" t="s">
        <v>516</v>
      </c>
    </row>
    <row r="260" spans="1:8" x14ac:dyDescent="0.55000000000000004">
      <c r="A260" t="s">
        <v>806</v>
      </c>
      <c r="B260">
        <v>2040</v>
      </c>
      <c r="C260" t="s">
        <v>67</v>
      </c>
      <c r="D260" t="s">
        <v>79</v>
      </c>
      <c r="E260" s="6">
        <v>307</v>
      </c>
      <c r="F260">
        <v>4.0000000000000001E-3</v>
      </c>
      <c r="G260">
        <v>9999999</v>
      </c>
      <c r="H260" s="10" t="s">
        <v>516</v>
      </c>
    </row>
    <row r="261" spans="1:8" x14ac:dyDescent="0.55000000000000004">
      <c r="A261" t="s">
        <v>807</v>
      </c>
      <c r="B261">
        <v>2040</v>
      </c>
      <c r="C261" t="s">
        <v>79</v>
      </c>
      <c r="D261" t="s">
        <v>79</v>
      </c>
      <c r="E261" s="6">
        <v>100</v>
      </c>
      <c r="F261">
        <v>4.0000000000000001E-3</v>
      </c>
      <c r="G261">
        <v>9999999</v>
      </c>
      <c r="H261" s="10" t="s">
        <v>516</v>
      </c>
    </row>
    <row r="262" spans="1:8" x14ac:dyDescent="0.55000000000000004">
      <c r="A262" t="s">
        <v>808</v>
      </c>
      <c r="B262">
        <v>2040</v>
      </c>
      <c r="C262" t="s">
        <v>79</v>
      </c>
      <c r="D262" t="s">
        <v>67</v>
      </c>
      <c r="E262" s="6">
        <v>307</v>
      </c>
      <c r="F262">
        <v>4.0000000000000001E-3</v>
      </c>
      <c r="G262">
        <v>9999999</v>
      </c>
      <c r="H262" s="10" t="s">
        <v>516</v>
      </c>
    </row>
    <row r="263" spans="1:8" x14ac:dyDescent="0.55000000000000004">
      <c r="A263" t="s">
        <v>809</v>
      </c>
      <c r="B263">
        <v>2040</v>
      </c>
      <c r="C263" t="s">
        <v>79</v>
      </c>
      <c r="D263" t="s">
        <v>59</v>
      </c>
      <c r="E263" s="6">
        <v>308</v>
      </c>
      <c r="F263">
        <v>4.0000000000000001E-3</v>
      </c>
      <c r="G263">
        <v>9999999</v>
      </c>
      <c r="H263" s="10" t="s">
        <v>516</v>
      </c>
    </row>
    <row r="264" spans="1:8" x14ac:dyDescent="0.55000000000000004">
      <c r="A264" t="s">
        <v>810</v>
      </c>
      <c r="B264">
        <v>2040</v>
      </c>
      <c r="C264" t="s">
        <v>59</v>
      </c>
      <c r="D264" t="s">
        <v>59</v>
      </c>
      <c r="E264" s="6">
        <v>100</v>
      </c>
      <c r="F264">
        <v>4.0000000000000001E-3</v>
      </c>
      <c r="G264">
        <v>9999999</v>
      </c>
      <c r="H264" s="10" t="s">
        <v>516</v>
      </c>
    </row>
    <row r="265" spans="1:8" x14ac:dyDescent="0.55000000000000004">
      <c r="A265" t="s">
        <v>811</v>
      </c>
      <c r="B265">
        <v>2040</v>
      </c>
      <c r="C265" t="s">
        <v>59</v>
      </c>
      <c r="D265" t="s">
        <v>79</v>
      </c>
      <c r="E265" s="6">
        <v>308</v>
      </c>
      <c r="F265">
        <v>4.0000000000000001E-3</v>
      </c>
      <c r="G265">
        <v>9999999</v>
      </c>
      <c r="H265" s="10" t="s">
        <v>516</v>
      </c>
    </row>
    <row r="266" spans="1:8" x14ac:dyDescent="0.55000000000000004">
      <c r="A266" t="s">
        <v>812</v>
      </c>
      <c r="B266">
        <v>2040</v>
      </c>
      <c r="C266" t="s">
        <v>49</v>
      </c>
      <c r="D266" t="s">
        <v>49</v>
      </c>
      <c r="E266" s="6">
        <v>100</v>
      </c>
      <c r="F266">
        <v>4.0000000000000001E-3</v>
      </c>
      <c r="G266">
        <v>9999999</v>
      </c>
      <c r="H266" s="10" t="s">
        <v>516</v>
      </c>
    </row>
    <row r="267" spans="1:8" x14ac:dyDescent="0.55000000000000004">
      <c r="A267" t="s">
        <v>813</v>
      </c>
      <c r="B267">
        <v>2040</v>
      </c>
      <c r="C267" t="s">
        <v>49</v>
      </c>
      <c r="D267" t="s">
        <v>55</v>
      </c>
      <c r="E267" s="6">
        <v>399</v>
      </c>
      <c r="F267">
        <v>4.0000000000000001E-3</v>
      </c>
      <c r="G267">
        <v>9999999</v>
      </c>
      <c r="H267" s="10" t="s">
        <v>516</v>
      </c>
    </row>
    <row r="268" spans="1:8" x14ac:dyDescent="0.55000000000000004">
      <c r="A268" t="s">
        <v>814</v>
      </c>
      <c r="B268">
        <v>2040</v>
      </c>
      <c r="C268" t="s">
        <v>55</v>
      </c>
      <c r="D268" t="s">
        <v>55</v>
      </c>
      <c r="E268" s="6">
        <v>100</v>
      </c>
      <c r="F268">
        <v>4.0000000000000001E-3</v>
      </c>
      <c r="G268">
        <v>9999999</v>
      </c>
      <c r="H268" s="10" t="s">
        <v>516</v>
      </c>
    </row>
    <row r="269" spans="1:8" x14ac:dyDescent="0.55000000000000004">
      <c r="A269" t="s">
        <v>815</v>
      </c>
      <c r="B269">
        <v>2040</v>
      </c>
      <c r="C269" t="s">
        <v>55</v>
      </c>
      <c r="D269" t="s">
        <v>49</v>
      </c>
      <c r="E269" s="6">
        <v>399</v>
      </c>
      <c r="F269">
        <v>4.0000000000000001E-3</v>
      </c>
      <c r="G269">
        <v>9999999</v>
      </c>
      <c r="H269" s="10" t="s">
        <v>516</v>
      </c>
    </row>
    <row r="270" spans="1:8" x14ac:dyDescent="0.55000000000000004">
      <c r="A270" t="s">
        <v>816</v>
      </c>
      <c r="B270">
        <v>2040</v>
      </c>
      <c r="C270" t="s">
        <v>55</v>
      </c>
      <c r="D270" t="s">
        <v>47</v>
      </c>
      <c r="E270" s="6">
        <v>660</v>
      </c>
      <c r="F270">
        <v>4.0000000000000001E-3</v>
      </c>
      <c r="G270">
        <v>9999999</v>
      </c>
      <c r="H270" s="10" t="s">
        <v>516</v>
      </c>
    </row>
    <row r="271" spans="1:8" x14ac:dyDescent="0.55000000000000004">
      <c r="A271" t="s">
        <v>817</v>
      </c>
      <c r="B271">
        <v>2040</v>
      </c>
      <c r="C271" t="s">
        <v>47</v>
      </c>
      <c r="D271" t="s">
        <v>47</v>
      </c>
      <c r="E271" s="6">
        <v>100</v>
      </c>
      <c r="F271">
        <v>4.0000000000000001E-3</v>
      </c>
      <c r="G271">
        <v>9999999</v>
      </c>
      <c r="H271" s="10" t="s">
        <v>516</v>
      </c>
    </row>
    <row r="272" spans="1:8" x14ac:dyDescent="0.55000000000000004">
      <c r="A272" t="s">
        <v>818</v>
      </c>
      <c r="B272">
        <v>2040</v>
      </c>
      <c r="C272" t="s">
        <v>47</v>
      </c>
      <c r="D272" t="s">
        <v>55</v>
      </c>
      <c r="E272" s="6">
        <v>660</v>
      </c>
      <c r="F272">
        <v>4.0000000000000001E-3</v>
      </c>
      <c r="G272">
        <v>9999999</v>
      </c>
      <c r="H272" s="10" t="s">
        <v>516</v>
      </c>
    </row>
    <row r="273" spans="1:8" x14ac:dyDescent="0.55000000000000004">
      <c r="A273" t="s">
        <v>819</v>
      </c>
      <c r="B273">
        <v>2040</v>
      </c>
      <c r="C273" t="s">
        <v>75</v>
      </c>
      <c r="D273" t="s">
        <v>51</v>
      </c>
      <c r="E273" s="6">
        <v>301</v>
      </c>
      <c r="F273">
        <v>4.0000000000000001E-3</v>
      </c>
      <c r="G273">
        <v>9999999</v>
      </c>
      <c r="H273" s="10" t="s">
        <v>516</v>
      </c>
    </row>
    <row r="274" spans="1:8" x14ac:dyDescent="0.55000000000000004">
      <c r="A274" t="s">
        <v>820</v>
      </c>
      <c r="B274">
        <v>2040</v>
      </c>
      <c r="C274" t="s">
        <v>75</v>
      </c>
      <c r="D274" t="s">
        <v>29</v>
      </c>
      <c r="E274" s="6">
        <v>354</v>
      </c>
      <c r="F274">
        <v>4.0000000000000001E-3</v>
      </c>
      <c r="G274">
        <v>9999999</v>
      </c>
      <c r="H274" s="10" t="s">
        <v>516</v>
      </c>
    </row>
    <row r="275" spans="1:8" x14ac:dyDescent="0.55000000000000004">
      <c r="A275" t="s">
        <v>821</v>
      </c>
      <c r="B275">
        <v>2040</v>
      </c>
      <c r="C275" t="s">
        <v>75</v>
      </c>
      <c r="D275" t="s">
        <v>53</v>
      </c>
      <c r="E275" s="6">
        <v>692</v>
      </c>
      <c r="F275">
        <v>4.0000000000000001E-3</v>
      </c>
      <c r="G275">
        <v>9999999</v>
      </c>
      <c r="H275" s="10" t="s">
        <v>516</v>
      </c>
    </row>
    <row r="276" spans="1:8" x14ac:dyDescent="0.55000000000000004">
      <c r="A276" t="s">
        <v>822</v>
      </c>
      <c r="B276">
        <v>2040</v>
      </c>
      <c r="C276" t="s">
        <v>75</v>
      </c>
      <c r="D276" t="s">
        <v>73</v>
      </c>
      <c r="E276" s="6">
        <v>328</v>
      </c>
      <c r="F276">
        <v>4.0000000000000001E-3</v>
      </c>
      <c r="G276">
        <v>9999999</v>
      </c>
      <c r="H276" s="10" t="s">
        <v>516</v>
      </c>
    </row>
    <row r="277" spans="1:8" x14ac:dyDescent="0.55000000000000004">
      <c r="A277" t="s">
        <v>823</v>
      </c>
      <c r="B277">
        <v>2040</v>
      </c>
      <c r="C277" t="s">
        <v>75</v>
      </c>
      <c r="D277" t="s">
        <v>75</v>
      </c>
      <c r="E277" s="6">
        <v>100</v>
      </c>
      <c r="F277">
        <v>4.0000000000000001E-3</v>
      </c>
      <c r="G277">
        <v>9999999</v>
      </c>
      <c r="H277" s="10" t="s">
        <v>516</v>
      </c>
    </row>
    <row r="278" spans="1:8" x14ac:dyDescent="0.55000000000000004">
      <c r="A278" t="s">
        <v>824</v>
      </c>
      <c r="B278">
        <v>2040</v>
      </c>
      <c r="C278" t="s">
        <v>29</v>
      </c>
      <c r="D278" t="s">
        <v>51</v>
      </c>
      <c r="E278" s="6">
        <v>789</v>
      </c>
      <c r="F278">
        <v>4.0000000000000001E-3</v>
      </c>
      <c r="G278">
        <v>9999999</v>
      </c>
      <c r="H278" s="10" t="s">
        <v>516</v>
      </c>
    </row>
    <row r="279" spans="1:8" x14ac:dyDescent="0.55000000000000004">
      <c r="A279" t="s">
        <v>825</v>
      </c>
      <c r="B279">
        <v>2040</v>
      </c>
      <c r="C279" t="s">
        <v>29</v>
      </c>
      <c r="D279" t="s">
        <v>57</v>
      </c>
      <c r="E279" s="6">
        <v>758</v>
      </c>
      <c r="F279">
        <v>4.0000000000000001E-3</v>
      </c>
      <c r="G279">
        <v>9999999</v>
      </c>
      <c r="H279" s="10" t="s">
        <v>516</v>
      </c>
    </row>
    <row r="280" spans="1:8" x14ac:dyDescent="0.55000000000000004">
      <c r="A280" t="s">
        <v>826</v>
      </c>
      <c r="B280">
        <v>2040</v>
      </c>
      <c r="C280" t="s">
        <v>29</v>
      </c>
      <c r="D280" t="s">
        <v>75</v>
      </c>
      <c r="E280" s="6">
        <v>354</v>
      </c>
      <c r="F280">
        <v>4.0000000000000001E-3</v>
      </c>
      <c r="G280">
        <v>9999999</v>
      </c>
      <c r="H280" s="10" t="s">
        <v>516</v>
      </c>
    </row>
    <row r="281" spans="1:8" x14ac:dyDescent="0.55000000000000004">
      <c r="A281" t="s">
        <v>827</v>
      </c>
      <c r="B281">
        <v>2040</v>
      </c>
      <c r="C281" t="s">
        <v>29</v>
      </c>
      <c r="D281" t="s">
        <v>43</v>
      </c>
      <c r="E281" s="6">
        <v>354</v>
      </c>
      <c r="F281">
        <v>4.0000000000000001E-3</v>
      </c>
      <c r="G281">
        <v>9999999</v>
      </c>
      <c r="H281" s="10" t="s">
        <v>516</v>
      </c>
    </row>
    <row r="282" spans="1:8" x14ac:dyDescent="0.55000000000000004">
      <c r="A282" t="s">
        <v>828</v>
      </c>
      <c r="B282">
        <v>2040</v>
      </c>
      <c r="C282" t="s">
        <v>29</v>
      </c>
      <c r="D282" t="s">
        <v>41</v>
      </c>
      <c r="E282" s="6">
        <v>1049</v>
      </c>
      <c r="F282">
        <v>4.0000000000000001E-3</v>
      </c>
      <c r="G282">
        <v>9999999</v>
      </c>
      <c r="H282" s="10" t="s">
        <v>516</v>
      </c>
    </row>
    <row r="283" spans="1:8" x14ac:dyDescent="0.55000000000000004">
      <c r="A283" t="s">
        <v>829</v>
      </c>
      <c r="B283">
        <v>2040</v>
      </c>
      <c r="C283" t="s">
        <v>29</v>
      </c>
      <c r="D283" t="s">
        <v>35</v>
      </c>
      <c r="E283" s="6">
        <v>663</v>
      </c>
      <c r="F283">
        <v>4.0000000000000001E-3</v>
      </c>
      <c r="G283">
        <v>9999999</v>
      </c>
      <c r="H283" s="10" t="s">
        <v>516</v>
      </c>
    </row>
    <row r="284" spans="1:8" x14ac:dyDescent="0.55000000000000004">
      <c r="A284" t="s">
        <v>830</v>
      </c>
      <c r="B284">
        <v>2040</v>
      </c>
      <c r="C284" t="s">
        <v>29</v>
      </c>
      <c r="D284" t="s">
        <v>53</v>
      </c>
      <c r="E284" s="6">
        <v>573</v>
      </c>
      <c r="F284">
        <v>4.0000000000000001E-3</v>
      </c>
      <c r="G284">
        <v>9999999</v>
      </c>
      <c r="H284" s="10" t="s">
        <v>516</v>
      </c>
    </row>
    <row r="285" spans="1:8" x14ac:dyDescent="0.55000000000000004">
      <c r="A285" t="s">
        <v>831</v>
      </c>
      <c r="B285">
        <v>2040</v>
      </c>
      <c r="C285" t="s">
        <v>29</v>
      </c>
      <c r="D285" t="s">
        <v>61</v>
      </c>
      <c r="E285" s="6">
        <v>915</v>
      </c>
      <c r="F285">
        <v>4.0000000000000001E-3</v>
      </c>
      <c r="G285">
        <v>9999999</v>
      </c>
      <c r="H285" s="10" t="s">
        <v>516</v>
      </c>
    </row>
    <row r="286" spans="1:8" x14ac:dyDescent="0.55000000000000004">
      <c r="A286" t="s">
        <v>832</v>
      </c>
      <c r="B286">
        <v>2040</v>
      </c>
      <c r="C286" t="s">
        <v>29</v>
      </c>
      <c r="D286" t="s">
        <v>29</v>
      </c>
      <c r="E286" s="6">
        <v>100</v>
      </c>
      <c r="F286">
        <v>4.0000000000000001E-3</v>
      </c>
      <c r="G286">
        <v>9999999</v>
      </c>
      <c r="H286" s="10" t="s">
        <v>516</v>
      </c>
    </row>
    <row r="287" spans="1:8" x14ac:dyDescent="0.55000000000000004">
      <c r="A287" t="s">
        <v>833</v>
      </c>
      <c r="B287">
        <v>2040</v>
      </c>
      <c r="C287" t="s">
        <v>43</v>
      </c>
      <c r="D287" t="s">
        <v>43</v>
      </c>
      <c r="E287" s="6">
        <v>100</v>
      </c>
      <c r="F287">
        <v>4.0000000000000001E-3</v>
      </c>
      <c r="G287">
        <v>9999999</v>
      </c>
      <c r="H287" s="10" t="s">
        <v>516</v>
      </c>
    </row>
    <row r="288" spans="1:8" x14ac:dyDescent="0.55000000000000004">
      <c r="A288" t="s">
        <v>834</v>
      </c>
      <c r="B288">
        <v>2040</v>
      </c>
      <c r="C288" t="s">
        <v>43</v>
      </c>
      <c r="D288" t="s">
        <v>29</v>
      </c>
      <c r="E288" s="6">
        <v>354</v>
      </c>
      <c r="F288">
        <v>4.0000000000000001E-3</v>
      </c>
      <c r="G288">
        <v>9999999</v>
      </c>
      <c r="H288" s="10" t="s">
        <v>516</v>
      </c>
    </row>
    <row r="289" spans="1:8" x14ac:dyDescent="0.55000000000000004">
      <c r="A289" t="s">
        <v>835</v>
      </c>
      <c r="B289">
        <v>2040</v>
      </c>
      <c r="C289" t="s">
        <v>61</v>
      </c>
      <c r="D289" t="s">
        <v>51</v>
      </c>
      <c r="E289" s="6">
        <v>865</v>
      </c>
      <c r="F289">
        <v>4.0000000000000001E-3</v>
      </c>
      <c r="G289">
        <v>9999999</v>
      </c>
      <c r="H289" s="10" t="s">
        <v>516</v>
      </c>
    </row>
    <row r="290" spans="1:8" x14ac:dyDescent="0.55000000000000004">
      <c r="A290" t="s">
        <v>836</v>
      </c>
      <c r="B290">
        <v>2040</v>
      </c>
      <c r="C290" t="s">
        <v>61</v>
      </c>
      <c r="D290" t="s">
        <v>41</v>
      </c>
      <c r="E290" s="6">
        <v>661</v>
      </c>
      <c r="F290">
        <v>4.0000000000000001E-3</v>
      </c>
      <c r="G290">
        <v>9999999</v>
      </c>
      <c r="H290" s="10" t="s">
        <v>516</v>
      </c>
    </row>
    <row r="291" spans="1:8" x14ac:dyDescent="0.55000000000000004">
      <c r="A291" t="s">
        <v>837</v>
      </c>
      <c r="B291">
        <v>2040</v>
      </c>
      <c r="C291" t="s">
        <v>61</v>
      </c>
      <c r="D291" t="s">
        <v>29</v>
      </c>
      <c r="E291" s="6">
        <v>915</v>
      </c>
      <c r="F291">
        <v>4.0000000000000001E-3</v>
      </c>
      <c r="G291">
        <v>9999999</v>
      </c>
      <c r="H291" s="10" t="s">
        <v>516</v>
      </c>
    </row>
    <row r="292" spans="1:8" x14ac:dyDescent="0.55000000000000004">
      <c r="A292" t="s">
        <v>838</v>
      </c>
      <c r="B292">
        <v>2040</v>
      </c>
      <c r="C292" t="s">
        <v>61</v>
      </c>
      <c r="D292" t="s">
        <v>61</v>
      </c>
      <c r="E292" s="6">
        <v>100</v>
      </c>
      <c r="F292">
        <v>4.0000000000000001E-3</v>
      </c>
      <c r="G292">
        <v>9999999</v>
      </c>
      <c r="H292" s="10" t="s">
        <v>516</v>
      </c>
    </row>
    <row r="293" spans="1:8" x14ac:dyDescent="0.55000000000000004">
      <c r="A293" t="s">
        <v>839</v>
      </c>
      <c r="B293">
        <v>2040</v>
      </c>
      <c r="C293" t="s">
        <v>61</v>
      </c>
      <c r="D293" t="s">
        <v>33</v>
      </c>
      <c r="E293" s="6">
        <v>1010</v>
      </c>
      <c r="F293">
        <v>4.0000000000000001E-3</v>
      </c>
      <c r="G293">
        <v>9999999</v>
      </c>
      <c r="H293" s="10" t="s">
        <v>516</v>
      </c>
    </row>
    <row r="294" spans="1:8" x14ac:dyDescent="0.55000000000000004">
      <c r="A294" t="s">
        <v>840</v>
      </c>
      <c r="B294">
        <v>2040</v>
      </c>
      <c r="C294" t="s">
        <v>35</v>
      </c>
      <c r="D294" t="s">
        <v>35</v>
      </c>
      <c r="E294" s="6">
        <v>100</v>
      </c>
      <c r="F294">
        <v>4.0000000000000001E-3</v>
      </c>
      <c r="G294">
        <v>9999999</v>
      </c>
      <c r="H294" s="10" t="s">
        <v>516</v>
      </c>
    </row>
    <row r="295" spans="1:8" x14ac:dyDescent="0.55000000000000004">
      <c r="A295" t="s">
        <v>841</v>
      </c>
      <c r="B295">
        <v>2040</v>
      </c>
      <c r="C295" t="s">
        <v>35</v>
      </c>
      <c r="D295" t="s">
        <v>57</v>
      </c>
      <c r="E295" s="6">
        <v>202</v>
      </c>
      <c r="F295">
        <v>4.0000000000000001E-3</v>
      </c>
      <c r="G295">
        <v>9999999</v>
      </c>
      <c r="H295" s="10" t="s">
        <v>516</v>
      </c>
    </row>
    <row r="296" spans="1:8" x14ac:dyDescent="0.55000000000000004">
      <c r="A296" t="s">
        <v>842</v>
      </c>
      <c r="B296">
        <v>2040</v>
      </c>
      <c r="C296" t="s">
        <v>35</v>
      </c>
      <c r="D296" t="s">
        <v>29</v>
      </c>
      <c r="E296" s="6">
        <v>657</v>
      </c>
      <c r="F296">
        <v>4.0000000000000001E-3</v>
      </c>
      <c r="G296">
        <v>9999999</v>
      </c>
      <c r="H296" s="10" t="s">
        <v>516</v>
      </c>
    </row>
    <row r="297" spans="1:8" x14ac:dyDescent="0.55000000000000004">
      <c r="A297" t="s">
        <v>843</v>
      </c>
      <c r="B297">
        <v>2040</v>
      </c>
      <c r="C297" t="s">
        <v>57</v>
      </c>
      <c r="D297" t="s">
        <v>57</v>
      </c>
      <c r="E297" s="6">
        <v>100</v>
      </c>
      <c r="F297">
        <v>4.0000000000000001E-3</v>
      </c>
      <c r="G297">
        <v>9999999</v>
      </c>
      <c r="H297" s="10" t="s">
        <v>516</v>
      </c>
    </row>
    <row r="298" spans="1:8" x14ac:dyDescent="0.55000000000000004">
      <c r="A298" t="s">
        <v>844</v>
      </c>
      <c r="B298">
        <v>2040</v>
      </c>
      <c r="C298" t="s">
        <v>57</v>
      </c>
      <c r="D298" t="s">
        <v>41</v>
      </c>
      <c r="E298" s="6">
        <v>265</v>
      </c>
      <c r="F298">
        <v>4.0000000000000001E-3</v>
      </c>
      <c r="G298">
        <v>9999999</v>
      </c>
      <c r="H298" s="10" t="s">
        <v>516</v>
      </c>
    </row>
    <row r="299" spans="1:8" x14ac:dyDescent="0.55000000000000004">
      <c r="A299" t="s">
        <v>845</v>
      </c>
      <c r="B299">
        <v>2040</v>
      </c>
      <c r="C299" t="s">
        <v>57</v>
      </c>
      <c r="D299" t="s">
        <v>29</v>
      </c>
      <c r="E299" s="6">
        <v>763</v>
      </c>
      <c r="F299">
        <v>4.0000000000000001E-3</v>
      </c>
      <c r="G299">
        <v>9999999</v>
      </c>
      <c r="H299" s="10" t="s">
        <v>516</v>
      </c>
    </row>
    <row r="300" spans="1:8" x14ac:dyDescent="0.55000000000000004">
      <c r="A300" t="s">
        <v>846</v>
      </c>
      <c r="B300">
        <v>2040</v>
      </c>
      <c r="C300" t="s">
        <v>57</v>
      </c>
      <c r="D300" t="s">
        <v>35</v>
      </c>
      <c r="E300" s="6">
        <v>202</v>
      </c>
      <c r="F300">
        <v>4.0000000000000001E-3</v>
      </c>
      <c r="G300">
        <v>9999999</v>
      </c>
      <c r="H300" s="10" t="s">
        <v>516</v>
      </c>
    </row>
    <row r="301" spans="1:8" x14ac:dyDescent="0.55000000000000004">
      <c r="A301" t="s">
        <v>847</v>
      </c>
      <c r="B301">
        <v>2040</v>
      </c>
      <c r="C301" t="s">
        <v>41</v>
      </c>
      <c r="D301" t="s">
        <v>41</v>
      </c>
      <c r="E301" s="6">
        <v>100</v>
      </c>
      <c r="F301">
        <v>4.0000000000000001E-3</v>
      </c>
      <c r="G301">
        <v>9999999</v>
      </c>
      <c r="H301" s="10" t="s">
        <v>516</v>
      </c>
    </row>
    <row r="302" spans="1:8" x14ac:dyDescent="0.55000000000000004">
      <c r="A302" t="s">
        <v>848</v>
      </c>
      <c r="B302">
        <v>2040</v>
      </c>
      <c r="C302" t="s">
        <v>41</v>
      </c>
      <c r="D302" t="s">
        <v>57</v>
      </c>
      <c r="E302" s="6">
        <v>265</v>
      </c>
      <c r="F302">
        <v>4.0000000000000001E-3</v>
      </c>
      <c r="G302">
        <v>9999999</v>
      </c>
      <c r="H302" s="10" t="s">
        <v>516</v>
      </c>
    </row>
    <row r="303" spans="1:8" x14ac:dyDescent="0.55000000000000004">
      <c r="A303" t="s">
        <v>849</v>
      </c>
      <c r="B303">
        <v>2040</v>
      </c>
      <c r="C303" t="s">
        <v>41</v>
      </c>
      <c r="D303" t="s">
        <v>29</v>
      </c>
      <c r="E303" s="6">
        <v>1079</v>
      </c>
      <c r="F303">
        <v>4.0000000000000001E-3</v>
      </c>
      <c r="G303">
        <v>9999999</v>
      </c>
      <c r="H303" s="10" t="s">
        <v>516</v>
      </c>
    </row>
    <row r="304" spans="1:8" x14ac:dyDescent="0.55000000000000004">
      <c r="A304" t="s">
        <v>850</v>
      </c>
      <c r="B304">
        <v>2040</v>
      </c>
      <c r="C304" t="s">
        <v>41</v>
      </c>
      <c r="D304" t="s">
        <v>33</v>
      </c>
      <c r="E304" s="6">
        <v>1327</v>
      </c>
      <c r="F304">
        <v>4.0000000000000001E-3</v>
      </c>
      <c r="G304">
        <v>9999999</v>
      </c>
      <c r="H304" s="10" t="s">
        <v>516</v>
      </c>
    </row>
    <row r="305" spans="1:8" x14ac:dyDescent="0.55000000000000004">
      <c r="A305" t="s">
        <v>851</v>
      </c>
      <c r="B305">
        <v>2040</v>
      </c>
      <c r="C305" t="s">
        <v>41</v>
      </c>
      <c r="D305" t="s">
        <v>37</v>
      </c>
      <c r="E305" s="6">
        <v>1253</v>
      </c>
      <c r="F305">
        <v>4.0000000000000001E-3</v>
      </c>
      <c r="G305">
        <v>9999999</v>
      </c>
      <c r="H305" s="10" t="s">
        <v>516</v>
      </c>
    </row>
    <row r="306" spans="1:8" x14ac:dyDescent="0.55000000000000004">
      <c r="A306" t="s">
        <v>852</v>
      </c>
      <c r="B306">
        <v>2040</v>
      </c>
      <c r="C306" t="s">
        <v>41</v>
      </c>
      <c r="D306" t="s">
        <v>61</v>
      </c>
      <c r="E306" s="6">
        <v>661</v>
      </c>
      <c r="F306">
        <v>4.0000000000000001E-3</v>
      </c>
      <c r="G306">
        <v>9999999</v>
      </c>
      <c r="H306" s="10" t="s">
        <v>516</v>
      </c>
    </row>
    <row r="307" spans="1:8" x14ac:dyDescent="0.55000000000000004">
      <c r="A307" t="s">
        <v>853</v>
      </c>
      <c r="B307">
        <v>2040</v>
      </c>
      <c r="C307" t="s">
        <v>37</v>
      </c>
      <c r="D307" t="s">
        <v>41</v>
      </c>
      <c r="E307" s="6">
        <v>1253</v>
      </c>
      <c r="F307">
        <v>4.0000000000000001E-3</v>
      </c>
      <c r="G307">
        <v>9999999</v>
      </c>
      <c r="H307" s="10" t="s">
        <v>516</v>
      </c>
    </row>
    <row r="308" spans="1:8" x14ac:dyDescent="0.55000000000000004">
      <c r="A308" t="s">
        <v>854</v>
      </c>
      <c r="B308">
        <v>2040</v>
      </c>
      <c r="C308" t="s">
        <v>37</v>
      </c>
      <c r="D308" t="s">
        <v>39</v>
      </c>
      <c r="E308" s="6">
        <v>634</v>
      </c>
      <c r="F308">
        <v>4.0000000000000001E-3</v>
      </c>
      <c r="G308">
        <v>9999999</v>
      </c>
      <c r="H308" s="10" t="s">
        <v>516</v>
      </c>
    </row>
    <row r="309" spans="1:8" x14ac:dyDescent="0.55000000000000004">
      <c r="A309" t="s">
        <v>855</v>
      </c>
      <c r="B309">
        <v>2040</v>
      </c>
      <c r="C309" t="s">
        <v>37</v>
      </c>
      <c r="D309" t="s">
        <v>37</v>
      </c>
      <c r="E309" s="6">
        <v>100</v>
      </c>
      <c r="F309">
        <v>4.0000000000000001E-3</v>
      </c>
      <c r="G309">
        <v>9999999</v>
      </c>
      <c r="H309" s="10" t="s">
        <v>516</v>
      </c>
    </row>
    <row r="310" spans="1:8" x14ac:dyDescent="0.55000000000000004">
      <c r="A310" t="s">
        <v>856</v>
      </c>
      <c r="B310">
        <v>2040</v>
      </c>
      <c r="C310" t="s">
        <v>39</v>
      </c>
      <c r="D310" t="s">
        <v>39</v>
      </c>
      <c r="E310" s="6">
        <v>100</v>
      </c>
      <c r="F310">
        <v>4.0000000000000001E-3</v>
      </c>
      <c r="G310">
        <v>9999999</v>
      </c>
      <c r="H310" s="10" t="s">
        <v>516</v>
      </c>
    </row>
    <row r="311" spans="1:8" x14ac:dyDescent="0.55000000000000004">
      <c r="A311" t="s">
        <v>857</v>
      </c>
      <c r="B311">
        <v>2040</v>
      </c>
      <c r="C311" t="s">
        <v>39</v>
      </c>
      <c r="D311" t="s">
        <v>37</v>
      </c>
      <c r="E311" s="6">
        <v>634</v>
      </c>
      <c r="F311">
        <v>4.0000000000000001E-3</v>
      </c>
      <c r="G311">
        <v>9999999</v>
      </c>
      <c r="H311" s="10" t="s">
        <v>516</v>
      </c>
    </row>
    <row r="312" spans="1:8" x14ac:dyDescent="0.55000000000000004">
      <c r="A312" t="s">
        <v>858</v>
      </c>
      <c r="B312">
        <v>2040</v>
      </c>
      <c r="C312" t="s">
        <v>45</v>
      </c>
      <c r="D312" t="s">
        <v>45</v>
      </c>
      <c r="E312" s="6">
        <v>100</v>
      </c>
      <c r="F312">
        <v>4.0000000000000001E-3</v>
      </c>
      <c r="G312">
        <v>9999999</v>
      </c>
      <c r="H312" s="10" t="s">
        <v>516</v>
      </c>
    </row>
    <row r="313" spans="1:8" x14ac:dyDescent="0.55000000000000004">
      <c r="A313" t="s">
        <v>859</v>
      </c>
      <c r="B313">
        <v>2050</v>
      </c>
      <c r="C313" t="s">
        <v>33</v>
      </c>
      <c r="D313" t="s">
        <v>33</v>
      </c>
      <c r="E313" s="6">
        <v>100</v>
      </c>
      <c r="F313">
        <v>2.666666666666667E-3</v>
      </c>
      <c r="G313">
        <v>9999999</v>
      </c>
      <c r="H313" s="10" t="s">
        <v>516</v>
      </c>
    </row>
    <row r="314" spans="1:8" x14ac:dyDescent="0.55000000000000004">
      <c r="A314" t="s">
        <v>860</v>
      </c>
      <c r="B314">
        <v>2050</v>
      </c>
      <c r="C314" t="s">
        <v>33</v>
      </c>
      <c r="D314" t="s">
        <v>51</v>
      </c>
      <c r="E314" s="6">
        <v>1140</v>
      </c>
      <c r="F314">
        <v>2.666666666666667E-3</v>
      </c>
      <c r="G314">
        <v>9999999</v>
      </c>
      <c r="H314" s="10" t="s">
        <v>516</v>
      </c>
    </row>
    <row r="315" spans="1:8" x14ac:dyDescent="0.55000000000000004">
      <c r="A315" t="s">
        <v>861</v>
      </c>
      <c r="B315">
        <v>2050</v>
      </c>
      <c r="C315" t="s">
        <v>33</v>
      </c>
      <c r="D315" t="s">
        <v>41</v>
      </c>
      <c r="E315" s="6">
        <v>1422</v>
      </c>
      <c r="F315">
        <v>2.666666666666667E-3</v>
      </c>
      <c r="G315">
        <v>9999999</v>
      </c>
      <c r="H315" s="10" t="s">
        <v>516</v>
      </c>
    </row>
    <row r="316" spans="1:8" x14ac:dyDescent="0.55000000000000004">
      <c r="A316" t="s">
        <v>862</v>
      </c>
      <c r="B316">
        <v>2050</v>
      </c>
      <c r="C316" t="s">
        <v>33</v>
      </c>
      <c r="D316" t="s">
        <v>61</v>
      </c>
      <c r="E316" s="6">
        <v>1076</v>
      </c>
      <c r="F316">
        <v>2.666666666666667E-3</v>
      </c>
      <c r="G316">
        <v>9999999</v>
      </c>
      <c r="H316" s="10" t="s">
        <v>516</v>
      </c>
    </row>
    <row r="317" spans="1:8" x14ac:dyDescent="0.55000000000000004">
      <c r="A317" t="s">
        <v>863</v>
      </c>
      <c r="B317">
        <v>2050</v>
      </c>
      <c r="C317" t="s">
        <v>33</v>
      </c>
      <c r="D317" t="s">
        <v>81</v>
      </c>
      <c r="E317" s="6">
        <v>748</v>
      </c>
      <c r="F317">
        <v>2.666666666666667E-3</v>
      </c>
      <c r="G317">
        <v>9999999</v>
      </c>
      <c r="H317" s="10" t="s">
        <v>516</v>
      </c>
    </row>
    <row r="318" spans="1:8" x14ac:dyDescent="0.55000000000000004">
      <c r="A318" t="s">
        <v>864</v>
      </c>
      <c r="B318">
        <v>2050</v>
      </c>
      <c r="C318" t="s">
        <v>63</v>
      </c>
      <c r="D318" t="s">
        <v>63</v>
      </c>
      <c r="E318" s="6">
        <v>100</v>
      </c>
      <c r="F318">
        <v>2.666666666666667E-3</v>
      </c>
      <c r="G318">
        <v>9999999</v>
      </c>
      <c r="H318" s="10" t="s">
        <v>516</v>
      </c>
    </row>
    <row r="319" spans="1:8" x14ac:dyDescent="0.55000000000000004">
      <c r="A319" t="s">
        <v>865</v>
      </c>
      <c r="B319">
        <v>2050</v>
      </c>
      <c r="C319" t="s">
        <v>63</v>
      </c>
      <c r="D319" t="s">
        <v>71</v>
      </c>
      <c r="E319" s="6">
        <v>813</v>
      </c>
      <c r="F319">
        <v>2.666666666666667E-3</v>
      </c>
      <c r="G319">
        <v>9999999</v>
      </c>
      <c r="H319" s="10" t="s">
        <v>516</v>
      </c>
    </row>
    <row r="320" spans="1:8" x14ac:dyDescent="0.55000000000000004">
      <c r="A320" t="s">
        <v>866</v>
      </c>
      <c r="B320">
        <v>2050</v>
      </c>
      <c r="C320" t="s">
        <v>71</v>
      </c>
      <c r="D320" t="s">
        <v>63</v>
      </c>
      <c r="E320" s="6">
        <v>813</v>
      </c>
      <c r="F320">
        <v>2.666666666666667E-3</v>
      </c>
      <c r="G320">
        <v>9999999</v>
      </c>
      <c r="H320" s="10" t="s">
        <v>516</v>
      </c>
    </row>
    <row r="321" spans="1:8" x14ac:dyDescent="0.55000000000000004">
      <c r="A321" t="s">
        <v>867</v>
      </c>
      <c r="B321">
        <v>2050</v>
      </c>
      <c r="C321" t="s">
        <v>71</v>
      </c>
      <c r="D321" t="s">
        <v>69</v>
      </c>
      <c r="E321" s="6">
        <v>598</v>
      </c>
      <c r="F321">
        <v>2.666666666666667E-3</v>
      </c>
      <c r="G321">
        <v>9999999</v>
      </c>
      <c r="H321" s="10" t="s">
        <v>516</v>
      </c>
    </row>
    <row r="322" spans="1:8" x14ac:dyDescent="0.55000000000000004">
      <c r="A322" t="s">
        <v>868</v>
      </c>
      <c r="B322">
        <v>2050</v>
      </c>
      <c r="C322" t="s">
        <v>71</v>
      </c>
      <c r="D322" t="s">
        <v>71</v>
      </c>
      <c r="E322" s="6">
        <v>100</v>
      </c>
      <c r="F322">
        <v>2.666666666666667E-3</v>
      </c>
      <c r="G322">
        <v>9999999</v>
      </c>
      <c r="H322" s="10" t="s">
        <v>516</v>
      </c>
    </row>
    <row r="323" spans="1:8" x14ac:dyDescent="0.55000000000000004">
      <c r="A323" t="s">
        <v>869</v>
      </c>
      <c r="B323">
        <v>2050</v>
      </c>
      <c r="C323" t="s">
        <v>69</v>
      </c>
      <c r="D323" t="s">
        <v>69</v>
      </c>
      <c r="E323" s="6">
        <v>100</v>
      </c>
      <c r="F323">
        <v>2.666666666666667E-3</v>
      </c>
      <c r="G323">
        <v>9999999</v>
      </c>
      <c r="H323" s="10" t="s">
        <v>516</v>
      </c>
    </row>
    <row r="324" spans="1:8" x14ac:dyDescent="0.55000000000000004">
      <c r="A324" t="s">
        <v>870</v>
      </c>
      <c r="B324">
        <v>2050</v>
      </c>
      <c r="C324" t="s">
        <v>69</v>
      </c>
      <c r="D324" t="s">
        <v>65</v>
      </c>
      <c r="E324" s="6">
        <v>969</v>
      </c>
      <c r="F324">
        <v>2.666666666666667E-3</v>
      </c>
      <c r="G324">
        <v>9999999</v>
      </c>
      <c r="H324" s="10" t="s">
        <v>516</v>
      </c>
    </row>
    <row r="325" spans="1:8" x14ac:dyDescent="0.55000000000000004">
      <c r="A325" t="s">
        <v>871</v>
      </c>
      <c r="B325">
        <v>2050</v>
      </c>
      <c r="C325" t="s">
        <v>69</v>
      </c>
      <c r="D325" t="s">
        <v>71</v>
      </c>
      <c r="E325" s="6">
        <v>598</v>
      </c>
      <c r="F325">
        <v>2.666666666666667E-3</v>
      </c>
      <c r="G325">
        <v>9999999</v>
      </c>
      <c r="H325" s="10" t="s">
        <v>516</v>
      </c>
    </row>
    <row r="326" spans="1:8" x14ac:dyDescent="0.55000000000000004">
      <c r="A326" t="s">
        <v>872</v>
      </c>
      <c r="B326">
        <v>2050</v>
      </c>
      <c r="C326" t="s">
        <v>65</v>
      </c>
      <c r="D326" t="s">
        <v>69</v>
      </c>
      <c r="E326" s="6">
        <v>969</v>
      </c>
      <c r="F326">
        <v>2.666666666666667E-3</v>
      </c>
      <c r="G326">
        <v>9999999</v>
      </c>
      <c r="H326" s="10" t="s">
        <v>516</v>
      </c>
    </row>
    <row r="327" spans="1:8" x14ac:dyDescent="0.55000000000000004">
      <c r="A327" t="s">
        <v>873</v>
      </c>
      <c r="B327">
        <v>2050</v>
      </c>
      <c r="C327" t="s">
        <v>65</v>
      </c>
      <c r="D327" t="s">
        <v>51</v>
      </c>
      <c r="E327" s="6">
        <v>244</v>
      </c>
      <c r="F327">
        <v>2.666666666666667E-3</v>
      </c>
      <c r="G327">
        <v>9999999</v>
      </c>
      <c r="H327" s="10" t="s">
        <v>516</v>
      </c>
    </row>
    <row r="328" spans="1:8" x14ac:dyDescent="0.55000000000000004">
      <c r="A328" t="s">
        <v>874</v>
      </c>
      <c r="B328">
        <v>2050</v>
      </c>
      <c r="C328" t="s">
        <v>65</v>
      </c>
      <c r="D328" t="s">
        <v>73</v>
      </c>
      <c r="E328" s="6">
        <v>200</v>
      </c>
      <c r="F328">
        <v>2.666666666666667E-3</v>
      </c>
      <c r="G328">
        <v>9999999</v>
      </c>
      <c r="H328" s="10" t="s">
        <v>516</v>
      </c>
    </row>
    <row r="329" spans="1:8" x14ac:dyDescent="0.55000000000000004">
      <c r="A329" t="s">
        <v>875</v>
      </c>
      <c r="B329">
        <v>2050</v>
      </c>
      <c r="C329" t="s">
        <v>65</v>
      </c>
      <c r="D329" t="s">
        <v>77</v>
      </c>
      <c r="E329" s="6">
        <v>346</v>
      </c>
      <c r="F329">
        <v>2.666666666666667E-3</v>
      </c>
      <c r="G329">
        <v>9999999</v>
      </c>
      <c r="H329" s="10" t="s">
        <v>516</v>
      </c>
    </row>
    <row r="330" spans="1:8" x14ac:dyDescent="0.55000000000000004">
      <c r="A330" t="s">
        <v>876</v>
      </c>
      <c r="B330">
        <v>2050</v>
      </c>
      <c r="C330" t="s">
        <v>65</v>
      </c>
      <c r="D330" t="s">
        <v>81</v>
      </c>
      <c r="E330" s="6">
        <v>440</v>
      </c>
      <c r="F330">
        <v>2.666666666666667E-3</v>
      </c>
      <c r="G330">
        <v>9999999</v>
      </c>
      <c r="H330" s="10" t="s">
        <v>516</v>
      </c>
    </row>
    <row r="331" spans="1:8" x14ac:dyDescent="0.55000000000000004">
      <c r="A331" t="s">
        <v>877</v>
      </c>
      <c r="B331">
        <v>2050</v>
      </c>
      <c r="C331" t="s">
        <v>65</v>
      </c>
      <c r="D331" t="s">
        <v>65</v>
      </c>
      <c r="E331" s="6">
        <v>100</v>
      </c>
      <c r="F331">
        <v>2.666666666666667E-3</v>
      </c>
      <c r="G331">
        <v>9999999</v>
      </c>
      <c r="H331" s="10" t="s">
        <v>516</v>
      </c>
    </row>
    <row r="332" spans="1:8" x14ac:dyDescent="0.55000000000000004">
      <c r="A332" t="s">
        <v>878</v>
      </c>
      <c r="B332">
        <v>2050</v>
      </c>
      <c r="C332" t="s">
        <v>77</v>
      </c>
      <c r="D332" t="s">
        <v>77</v>
      </c>
      <c r="E332" s="6">
        <v>100</v>
      </c>
      <c r="F332">
        <v>2.666666666666667E-3</v>
      </c>
      <c r="G332">
        <v>9999999</v>
      </c>
      <c r="H332" s="10" t="s">
        <v>516</v>
      </c>
    </row>
    <row r="333" spans="1:8" x14ac:dyDescent="0.55000000000000004">
      <c r="A333" t="s">
        <v>879</v>
      </c>
      <c r="B333">
        <v>2050</v>
      </c>
      <c r="C333" t="s">
        <v>77</v>
      </c>
      <c r="D333" t="s">
        <v>65</v>
      </c>
      <c r="E333" s="6">
        <v>346</v>
      </c>
      <c r="F333">
        <v>2.666666666666667E-3</v>
      </c>
      <c r="G333">
        <v>9999999</v>
      </c>
      <c r="H333" s="10" t="s">
        <v>516</v>
      </c>
    </row>
    <row r="334" spans="1:8" x14ac:dyDescent="0.55000000000000004">
      <c r="A334" t="s">
        <v>880</v>
      </c>
      <c r="B334">
        <v>2050</v>
      </c>
      <c r="C334" t="s">
        <v>77</v>
      </c>
      <c r="D334" t="s">
        <v>81</v>
      </c>
      <c r="E334" s="6">
        <v>139</v>
      </c>
      <c r="F334">
        <v>2.666666666666667E-3</v>
      </c>
      <c r="G334">
        <v>9999999</v>
      </c>
      <c r="H334" s="10" t="s">
        <v>516</v>
      </c>
    </row>
    <row r="335" spans="1:8" x14ac:dyDescent="0.55000000000000004">
      <c r="A335" t="s">
        <v>881</v>
      </c>
      <c r="B335">
        <v>2050</v>
      </c>
      <c r="C335" t="s">
        <v>81</v>
      </c>
      <c r="D335" t="s">
        <v>33</v>
      </c>
      <c r="E335" s="6">
        <v>754</v>
      </c>
      <c r="F335">
        <v>2.666666666666667E-3</v>
      </c>
      <c r="G335">
        <v>9999999</v>
      </c>
      <c r="H335" s="10" t="s">
        <v>516</v>
      </c>
    </row>
    <row r="336" spans="1:8" x14ac:dyDescent="0.55000000000000004">
      <c r="A336" t="s">
        <v>882</v>
      </c>
      <c r="B336">
        <v>2050</v>
      </c>
      <c r="C336" t="s">
        <v>81</v>
      </c>
      <c r="D336" t="s">
        <v>81</v>
      </c>
      <c r="E336" s="6">
        <v>100</v>
      </c>
      <c r="F336">
        <v>2.666666666666667E-3</v>
      </c>
      <c r="G336">
        <v>9999999</v>
      </c>
      <c r="H336" s="10" t="s">
        <v>516</v>
      </c>
    </row>
    <row r="337" spans="1:8" x14ac:dyDescent="0.55000000000000004">
      <c r="A337" t="s">
        <v>883</v>
      </c>
      <c r="B337">
        <v>2050</v>
      </c>
      <c r="C337" t="s">
        <v>81</v>
      </c>
      <c r="D337" t="s">
        <v>77</v>
      </c>
      <c r="E337" s="6">
        <v>139</v>
      </c>
      <c r="F337">
        <v>2.666666666666667E-3</v>
      </c>
      <c r="G337">
        <v>9999999</v>
      </c>
      <c r="H337" s="10" t="s">
        <v>516</v>
      </c>
    </row>
    <row r="338" spans="1:8" x14ac:dyDescent="0.55000000000000004">
      <c r="A338" t="s">
        <v>884</v>
      </c>
      <c r="B338">
        <v>2050</v>
      </c>
      <c r="C338" t="s">
        <v>81</v>
      </c>
      <c r="D338" t="s">
        <v>65</v>
      </c>
      <c r="E338" s="6">
        <v>440</v>
      </c>
      <c r="F338">
        <v>2.666666666666667E-3</v>
      </c>
      <c r="G338">
        <v>9999999</v>
      </c>
      <c r="H338" s="10" t="s">
        <v>516</v>
      </c>
    </row>
    <row r="339" spans="1:8" x14ac:dyDescent="0.55000000000000004">
      <c r="A339" t="s">
        <v>885</v>
      </c>
      <c r="B339">
        <v>2050</v>
      </c>
      <c r="C339" t="s">
        <v>81</v>
      </c>
      <c r="D339" t="s">
        <v>51</v>
      </c>
      <c r="E339" s="6">
        <v>386</v>
      </c>
      <c r="F339">
        <v>2.666666666666667E-3</v>
      </c>
      <c r="G339">
        <v>9999999</v>
      </c>
      <c r="H339" s="10" t="s">
        <v>516</v>
      </c>
    </row>
    <row r="340" spans="1:8" x14ac:dyDescent="0.55000000000000004">
      <c r="A340" t="s">
        <v>886</v>
      </c>
      <c r="B340">
        <v>2050</v>
      </c>
      <c r="C340" t="s">
        <v>73</v>
      </c>
      <c r="D340" t="s">
        <v>73</v>
      </c>
      <c r="E340" s="6">
        <v>100</v>
      </c>
      <c r="F340">
        <v>2.666666666666667E-3</v>
      </c>
      <c r="G340">
        <v>9999999</v>
      </c>
      <c r="H340" s="10" t="s">
        <v>516</v>
      </c>
    </row>
    <row r="341" spans="1:8" x14ac:dyDescent="0.55000000000000004">
      <c r="A341" t="s">
        <v>887</v>
      </c>
      <c r="B341">
        <v>2050</v>
      </c>
      <c r="C341" t="s">
        <v>73</v>
      </c>
      <c r="D341" t="s">
        <v>65</v>
      </c>
      <c r="E341" s="6">
        <v>200</v>
      </c>
      <c r="F341">
        <v>2.666666666666667E-3</v>
      </c>
      <c r="G341">
        <v>9999999</v>
      </c>
      <c r="H341" s="10" t="s">
        <v>516</v>
      </c>
    </row>
    <row r="342" spans="1:8" x14ac:dyDescent="0.55000000000000004">
      <c r="A342" t="s">
        <v>888</v>
      </c>
      <c r="B342">
        <v>2050</v>
      </c>
      <c r="C342" t="s">
        <v>73</v>
      </c>
      <c r="D342" t="s">
        <v>53</v>
      </c>
      <c r="E342" s="6">
        <v>545</v>
      </c>
      <c r="F342">
        <v>2.666666666666667E-3</v>
      </c>
      <c r="G342">
        <v>9999999</v>
      </c>
      <c r="H342" s="10" t="s">
        <v>516</v>
      </c>
    </row>
    <row r="343" spans="1:8" x14ac:dyDescent="0.55000000000000004">
      <c r="A343" t="s">
        <v>889</v>
      </c>
      <c r="B343">
        <v>2050</v>
      </c>
      <c r="C343" t="s">
        <v>73</v>
      </c>
      <c r="D343" t="s">
        <v>75</v>
      </c>
      <c r="E343" s="6">
        <v>330</v>
      </c>
      <c r="F343">
        <v>2.666666666666667E-3</v>
      </c>
      <c r="G343">
        <v>9999999</v>
      </c>
      <c r="H343" s="10" t="s">
        <v>516</v>
      </c>
    </row>
    <row r="344" spans="1:8" x14ac:dyDescent="0.55000000000000004">
      <c r="A344" t="s">
        <v>890</v>
      </c>
      <c r="B344">
        <v>2050</v>
      </c>
      <c r="C344" t="s">
        <v>73</v>
      </c>
      <c r="D344" t="s">
        <v>51</v>
      </c>
      <c r="E344" s="6">
        <v>79</v>
      </c>
      <c r="F344">
        <v>2.666666666666667E-3</v>
      </c>
      <c r="G344">
        <v>9999999</v>
      </c>
      <c r="H344" s="10" t="s">
        <v>516</v>
      </c>
    </row>
    <row r="345" spans="1:8" x14ac:dyDescent="0.55000000000000004">
      <c r="A345" t="s">
        <v>891</v>
      </c>
      <c r="B345">
        <v>2050</v>
      </c>
      <c r="C345" t="s">
        <v>51</v>
      </c>
      <c r="D345" t="s">
        <v>51</v>
      </c>
      <c r="E345" s="6">
        <v>100</v>
      </c>
      <c r="F345">
        <v>2.666666666666667E-3</v>
      </c>
      <c r="G345">
        <v>9999999</v>
      </c>
      <c r="H345" s="10" t="s">
        <v>516</v>
      </c>
    </row>
    <row r="346" spans="1:8" x14ac:dyDescent="0.55000000000000004">
      <c r="A346" t="s">
        <v>892</v>
      </c>
      <c r="B346">
        <v>2050</v>
      </c>
      <c r="C346" t="s">
        <v>51</v>
      </c>
      <c r="D346" t="s">
        <v>75</v>
      </c>
      <c r="E346" s="6">
        <v>298</v>
      </c>
      <c r="F346">
        <v>2.666666666666667E-3</v>
      </c>
      <c r="G346">
        <v>9999999</v>
      </c>
      <c r="H346" s="10" t="s">
        <v>516</v>
      </c>
    </row>
    <row r="347" spans="1:8" x14ac:dyDescent="0.55000000000000004">
      <c r="A347" t="s">
        <v>893</v>
      </c>
      <c r="B347">
        <v>2050</v>
      </c>
      <c r="C347" t="s">
        <v>51</v>
      </c>
      <c r="D347" t="s">
        <v>29</v>
      </c>
      <c r="E347" s="6">
        <v>727</v>
      </c>
      <c r="F347">
        <v>2.666666666666667E-3</v>
      </c>
      <c r="G347">
        <v>9999999</v>
      </c>
      <c r="H347" s="10" t="s">
        <v>516</v>
      </c>
    </row>
    <row r="348" spans="1:8" x14ac:dyDescent="0.55000000000000004">
      <c r="A348" t="s">
        <v>894</v>
      </c>
      <c r="B348">
        <v>2050</v>
      </c>
      <c r="C348" t="s">
        <v>51</v>
      </c>
      <c r="D348" t="s">
        <v>65</v>
      </c>
      <c r="E348" s="6">
        <v>244</v>
      </c>
      <c r="F348">
        <v>2.666666666666667E-3</v>
      </c>
      <c r="G348">
        <v>9999999</v>
      </c>
      <c r="H348" s="10" t="s">
        <v>516</v>
      </c>
    </row>
    <row r="349" spans="1:8" x14ac:dyDescent="0.55000000000000004">
      <c r="A349" t="s">
        <v>895</v>
      </c>
      <c r="B349">
        <v>2050</v>
      </c>
      <c r="C349" t="s">
        <v>51</v>
      </c>
      <c r="D349" t="s">
        <v>33</v>
      </c>
      <c r="E349" s="6">
        <v>1148</v>
      </c>
      <c r="F349">
        <v>2.666666666666667E-3</v>
      </c>
      <c r="G349">
        <v>9999999</v>
      </c>
      <c r="H349" s="10" t="s">
        <v>516</v>
      </c>
    </row>
    <row r="350" spans="1:8" x14ac:dyDescent="0.55000000000000004">
      <c r="A350" t="s">
        <v>896</v>
      </c>
      <c r="B350">
        <v>2050</v>
      </c>
      <c r="C350" t="s">
        <v>51</v>
      </c>
      <c r="D350" t="s">
        <v>73</v>
      </c>
      <c r="E350" s="6">
        <v>79</v>
      </c>
      <c r="F350">
        <v>2.666666666666667E-3</v>
      </c>
      <c r="G350">
        <v>9999999</v>
      </c>
      <c r="H350" s="10" t="s">
        <v>516</v>
      </c>
    </row>
    <row r="351" spans="1:8" x14ac:dyDescent="0.55000000000000004">
      <c r="A351" t="s">
        <v>897</v>
      </c>
      <c r="B351">
        <v>2050</v>
      </c>
      <c r="C351" t="s">
        <v>51</v>
      </c>
      <c r="D351" t="s">
        <v>81</v>
      </c>
      <c r="E351" s="6">
        <v>386</v>
      </c>
      <c r="F351">
        <v>2.666666666666667E-3</v>
      </c>
      <c r="G351">
        <v>9999999</v>
      </c>
      <c r="H351" s="10" t="s">
        <v>516</v>
      </c>
    </row>
    <row r="352" spans="1:8" x14ac:dyDescent="0.55000000000000004">
      <c r="A352" t="s">
        <v>898</v>
      </c>
      <c r="B352">
        <v>2050</v>
      </c>
      <c r="C352" t="s">
        <v>51</v>
      </c>
      <c r="D352" t="s">
        <v>61</v>
      </c>
      <c r="E352" s="6">
        <v>866</v>
      </c>
      <c r="F352">
        <v>2.666666666666667E-3</v>
      </c>
      <c r="G352">
        <v>9999999</v>
      </c>
      <c r="H352" s="10" t="s">
        <v>516</v>
      </c>
    </row>
    <row r="353" spans="1:8" x14ac:dyDescent="0.55000000000000004">
      <c r="A353" t="s">
        <v>899</v>
      </c>
      <c r="B353">
        <v>2050</v>
      </c>
      <c r="C353" t="s">
        <v>53</v>
      </c>
      <c r="D353" t="s">
        <v>53</v>
      </c>
      <c r="E353" s="6">
        <v>100</v>
      </c>
      <c r="F353">
        <v>2.666666666666667E-3</v>
      </c>
      <c r="G353">
        <v>9999999</v>
      </c>
      <c r="H353" s="10" t="s">
        <v>516</v>
      </c>
    </row>
    <row r="354" spans="1:8" x14ac:dyDescent="0.55000000000000004">
      <c r="A354" t="s">
        <v>900</v>
      </c>
      <c r="B354">
        <v>2050</v>
      </c>
      <c r="C354" t="s">
        <v>53</v>
      </c>
      <c r="D354" t="s">
        <v>75</v>
      </c>
      <c r="E354" s="6">
        <v>692</v>
      </c>
      <c r="F354">
        <v>2.666666666666667E-3</v>
      </c>
      <c r="G354">
        <v>9999999</v>
      </c>
      <c r="H354" s="10" t="s">
        <v>516</v>
      </c>
    </row>
    <row r="355" spans="1:8" x14ac:dyDescent="0.55000000000000004">
      <c r="A355" t="s">
        <v>901</v>
      </c>
      <c r="B355">
        <v>2050</v>
      </c>
      <c r="C355" t="s">
        <v>53</v>
      </c>
      <c r="D355" t="s">
        <v>29</v>
      </c>
      <c r="E355" s="6">
        <v>565</v>
      </c>
      <c r="F355">
        <v>2.666666666666667E-3</v>
      </c>
      <c r="G355">
        <v>9999999</v>
      </c>
      <c r="H355" s="10" t="s">
        <v>516</v>
      </c>
    </row>
    <row r="356" spans="1:8" x14ac:dyDescent="0.55000000000000004">
      <c r="A356" t="s">
        <v>902</v>
      </c>
      <c r="B356">
        <v>2050</v>
      </c>
      <c r="C356" t="s">
        <v>53</v>
      </c>
      <c r="D356" t="s">
        <v>67</v>
      </c>
      <c r="E356" s="6">
        <v>446</v>
      </c>
      <c r="F356">
        <v>2.666666666666667E-3</v>
      </c>
      <c r="G356">
        <v>9999999</v>
      </c>
      <c r="H356" s="10" t="s">
        <v>516</v>
      </c>
    </row>
    <row r="357" spans="1:8" x14ac:dyDescent="0.55000000000000004">
      <c r="A357" t="s">
        <v>903</v>
      </c>
      <c r="B357">
        <v>2050</v>
      </c>
      <c r="C357" t="s">
        <v>53</v>
      </c>
      <c r="D357" t="s">
        <v>73</v>
      </c>
      <c r="E357" s="6">
        <v>545</v>
      </c>
      <c r="F357">
        <v>2.666666666666667E-3</v>
      </c>
      <c r="G357">
        <v>9999999</v>
      </c>
      <c r="H357" s="10" t="s">
        <v>516</v>
      </c>
    </row>
    <row r="358" spans="1:8" x14ac:dyDescent="0.55000000000000004">
      <c r="A358" t="s">
        <v>904</v>
      </c>
      <c r="B358">
        <v>2050</v>
      </c>
      <c r="C358" t="s">
        <v>67</v>
      </c>
      <c r="D358" t="s">
        <v>67</v>
      </c>
      <c r="E358" s="6">
        <v>100</v>
      </c>
      <c r="F358">
        <v>2.666666666666667E-3</v>
      </c>
      <c r="G358">
        <v>9999999</v>
      </c>
      <c r="H358" s="10" t="s">
        <v>516</v>
      </c>
    </row>
    <row r="359" spans="1:8" x14ac:dyDescent="0.55000000000000004">
      <c r="A359" t="s">
        <v>905</v>
      </c>
      <c r="B359">
        <v>2050</v>
      </c>
      <c r="C359" t="s">
        <v>67</v>
      </c>
      <c r="D359" t="s">
        <v>53</v>
      </c>
      <c r="E359" s="6">
        <v>446</v>
      </c>
      <c r="F359">
        <v>2.666666666666667E-3</v>
      </c>
      <c r="G359">
        <v>9999999</v>
      </c>
      <c r="H359" s="10" t="s">
        <v>516</v>
      </c>
    </row>
    <row r="360" spans="1:8" x14ac:dyDescent="0.55000000000000004">
      <c r="A360" t="s">
        <v>906</v>
      </c>
      <c r="B360">
        <v>2050</v>
      </c>
      <c r="C360" t="s">
        <v>67</v>
      </c>
      <c r="D360" t="s">
        <v>79</v>
      </c>
      <c r="E360" s="6">
        <v>307</v>
      </c>
      <c r="F360">
        <v>2.666666666666667E-3</v>
      </c>
      <c r="G360">
        <v>9999999</v>
      </c>
      <c r="H360" s="10" t="s">
        <v>516</v>
      </c>
    </row>
    <row r="361" spans="1:8" x14ac:dyDescent="0.55000000000000004">
      <c r="A361" t="s">
        <v>907</v>
      </c>
      <c r="B361">
        <v>2050</v>
      </c>
      <c r="C361" t="s">
        <v>79</v>
      </c>
      <c r="D361" t="s">
        <v>79</v>
      </c>
      <c r="E361" s="6">
        <v>100</v>
      </c>
      <c r="F361">
        <v>2.666666666666667E-3</v>
      </c>
      <c r="G361">
        <v>9999999</v>
      </c>
      <c r="H361" s="10" t="s">
        <v>516</v>
      </c>
    </row>
    <row r="362" spans="1:8" x14ac:dyDescent="0.55000000000000004">
      <c r="A362" t="s">
        <v>908</v>
      </c>
      <c r="B362">
        <v>2050</v>
      </c>
      <c r="C362" t="s">
        <v>79</v>
      </c>
      <c r="D362" t="s">
        <v>67</v>
      </c>
      <c r="E362" s="6">
        <v>307</v>
      </c>
      <c r="F362">
        <v>2.666666666666667E-3</v>
      </c>
      <c r="G362">
        <v>9999999</v>
      </c>
      <c r="H362" s="10" t="s">
        <v>516</v>
      </c>
    </row>
    <row r="363" spans="1:8" x14ac:dyDescent="0.55000000000000004">
      <c r="A363" t="s">
        <v>909</v>
      </c>
      <c r="B363">
        <v>2050</v>
      </c>
      <c r="C363" t="s">
        <v>79</v>
      </c>
      <c r="D363" t="s">
        <v>59</v>
      </c>
      <c r="E363" s="6">
        <v>308</v>
      </c>
      <c r="F363">
        <v>2.666666666666667E-3</v>
      </c>
      <c r="G363">
        <v>9999999</v>
      </c>
      <c r="H363" s="10" t="s">
        <v>516</v>
      </c>
    </row>
    <row r="364" spans="1:8" x14ac:dyDescent="0.55000000000000004">
      <c r="A364" t="s">
        <v>910</v>
      </c>
      <c r="B364">
        <v>2050</v>
      </c>
      <c r="C364" t="s">
        <v>59</v>
      </c>
      <c r="D364" t="s">
        <v>59</v>
      </c>
      <c r="E364" s="6">
        <v>100</v>
      </c>
      <c r="F364">
        <v>2.666666666666667E-3</v>
      </c>
      <c r="G364">
        <v>9999999</v>
      </c>
      <c r="H364" s="10" t="s">
        <v>516</v>
      </c>
    </row>
    <row r="365" spans="1:8" x14ac:dyDescent="0.55000000000000004">
      <c r="A365" t="s">
        <v>911</v>
      </c>
      <c r="B365">
        <v>2050</v>
      </c>
      <c r="C365" t="s">
        <v>59</v>
      </c>
      <c r="D365" t="s">
        <v>79</v>
      </c>
      <c r="E365" s="6">
        <v>308</v>
      </c>
      <c r="F365">
        <v>2.666666666666667E-3</v>
      </c>
      <c r="G365">
        <v>9999999</v>
      </c>
      <c r="H365" s="10" t="s">
        <v>516</v>
      </c>
    </row>
    <row r="366" spans="1:8" x14ac:dyDescent="0.55000000000000004">
      <c r="A366" t="s">
        <v>912</v>
      </c>
      <c r="B366">
        <v>2050</v>
      </c>
      <c r="C366" t="s">
        <v>49</v>
      </c>
      <c r="D366" t="s">
        <v>49</v>
      </c>
      <c r="E366" s="6">
        <v>100</v>
      </c>
      <c r="F366">
        <v>2.666666666666667E-3</v>
      </c>
      <c r="G366">
        <v>9999999</v>
      </c>
      <c r="H366" s="10" t="s">
        <v>516</v>
      </c>
    </row>
    <row r="367" spans="1:8" x14ac:dyDescent="0.55000000000000004">
      <c r="A367" t="s">
        <v>913</v>
      </c>
      <c r="B367">
        <v>2050</v>
      </c>
      <c r="C367" t="s">
        <v>49</v>
      </c>
      <c r="D367" t="s">
        <v>55</v>
      </c>
      <c r="E367" s="6">
        <v>399</v>
      </c>
      <c r="F367">
        <v>2.666666666666667E-3</v>
      </c>
      <c r="G367">
        <v>9999999</v>
      </c>
      <c r="H367" s="10" t="s">
        <v>516</v>
      </c>
    </row>
    <row r="368" spans="1:8" x14ac:dyDescent="0.55000000000000004">
      <c r="A368" t="s">
        <v>914</v>
      </c>
      <c r="B368">
        <v>2050</v>
      </c>
      <c r="C368" t="s">
        <v>55</v>
      </c>
      <c r="D368" t="s">
        <v>55</v>
      </c>
      <c r="E368" s="6">
        <v>100</v>
      </c>
      <c r="F368">
        <v>2.666666666666667E-3</v>
      </c>
      <c r="G368">
        <v>9999999</v>
      </c>
      <c r="H368" s="10" t="s">
        <v>516</v>
      </c>
    </row>
    <row r="369" spans="1:8" x14ac:dyDescent="0.55000000000000004">
      <c r="A369" t="s">
        <v>915</v>
      </c>
      <c r="B369">
        <v>2050</v>
      </c>
      <c r="C369" t="s">
        <v>55</v>
      </c>
      <c r="D369" t="s">
        <v>49</v>
      </c>
      <c r="E369" s="6">
        <v>399</v>
      </c>
      <c r="F369">
        <v>2.666666666666667E-3</v>
      </c>
      <c r="G369">
        <v>9999999</v>
      </c>
      <c r="H369" s="10" t="s">
        <v>516</v>
      </c>
    </row>
    <row r="370" spans="1:8" x14ac:dyDescent="0.55000000000000004">
      <c r="A370" t="s">
        <v>916</v>
      </c>
      <c r="B370">
        <v>2050</v>
      </c>
      <c r="C370" t="s">
        <v>55</v>
      </c>
      <c r="D370" t="s">
        <v>47</v>
      </c>
      <c r="E370" s="6">
        <v>660</v>
      </c>
      <c r="F370">
        <v>2.666666666666667E-3</v>
      </c>
      <c r="G370">
        <v>9999999</v>
      </c>
      <c r="H370" s="10" t="s">
        <v>516</v>
      </c>
    </row>
    <row r="371" spans="1:8" x14ac:dyDescent="0.55000000000000004">
      <c r="A371" t="s">
        <v>917</v>
      </c>
      <c r="B371">
        <v>2050</v>
      </c>
      <c r="C371" t="s">
        <v>47</v>
      </c>
      <c r="D371" t="s">
        <v>47</v>
      </c>
      <c r="E371" s="6">
        <v>100</v>
      </c>
      <c r="F371">
        <v>2.666666666666667E-3</v>
      </c>
      <c r="G371">
        <v>9999999</v>
      </c>
      <c r="H371" s="10" t="s">
        <v>516</v>
      </c>
    </row>
    <row r="372" spans="1:8" x14ac:dyDescent="0.55000000000000004">
      <c r="A372" t="s">
        <v>918</v>
      </c>
      <c r="B372">
        <v>2050</v>
      </c>
      <c r="C372" t="s">
        <v>47</v>
      </c>
      <c r="D372" t="s">
        <v>55</v>
      </c>
      <c r="E372" s="6">
        <v>660</v>
      </c>
      <c r="F372">
        <v>2.666666666666667E-3</v>
      </c>
      <c r="G372">
        <v>9999999</v>
      </c>
      <c r="H372" s="10" t="s">
        <v>516</v>
      </c>
    </row>
    <row r="373" spans="1:8" x14ac:dyDescent="0.55000000000000004">
      <c r="A373" t="s">
        <v>919</v>
      </c>
      <c r="B373">
        <v>2050</v>
      </c>
      <c r="C373" t="s">
        <v>75</v>
      </c>
      <c r="D373" t="s">
        <v>51</v>
      </c>
      <c r="E373" s="6">
        <v>301</v>
      </c>
      <c r="F373">
        <v>2.666666666666667E-3</v>
      </c>
      <c r="G373">
        <v>9999999</v>
      </c>
      <c r="H373" s="10" t="s">
        <v>516</v>
      </c>
    </row>
    <row r="374" spans="1:8" x14ac:dyDescent="0.55000000000000004">
      <c r="A374" t="s">
        <v>920</v>
      </c>
      <c r="B374">
        <v>2050</v>
      </c>
      <c r="C374" t="s">
        <v>75</v>
      </c>
      <c r="D374" t="s">
        <v>29</v>
      </c>
      <c r="E374" s="6">
        <v>354</v>
      </c>
      <c r="F374">
        <v>2.666666666666667E-3</v>
      </c>
      <c r="G374">
        <v>9999999</v>
      </c>
      <c r="H374" s="10" t="s">
        <v>516</v>
      </c>
    </row>
    <row r="375" spans="1:8" x14ac:dyDescent="0.55000000000000004">
      <c r="A375" t="s">
        <v>921</v>
      </c>
      <c r="B375">
        <v>2050</v>
      </c>
      <c r="C375" t="s">
        <v>75</v>
      </c>
      <c r="D375" t="s">
        <v>53</v>
      </c>
      <c r="E375" s="6">
        <v>692</v>
      </c>
      <c r="F375">
        <v>2.666666666666667E-3</v>
      </c>
      <c r="G375">
        <v>9999999</v>
      </c>
      <c r="H375" s="10" t="s">
        <v>516</v>
      </c>
    </row>
    <row r="376" spans="1:8" x14ac:dyDescent="0.55000000000000004">
      <c r="A376" t="s">
        <v>922</v>
      </c>
      <c r="B376">
        <v>2050</v>
      </c>
      <c r="C376" t="s">
        <v>75</v>
      </c>
      <c r="D376" t="s">
        <v>73</v>
      </c>
      <c r="E376" s="6">
        <v>328</v>
      </c>
      <c r="F376">
        <v>2.666666666666667E-3</v>
      </c>
      <c r="G376">
        <v>9999999</v>
      </c>
      <c r="H376" s="10" t="s">
        <v>516</v>
      </c>
    </row>
    <row r="377" spans="1:8" x14ac:dyDescent="0.55000000000000004">
      <c r="A377" t="s">
        <v>923</v>
      </c>
      <c r="B377">
        <v>2050</v>
      </c>
      <c r="C377" t="s">
        <v>75</v>
      </c>
      <c r="D377" t="s">
        <v>75</v>
      </c>
      <c r="E377" s="6">
        <v>100</v>
      </c>
      <c r="F377">
        <v>2.666666666666667E-3</v>
      </c>
      <c r="G377">
        <v>9999999</v>
      </c>
      <c r="H377" s="10" t="s">
        <v>516</v>
      </c>
    </row>
    <row r="378" spans="1:8" x14ac:dyDescent="0.55000000000000004">
      <c r="A378" t="s">
        <v>924</v>
      </c>
      <c r="B378">
        <v>2050</v>
      </c>
      <c r="C378" t="s">
        <v>29</v>
      </c>
      <c r="D378" t="s">
        <v>51</v>
      </c>
      <c r="E378" s="6">
        <v>789</v>
      </c>
      <c r="F378">
        <v>2.666666666666667E-3</v>
      </c>
      <c r="G378">
        <v>9999999</v>
      </c>
      <c r="H378" s="10" t="s">
        <v>516</v>
      </c>
    </row>
    <row r="379" spans="1:8" x14ac:dyDescent="0.55000000000000004">
      <c r="A379" t="s">
        <v>925</v>
      </c>
      <c r="B379">
        <v>2050</v>
      </c>
      <c r="C379" t="s">
        <v>29</v>
      </c>
      <c r="D379" t="s">
        <v>57</v>
      </c>
      <c r="E379" s="6">
        <v>758</v>
      </c>
      <c r="F379">
        <v>2.666666666666667E-3</v>
      </c>
      <c r="G379">
        <v>9999999</v>
      </c>
      <c r="H379" s="10" t="s">
        <v>516</v>
      </c>
    </row>
    <row r="380" spans="1:8" x14ac:dyDescent="0.55000000000000004">
      <c r="A380" t="s">
        <v>926</v>
      </c>
      <c r="B380">
        <v>2050</v>
      </c>
      <c r="C380" t="s">
        <v>29</v>
      </c>
      <c r="D380" t="s">
        <v>75</v>
      </c>
      <c r="E380" s="6">
        <v>354</v>
      </c>
      <c r="F380">
        <v>2.666666666666667E-3</v>
      </c>
      <c r="G380">
        <v>9999999</v>
      </c>
      <c r="H380" s="10" t="s">
        <v>516</v>
      </c>
    </row>
    <row r="381" spans="1:8" x14ac:dyDescent="0.55000000000000004">
      <c r="A381" t="s">
        <v>927</v>
      </c>
      <c r="B381">
        <v>2050</v>
      </c>
      <c r="C381" t="s">
        <v>29</v>
      </c>
      <c r="D381" t="s">
        <v>43</v>
      </c>
      <c r="E381" s="6">
        <v>354</v>
      </c>
      <c r="F381">
        <v>2.666666666666667E-3</v>
      </c>
      <c r="G381">
        <v>9999999</v>
      </c>
      <c r="H381" s="10" t="s">
        <v>516</v>
      </c>
    </row>
    <row r="382" spans="1:8" x14ac:dyDescent="0.55000000000000004">
      <c r="A382" t="s">
        <v>928</v>
      </c>
      <c r="B382">
        <v>2050</v>
      </c>
      <c r="C382" t="s">
        <v>29</v>
      </c>
      <c r="D382" t="s">
        <v>41</v>
      </c>
      <c r="E382" s="6">
        <v>1049</v>
      </c>
      <c r="F382">
        <v>2.666666666666667E-3</v>
      </c>
      <c r="G382">
        <v>9999999</v>
      </c>
      <c r="H382" s="10" t="s">
        <v>516</v>
      </c>
    </row>
    <row r="383" spans="1:8" x14ac:dyDescent="0.55000000000000004">
      <c r="A383" t="s">
        <v>929</v>
      </c>
      <c r="B383">
        <v>2050</v>
      </c>
      <c r="C383" t="s">
        <v>29</v>
      </c>
      <c r="D383" t="s">
        <v>35</v>
      </c>
      <c r="E383" s="6">
        <v>663</v>
      </c>
      <c r="F383">
        <v>2.666666666666667E-3</v>
      </c>
      <c r="G383">
        <v>9999999</v>
      </c>
      <c r="H383" s="10" t="s">
        <v>516</v>
      </c>
    </row>
    <row r="384" spans="1:8" x14ac:dyDescent="0.55000000000000004">
      <c r="A384" t="s">
        <v>930</v>
      </c>
      <c r="B384">
        <v>2050</v>
      </c>
      <c r="C384" t="s">
        <v>29</v>
      </c>
      <c r="D384" t="s">
        <v>53</v>
      </c>
      <c r="E384" s="6">
        <v>573</v>
      </c>
      <c r="F384">
        <v>2.666666666666667E-3</v>
      </c>
      <c r="G384">
        <v>9999999</v>
      </c>
      <c r="H384" s="10" t="s">
        <v>516</v>
      </c>
    </row>
    <row r="385" spans="1:8" x14ac:dyDescent="0.55000000000000004">
      <c r="A385" t="s">
        <v>931</v>
      </c>
      <c r="B385">
        <v>2050</v>
      </c>
      <c r="C385" t="s">
        <v>29</v>
      </c>
      <c r="D385" t="s">
        <v>61</v>
      </c>
      <c r="E385" s="6">
        <v>915</v>
      </c>
      <c r="F385">
        <v>2.666666666666667E-3</v>
      </c>
      <c r="G385">
        <v>9999999</v>
      </c>
      <c r="H385" s="10" t="s">
        <v>516</v>
      </c>
    </row>
    <row r="386" spans="1:8" x14ac:dyDescent="0.55000000000000004">
      <c r="A386" t="s">
        <v>932</v>
      </c>
      <c r="B386">
        <v>2050</v>
      </c>
      <c r="C386" t="s">
        <v>29</v>
      </c>
      <c r="D386" t="s">
        <v>29</v>
      </c>
      <c r="E386" s="6">
        <v>100</v>
      </c>
      <c r="F386">
        <v>2.666666666666667E-3</v>
      </c>
      <c r="G386">
        <v>9999999</v>
      </c>
      <c r="H386" s="10" t="s">
        <v>516</v>
      </c>
    </row>
    <row r="387" spans="1:8" x14ac:dyDescent="0.55000000000000004">
      <c r="A387" t="s">
        <v>933</v>
      </c>
      <c r="B387">
        <v>2050</v>
      </c>
      <c r="C387" t="s">
        <v>43</v>
      </c>
      <c r="D387" t="s">
        <v>43</v>
      </c>
      <c r="E387" s="6">
        <v>100</v>
      </c>
      <c r="F387">
        <v>2.666666666666667E-3</v>
      </c>
      <c r="G387">
        <v>9999999</v>
      </c>
      <c r="H387" s="10" t="s">
        <v>516</v>
      </c>
    </row>
    <row r="388" spans="1:8" x14ac:dyDescent="0.55000000000000004">
      <c r="A388" t="s">
        <v>934</v>
      </c>
      <c r="B388">
        <v>2050</v>
      </c>
      <c r="C388" t="s">
        <v>43</v>
      </c>
      <c r="D388" t="s">
        <v>29</v>
      </c>
      <c r="E388" s="6">
        <v>354</v>
      </c>
      <c r="F388">
        <v>2.666666666666667E-3</v>
      </c>
      <c r="G388">
        <v>9999999</v>
      </c>
      <c r="H388" s="10" t="s">
        <v>516</v>
      </c>
    </row>
    <row r="389" spans="1:8" x14ac:dyDescent="0.55000000000000004">
      <c r="A389" t="s">
        <v>935</v>
      </c>
      <c r="B389">
        <v>2050</v>
      </c>
      <c r="C389" t="s">
        <v>61</v>
      </c>
      <c r="D389" t="s">
        <v>51</v>
      </c>
      <c r="E389" s="6">
        <v>865</v>
      </c>
      <c r="F389">
        <v>2.666666666666667E-3</v>
      </c>
      <c r="G389">
        <v>9999999</v>
      </c>
      <c r="H389" s="10" t="s">
        <v>516</v>
      </c>
    </row>
    <row r="390" spans="1:8" x14ac:dyDescent="0.55000000000000004">
      <c r="A390" t="s">
        <v>936</v>
      </c>
      <c r="B390">
        <v>2050</v>
      </c>
      <c r="C390" t="s">
        <v>61</v>
      </c>
      <c r="D390" t="s">
        <v>41</v>
      </c>
      <c r="E390" s="6">
        <v>661</v>
      </c>
      <c r="F390">
        <v>2.666666666666667E-3</v>
      </c>
      <c r="G390">
        <v>9999999</v>
      </c>
      <c r="H390" s="10" t="s">
        <v>516</v>
      </c>
    </row>
    <row r="391" spans="1:8" x14ac:dyDescent="0.55000000000000004">
      <c r="A391" t="s">
        <v>937</v>
      </c>
      <c r="B391">
        <v>2050</v>
      </c>
      <c r="C391" t="s">
        <v>61</v>
      </c>
      <c r="D391" t="s">
        <v>29</v>
      </c>
      <c r="E391" s="6">
        <v>915</v>
      </c>
      <c r="F391">
        <v>2.666666666666667E-3</v>
      </c>
      <c r="G391">
        <v>9999999</v>
      </c>
      <c r="H391" s="10" t="s">
        <v>516</v>
      </c>
    </row>
    <row r="392" spans="1:8" x14ac:dyDescent="0.55000000000000004">
      <c r="A392" t="s">
        <v>938</v>
      </c>
      <c r="B392">
        <v>2050</v>
      </c>
      <c r="C392" t="s">
        <v>61</v>
      </c>
      <c r="D392" t="s">
        <v>61</v>
      </c>
      <c r="E392" s="6">
        <v>100</v>
      </c>
      <c r="F392">
        <v>2.666666666666667E-3</v>
      </c>
      <c r="G392">
        <v>9999999</v>
      </c>
      <c r="H392" s="10" t="s">
        <v>516</v>
      </c>
    </row>
    <row r="393" spans="1:8" x14ac:dyDescent="0.55000000000000004">
      <c r="A393" t="s">
        <v>939</v>
      </c>
      <c r="B393">
        <v>2050</v>
      </c>
      <c r="C393" t="s">
        <v>61</v>
      </c>
      <c r="D393" t="s">
        <v>33</v>
      </c>
      <c r="E393" s="6">
        <v>1010</v>
      </c>
      <c r="F393">
        <v>2.666666666666667E-3</v>
      </c>
      <c r="G393">
        <v>9999999</v>
      </c>
      <c r="H393" s="10" t="s">
        <v>516</v>
      </c>
    </row>
    <row r="394" spans="1:8" x14ac:dyDescent="0.55000000000000004">
      <c r="A394" t="s">
        <v>940</v>
      </c>
      <c r="B394">
        <v>2050</v>
      </c>
      <c r="C394" t="s">
        <v>35</v>
      </c>
      <c r="D394" t="s">
        <v>35</v>
      </c>
      <c r="E394" s="6">
        <v>100</v>
      </c>
      <c r="F394">
        <v>2.666666666666667E-3</v>
      </c>
      <c r="G394">
        <v>9999999</v>
      </c>
      <c r="H394" s="10" t="s">
        <v>516</v>
      </c>
    </row>
    <row r="395" spans="1:8" x14ac:dyDescent="0.55000000000000004">
      <c r="A395" t="s">
        <v>941</v>
      </c>
      <c r="B395">
        <v>2050</v>
      </c>
      <c r="C395" t="s">
        <v>35</v>
      </c>
      <c r="D395" t="s">
        <v>57</v>
      </c>
      <c r="E395" s="6">
        <v>202</v>
      </c>
      <c r="F395">
        <v>2.666666666666667E-3</v>
      </c>
      <c r="G395">
        <v>9999999</v>
      </c>
      <c r="H395" s="10" t="s">
        <v>516</v>
      </c>
    </row>
    <row r="396" spans="1:8" x14ac:dyDescent="0.55000000000000004">
      <c r="A396" t="s">
        <v>942</v>
      </c>
      <c r="B396">
        <v>2050</v>
      </c>
      <c r="C396" t="s">
        <v>35</v>
      </c>
      <c r="D396" t="s">
        <v>29</v>
      </c>
      <c r="E396" s="6">
        <v>657</v>
      </c>
      <c r="F396">
        <v>2.666666666666667E-3</v>
      </c>
      <c r="G396">
        <v>9999999</v>
      </c>
      <c r="H396" s="10" t="s">
        <v>516</v>
      </c>
    </row>
    <row r="397" spans="1:8" x14ac:dyDescent="0.55000000000000004">
      <c r="A397" t="s">
        <v>943</v>
      </c>
      <c r="B397">
        <v>2050</v>
      </c>
      <c r="C397" t="s">
        <v>57</v>
      </c>
      <c r="D397" t="s">
        <v>57</v>
      </c>
      <c r="E397" s="6">
        <v>100</v>
      </c>
      <c r="F397">
        <v>2.666666666666667E-3</v>
      </c>
      <c r="G397">
        <v>9999999</v>
      </c>
      <c r="H397" s="10" t="s">
        <v>516</v>
      </c>
    </row>
    <row r="398" spans="1:8" x14ac:dyDescent="0.55000000000000004">
      <c r="A398" t="s">
        <v>944</v>
      </c>
      <c r="B398">
        <v>2050</v>
      </c>
      <c r="C398" t="s">
        <v>57</v>
      </c>
      <c r="D398" t="s">
        <v>41</v>
      </c>
      <c r="E398" s="6">
        <v>265</v>
      </c>
      <c r="F398">
        <v>2.666666666666667E-3</v>
      </c>
      <c r="G398">
        <v>9999999</v>
      </c>
      <c r="H398" s="10" t="s">
        <v>516</v>
      </c>
    </row>
    <row r="399" spans="1:8" x14ac:dyDescent="0.55000000000000004">
      <c r="A399" t="s">
        <v>945</v>
      </c>
      <c r="B399">
        <v>2050</v>
      </c>
      <c r="C399" t="s">
        <v>57</v>
      </c>
      <c r="D399" t="s">
        <v>29</v>
      </c>
      <c r="E399" s="6">
        <v>763</v>
      </c>
      <c r="F399">
        <v>2.666666666666667E-3</v>
      </c>
      <c r="G399">
        <v>9999999</v>
      </c>
      <c r="H399" s="10" t="s">
        <v>516</v>
      </c>
    </row>
    <row r="400" spans="1:8" x14ac:dyDescent="0.55000000000000004">
      <c r="A400" t="s">
        <v>946</v>
      </c>
      <c r="B400">
        <v>2050</v>
      </c>
      <c r="C400" t="s">
        <v>57</v>
      </c>
      <c r="D400" t="s">
        <v>35</v>
      </c>
      <c r="E400" s="6">
        <v>202</v>
      </c>
      <c r="F400">
        <v>2.666666666666667E-3</v>
      </c>
      <c r="G400">
        <v>9999999</v>
      </c>
      <c r="H400" s="10" t="s">
        <v>516</v>
      </c>
    </row>
    <row r="401" spans="1:8" x14ac:dyDescent="0.55000000000000004">
      <c r="A401" t="s">
        <v>947</v>
      </c>
      <c r="B401">
        <v>2050</v>
      </c>
      <c r="C401" t="s">
        <v>41</v>
      </c>
      <c r="D401" t="s">
        <v>41</v>
      </c>
      <c r="E401" s="6">
        <v>100</v>
      </c>
      <c r="F401">
        <v>2.666666666666667E-3</v>
      </c>
      <c r="G401">
        <v>9999999</v>
      </c>
      <c r="H401" s="10" t="s">
        <v>516</v>
      </c>
    </row>
    <row r="402" spans="1:8" x14ac:dyDescent="0.55000000000000004">
      <c r="A402" t="s">
        <v>545</v>
      </c>
      <c r="B402">
        <v>2050</v>
      </c>
      <c r="C402" t="s">
        <v>41</v>
      </c>
      <c r="D402" t="s">
        <v>57</v>
      </c>
      <c r="E402" s="6">
        <v>265</v>
      </c>
      <c r="F402">
        <v>2.666666666666667E-3</v>
      </c>
      <c r="G402">
        <v>9999999</v>
      </c>
      <c r="H402" s="10" t="s">
        <v>516</v>
      </c>
    </row>
    <row r="403" spans="1:8" x14ac:dyDescent="0.55000000000000004">
      <c r="A403" t="s">
        <v>546</v>
      </c>
      <c r="B403">
        <v>2050</v>
      </c>
      <c r="C403" t="s">
        <v>41</v>
      </c>
      <c r="D403" t="s">
        <v>29</v>
      </c>
      <c r="E403" s="6">
        <v>1079</v>
      </c>
      <c r="F403">
        <v>2.666666666666667E-3</v>
      </c>
      <c r="G403">
        <v>9999999</v>
      </c>
      <c r="H403" s="10" t="s">
        <v>516</v>
      </c>
    </row>
    <row r="404" spans="1:8" x14ac:dyDescent="0.55000000000000004">
      <c r="A404" t="s">
        <v>547</v>
      </c>
      <c r="B404">
        <v>2050</v>
      </c>
      <c r="C404" t="s">
        <v>41</v>
      </c>
      <c r="D404" t="s">
        <v>33</v>
      </c>
      <c r="E404" s="6">
        <v>1327</v>
      </c>
      <c r="F404">
        <v>2.666666666666667E-3</v>
      </c>
      <c r="G404">
        <v>9999999</v>
      </c>
      <c r="H404" s="10" t="s">
        <v>516</v>
      </c>
    </row>
    <row r="405" spans="1:8" x14ac:dyDescent="0.55000000000000004">
      <c r="A405" t="s">
        <v>548</v>
      </c>
      <c r="B405">
        <v>2050</v>
      </c>
      <c r="C405" t="s">
        <v>41</v>
      </c>
      <c r="D405" t="s">
        <v>37</v>
      </c>
      <c r="E405" s="6">
        <v>1253</v>
      </c>
      <c r="F405">
        <v>2.666666666666667E-3</v>
      </c>
      <c r="G405">
        <v>9999999</v>
      </c>
      <c r="H405" s="10" t="s">
        <v>516</v>
      </c>
    </row>
    <row r="406" spans="1:8" x14ac:dyDescent="0.55000000000000004">
      <c r="A406" t="s">
        <v>549</v>
      </c>
      <c r="B406">
        <v>2050</v>
      </c>
      <c r="C406" t="s">
        <v>41</v>
      </c>
      <c r="D406" t="s">
        <v>61</v>
      </c>
      <c r="E406" s="6">
        <v>661</v>
      </c>
      <c r="F406">
        <v>2.666666666666667E-3</v>
      </c>
      <c r="G406">
        <v>9999999</v>
      </c>
      <c r="H406" s="10" t="s">
        <v>516</v>
      </c>
    </row>
    <row r="407" spans="1:8" x14ac:dyDescent="0.55000000000000004">
      <c r="A407" t="s">
        <v>550</v>
      </c>
      <c r="B407">
        <v>2050</v>
      </c>
      <c r="C407" t="s">
        <v>37</v>
      </c>
      <c r="D407" t="s">
        <v>41</v>
      </c>
      <c r="E407" s="6">
        <v>1253</v>
      </c>
      <c r="F407">
        <v>2.666666666666667E-3</v>
      </c>
      <c r="G407">
        <v>9999999</v>
      </c>
      <c r="H407" s="10" t="s">
        <v>516</v>
      </c>
    </row>
    <row r="408" spans="1:8" x14ac:dyDescent="0.55000000000000004">
      <c r="A408" t="s">
        <v>551</v>
      </c>
      <c r="B408">
        <v>2050</v>
      </c>
      <c r="C408" t="s">
        <v>37</v>
      </c>
      <c r="D408" t="s">
        <v>39</v>
      </c>
      <c r="E408" s="6">
        <v>634</v>
      </c>
      <c r="F408">
        <v>2.666666666666667E-3</v>
      </c>
      <c r="G408">
        <v>9999999</v>
      </c>
      <c r="H408" s="10" t="s">
        <v>516</v>
      </c>
    </row>
    <row r="409" spans="1:8" x14ac:dyDescent="0.55000000000000004">
      <c r="A409" t="s">
        <v>552</v>
      </c>
      <c r="B409">
        <v>2050</v>
      </c>
      <c r="C409" t="s">
        <v>37</v>
      </c>
      <c r="D409" t="s">
        <v>37</v>
      </c>
      <c r="E409" s="6">
        <v>100</v>
      </c>
      <c r="F409">
        <v>2.666666666666667E-3</v>
      </c>
      <c r="G409">
        <v>9999999</v>
      </c>
      <c r="H409" s="10" t="s">
        <v>516</v>
      </c>
    </row>
    <row r="410" spans="1:8" x14ac:dyDescent="0.55000000000000004">
      <c r="A410" t="s">
        <v>553</v>
      </c>
      <c r="B410">
        <v>2050</v>
      </c>
      <c r="C410" t="s">
        <v>39</v>
      </c>
      <c r="D410" t="s">
        <v>39</v>
      </c>
      <c r="E410" s="6">
        <v>100</v>
      </c>
      <c r="F410">
        <v>2.666666666666667E-3</v>
      </c>
      <c r="G410">
        <v>9999999</v>
      </c>
      <c r="H410" s="10" t="s">
        <v>516</v>
      </c>
    </row>
    <row r="411" spans="1:8" x14ac:dyDescent="0.55000000000000004">
      <c r="A411" t="s">
        <v>554</v>
      </c>
      <c r="B411">
        <v>2050</v>
      </c>
      <c r="C411" t="s">
        <v>39</v>
      </c>
      <c r="D411" t="s">
        <v>37</v>
      </c>
      <c r="E411" s="6">
        <v>634</v>
      </c>
      <c r="F411">
        <v>2.666666666666667E-3</v>
      </c>
      <c r="G411">
        <v>9999999</v>
      </c>
      <c r="H411" s="10" t="s">
        <v>516</v>
      </c>
    </row>
    <row r="412" spans="1:8" x14ac:dyDescent="0.55000000000000004">
      <c r="A412" t="s">
        <v>555</v>
      </c>
      <c r="B412">
        <v>2050</v>
      </c>
      <c r="C412" t="s">
        <v>45</v>
      </c>
      <c r="D412" t="s">
        <v>45</v>
      </c>
      <c r="E412" s="6">
        <v>100</v>
      </c>
      <c r="F412">
        <v>2.666666666666667E-3</v>
      </c>
      <c r="G412">
        <v>9999999</v>
      </c>
      <c r="H412" s="10" t="s">
        <v>516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61136-4B00-4402-8B25-F00A8091760A}">
  <dimension ref="A1:F7"/>
  <sheetViews>
    <sheetView zoomScale="128" workbookViewId="0">
      <selection activeCell="F3" sqref="F3:F5"/>
    </sheetView>
  </sheetViews>
  <sheetFormatPr defaultColWidth="8.68359375" defaultRowHeight="14.4" x14ac:dyDescent="0.55000000000000004"/>
  <sheetData>
    <row r="1" spans="1:6" s="2" customFormat="1" ht="11.7" x14ac:dyDescent="0.45">
      <c r="A1" s="2" t="s">
        <v>5</v>
      </c>
      <c r="B1" s="2" t="s">
        <v>6</v>
      </c>
      <c r="C1" s="2" t="s">
        <v>5</v>
      </c>
      <c r="D1" s="2" t="s">
        <v>7</v>
      </c>
      <c r="E1" s="2" t="s">
        <v>517</v>
      </c>
      <c r="F1" s="2" t="s">
        <v>517</v>
      </c>
    </row>
    <row r="2" spans="1:6" s="1" customFormat="1" x14ac:dyDescent="0.55000000000000004">
      <c r="A2" s="1" t="s">
        <v>0</v>
      </c>
      <c r="B2" s="1" t="s">
        <v>6</v>
      </c>
      <c r="C2" s="1" t="s">
        <v>15</v>
      </c>
      <c r="D2" s="1" t="s">
        <v>7</v>
      </c>
      <c r="E2" s="1" t="s">
        <v>1</v>
      </c>
      <c r="F2" s="1" t="s">
        <v>992</v>
      </c>
    </row>
    <row r="3" spans="1:6" x14ac:dyDescent="0.55000000000000004">
      <c r="A3" t="s">
        <v>518</v>
      </c>
      <c r="B3" t="s">
        <v>519</v>
      </c>
      <c r="C3" t="s">
        <v>520</v>
      </c>
      <c r="D3">
        <v>2030</v>
      </c>
      <c r="E3">
        <f>118/1000</f>
        <v>0.11799999999999999</v>
      </c>
    </row>
    <row r="4" spans="1:6" x14ac:dyDescent="0.55000000000000004">
      <c r="A4" t="s">
        <v>518</v>
      </c>
      <c r="B4" t="s">
        <v>519</v>
      </c>
      <c r="C4" t="s">
        <v>520</v>
      </c>
      <c r="D4">
        <v>2040</v>
      </c>
      <c r="E4">
        <f>142/1000</f>
        <v>0.14199999999999999</v>
      </c>
    </row>
    <row r="5" spans="1:6" x14ac:dyDescent="0.55000000000000004">
      <c r="A5" t="s">
        <v>518</v>
      </c>
      <c r="B5" t="s">
        <v>519</v>
      </c>
      <c r="C5" t="s">
        <v>520</v>
      </c>
      <c r="D5">
        <v>2050</v>
      </c>
      <c r="E5">
        <f>167/1000</f>
        <v>0.16700000000000001</v>
      </c>
    </row>
    <row r="7" spans="1:6" x14ac:dyDescent="0.55000000000000004">
      <c r="E7" s="24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00551-67EA-4544-94EF-22E0A8082156}">
  <dimension ref="A1:AG38"/>
  <sheetViews>
    <sheetView topLeftCell="B18" workbookViewId="0">
      <selection activeCell="D3" sqref="D3"/>
    </sheetView>
  </sheetViews>
  <sheetFormatPr defaultColWidth="8.68359375" defaultRowHeight="14.4" x14ac:dyDescent="0.55000000000000004"/>
  <cols>
    <col min="4" max="4" width="21.68359375" customWidth="1"/>
    <col min="5" max="5" width="19.68359375" customWidth="1"/>
    <col min="6" max="6" width="20" customWidth="1"/>
    <col min="7" max="32" width="20.41796875" customWidth="1"/>
    <col min="33" max="33" width="21.68359375" customWidth="1"/>
  </cols>
  <sheetData>
    <row r="1" spans="1:33" s="2" customFormat="1" ht="11.7" x14ac:dyDescent="0.45">
      <c r="A1" s="2" t="s">
        <v>7</v>
      </c>
      <c r="B1" s="2" t="s">
        <v>521</v>
      </c>
      <c r="C1" s="2" t="s">
        <v>522</v>
      </c>
      <c r="D1" s="2" t="s">
        <v>13</v>
      </c>
      <c r="E1" s="2" t="s">
        <v>13</v>
      </c>
      <c r="F1" s="2" t="s">
        <v>13</v>
      </c>
      <c r="AG1" s="2" t="s">
        <v>13</v>
      </c>
    </row>
    <row r="2" spans="1:33" s="1" customFormat="1" x14ac:dyDescent="0.55000000000000004">
      <c r="A2" s="1" t="s">
        <v>7</v>
      </c>
      <c r="B2" s="1" t="s">
        <v>523</v>
      </c>
      <c r="C2" s="1" t="s">
        <v>524</v>
      </c>
      <c r="D2" s="1" t="s">
        <v>31</v>
      </c>
      <c r="E2" s="1" t="s">
        <v>454</v>
      </c>
      <c r="F2" s="1" t="s">
        <v>456</v>
      </c>
      <c r="G2" s="1" t="s">
        <v>458</v>
      </c>
      <c r="H2" s="1" t="s">
        <v>460</v>
      </c>
      <c r="I2" s="1" t="s">
        <v>462</v>
      </c>
      <c r="J2" s="1" t="s">
        <v>464</v>
      </c>
      <c r="K2" s="1" t="s">
        <v>466</v>
      </c>
      <c r="L2" s="1" t="s">
        <v>468</v>
      </c>
      <c r="M2" s="1" t="s">
        <v>470</v>
      </c>
      <c r="N2" s="1" t="s">
        <v>472</v>
      </c>
      <c r="O2" s="1" t="s">
        <v>474</v>
      </c>
      <c r="P2" s="1" t="s">
        <v>476</v>
      </c>
      <c r="Q2" s="1" t="s">
        <v>477</v>
      </c>
      <c r="R2" s="1" t="s">
        <v>479</v>
      </c>
      <c r="S2" s="1" t="s">
        <v>481</v>
      </c>
      <c r="T2" s="1" t="s">
        <v>483</v>
      </c>
      <c r="U2" s="1" t="s">
        <v>485</v>
      </c>
      <c r="V2" s="1" t="s">
        <v>487</v>
      </c>
      <c r="W2" s="1" t="s">
        <v>489</v>
      </c>
      <c r="X2" s="1" t="s">
        <v>491</v>
      </c>
      <c r="Y2" s="1" t="s">
        <v>493</v>
      </c>
      <c r="Z2" s="1" t="s">
        <v>495</v>
      </c>
      <c r="AA2" s="1" t="s">
        <v>497</v>
      </c>
      <c r="AB2" s="1" t="s">
        <v>499</v>
      </c>
      <c r="AC2" s="1" t="s">
        <v>501</v>
      </c>
      <c r="AD2" s="1" t="s">
        <v>503</v>
      </c>
      <c r="AE2" s="1" t="s">
        <v>505</v>
      </c>
      <c r="AF2" s="1" t="s">
        <v>507</v>
      </c>
      <c r="AG2" s="1" t="s">
        <v>993</v>
      </c>
    </row>
    <row r="3" spans="1:33" x14ac:dyDescent="0.55000000000000004">
      <c r="A3">
        <v>2030</v>
      </c>
      <c r="B3" t="s">
        <v>525</v>
      </c>
      <c r="C3">
        <v>744</v>
      </c>
      <c r="D3">
        <v>1</v>
      </c>
      <c r="E3">
        <v>1.4918738757803407</v>
      </c>
      <c r="F3">
        <v>1.3905664328342584</v>
      </c>
      <c r="G3">
        <v>1.3435582822085887</v>
      </c>
      <c r="H3">
        <v>1.3401606425702812</v>
      </c>
      <c r="I3">
        <v>1.4848291714554382</v>
      </c>
      <c r="J3">
        <v>1.4134401972872994</v>
      </c>
      <c r="K3">
        <v>1.4811122770199368</v>
      </c>
      <c r="L3">
        <v>1.4295454545454545</v>
      </c>
      <c r="M3">
        <v>1.5554838709677419</v>
      </c>
      <c r="N3">
        <v>1.4262569832402232</v>
      </c>
      <c r="O3">
        <v>1.243820224719101</v>
      </c>
      <c r="P3">
        <v>1.5940540540540542</v>
      </c>
      <c r="Q3">
        <v>1</v>
      </c>
      <c r="R3">
        <v>1.4512974051896206</v>
      </c>
      <c r="S3">
        <v>1.42046396023198</v>
      </c>
      <c r="T3">
        <v>1.3328690807799441</v>
      </c>
      <c r="U3">
        <v>1</v>
      </c>
      <c r="V3">
        <v>1.3306748466257667</v>
      </c>
      <c r="W3">
        <v>1.4418402120408937</v>
      </c>
      <c r="X3">
        <v>1.3049469964664313</v>
      </c>
      <c r="Y3">
        <v>1.0899686520376175</v>
      </c>
      <c r="Z3">
        <v>1.5830514325163962</v>
      </c>
      <c r="AA3">
        <v>1.2281767955801102</v>
      </c>
      <c r="AB3">
        <v>1.3372469635627531</v>
      </c>
      <c r="AC3">
        <v>1.1701195219123506</v>
      </c>
      <c r="AD3">
        <v>1.2735689045936396</v>
      </c>
      <c r="AE3">
        <v>1.4769303103124019</v>
      </c>
      <c r="AF3">
        <v>1.3880829015544043</v>
      </c>
      <c r="AG3">
        <v>1</v>
      </c>
    </row>
    <row r="4" spans="1:33" x14ac:dyDescent="0.55000000000000004">
      <c r="A4">
        <v>2030</v>
      </c>
      <c r="B4" t="s">
        <v>526</v>
      </c>
      <c r="C4">
        <v>672</v>
      </c>
      <c r="D4">
        <v>1</v>
      </c>
      <c r="E4">
        <v>1.1976827848904876</v>
      </c>
      <c r="F4">
        <v>1.1926813946183645</v>
      </c>
      <c r="G4">
        <v>1.2018404907975457</v>
      </c>
      <c r="H4">
        <v>1.1574297188755021</v>
      </c>
      <c r="I4">
        <v>1.3092989238324102</v>
      </c>
      <c r="J4">
        <v>1.2839704069050553</v>
      </c>
      <c r="K4">
        <v>1.3577124868835253</v>
      </c>
      <c r="L4">
        <v>1.2863636363636366</v>
      </c>
      <c r="M4">
        <v>1.2754838709677419</v>
      </c>
      <c r="N4">
        <v>1.2556119857795833</v>
      </c>
      <c r="O4">
        <v>1.0011235955056179</v>
      </c>
      <c r="P4">
        <v>1.3064864864864867</v>
      </c>
      <c r="Q4">
        <v>1</v>
      </c>
      <c r="R4">
        <v>1.1942115768463073</v>
      </c>
      <c r="S4">
        <v>1.3995857497928748</v>
      </c>
      <c r="T4">
        <v>1.1623955431754873</v>
      </c>
      <c r="U4">
        <v>1</v>
      </c>
      <c r="V4">
        <v>1.201840490797546</v>
      </c>
      <c r="W4">
        <v>1.2859901552442257</v>
      </c>
      <c r="X4">
        <v>1.1692579505300356</v>
      </c>
      <c r="Y4">
        <v>0.89905956112852659</v>
      </c>
      <c r="Z4">
        <v>1.329340697273041</v>
      </c>
      <c r="AA4">
        <v>1.2281767955801102</v>
      </c>
      <c r="AB4">
        <v>1.1672064777327935</v>
      </c>
      <c r="AC4">
        <v>0.9871713147410357</v>
      </c>
      <c r="AD4">
        <v>1.1489045936395759</v>
      </c>
      <c r="AE4">
        <v>1.1864277504962908</v>
      </c>
      <c r="AF4">
        <v>1.2139896373056995</v>
      </c>
      <c r="AG4">
        <v>1</v>
      </c>
    </row>
    <row r="5" spans="1:33" x14ac:dyDescent="0.55000000000000004">
      <c r="A5">
        <v>2030</v>
      </c>
      <c r="B5" t="s">
        <v>527</v>
      </c>
      <c r="C5">
        <v>744</v>
      </c>
      <c r="D5">
        <v>1</v>
      </c>
      <c r="E5">
        <v>1.0821394561422073</v>
      </c>
      <c r="F5">
        <v>1.1575018322688726</v>
      </c>
      <c r="G5">
        <v>1.1760736196319017</v>
      </c>
      <c r="H5">
        <v>1.1152610441767068</v>
      </c>
      <c r="I5">
        <v>1.1864277504962908</v>
      </c>
      <c r="J5">
        <v>1.1933415536374845</v>
      </c>
      <c r="K5">
        <v>1.2695697796432317</v>
      </c>
      <c r="L5">
        <v>1.175</v>
      </c>
      <c r="M5">
        <v>1.2032258064516128</v>
      </c>
      <c r="N5">
        <v>1.1873539867953273</v>
      </c>
      <c r="O5">
        <v>0.97415730337078654</v>
      </c>
      <c r="P5">
        <v>1.192972972972973</v>
      </c>
      <c r="Q5">
        <v>1</v>
      </c>
      <c r="R5">
        <v>1.1159680638722553</v>
      </c>
      <c r="S5">
        <v>1.2116818558409279</v>
      </c>
      <c r="T5">
        <v>1.0353760445682452</v>
      </c>
      <c r="U5">
        <v>1</v>
      </c>
      <c r="V5">
        <v>1.1588957055214724</v>
      </c>
      <c r="W5">
        <v>1.1746686861037485</v>
      </c>
      <c r="X5">
        <v>1.1501766784452299</v>
      </c>
      <c r="Y5">
        <v>0.91880877742946709</v>
      </c>
      <c r="Z5">
        <v>1.1916120124266483</v>
      </c>
      <c r="AA5">
        <v>1.2049723756906077</v>
      </c>
      <c r="AB5">
        <v>1.1502024291497976</v>
      </c>
      <c r="AC5">
        <v>0.99163346613545811</v>
      </c>
      <c r="AD5">
        <v>1.0836042402826855</v>
      </c>
      <c r="AE5">
        <v>1.0811096019224742</v>
      </c>
      <c r="AF5">
        <v>1.1922279792746113</v>
      </c>
      <c r="AG5">
        <v>1</v>
      </c>
    </row>
    <row r="6" spans="1:33" x14ac:dyDescent="0.55000000000000004">
      <c r="A6">
        <v>2030</v>
      </c>
      <c r="B6" t="s">
        <v>528</v>
      </c>
      <c r="C6">
        <v>720</v>
      </c>
      <c r="D6">
        <v>1</v>
      </c>
      <c r="E6">
        <v>0.92215638556766477</v>
      </c>
      <c r="F6">
        <v>0.92883467699717315</v>
      </c>
      <c r="G6">
        <v>0.99570552147239266</v>
      </c>
      <c r="H6">
        <v>0.94096385542168681</v>
      </c>
      <c r="I6">
        <v>0.94946191620520315</v>
      </c>
      <c r="J6">
        <v>0.97065351418002443</v>
      </c>
      <c r="K6">
        <v>0.9698845750262326</v>
      </c>
      <c r="L6">
        <v>1.0318181818181817</v>
      </c>
      <c r="M6">
        <v>0.90516129032258075</v>
      </c>
      <c r="N6">
        <v>0.88019299136617557</v>
      </c>
      <c r="O6">
        <v>0.94719101123595506</v>
      </c>
      <c r="P6">
        <v>0.92054054054054046</v>
      </c>
      <c r="Q6">
        <v>1</v>
      </c>
      <c r="R6">
        <v>0.89241516966067846</v>
      </c>
      <c r="S6">
        <v>0.89850869925434962</v>
      </c>
      <c r="T6">
        <v>1.0688022284122562</v>
      </c>
      <c r="U6">
        <v>1</v>
      </c>
      <c r="V6">
        <v>0.94417177914110428</v>
      </c>
      <c r="W6">
        <v>1.0060961756910261</v>
      </c>
      <c r="X6">
        <v>0.97844522968197878</v>
      </c>
      <c r="Y6">
        <v>0.90564263322884009</v>
      </c>
      <c r="Z6">
        <v>0.93790127718329319</v>
      </c>
      <c r="AA6">
        <v>1.1121546961325965</v>
      </c>
      <c r="AB6">
        <v>0.98016194331983808</v>
      </c>
      <c r="AC6">
        <v>0.92470119521912342</v>
      </c>
      <c r="AD6">
        <v>0.92332155477031808</v>
      </c>
      <c r="AE6">
        <v>0.93190889144290046</v>
      </c>
      <c r="AF6">
        <v>0.9854922279792746</v>
      </c>
      <c r="AG6">
        <v>1</v>
      </c>
    </row>
    <row r="7" spans="1:33" x14ac:dyDescent="0.55000000000000004">
      <c r="A7">
        <v>2030</v>
      </c>
      <c r="B7" t="s">
        <v>529</v>
      </c>
      <c r="C7">
        <v>744</v>
      </c>
      <c r="D7">
        <v>1</v>
      </c>
      <c r="E7">
        <v>0.7888371600888795</v>
      </c>
      <c r="F7">
        <v>0.86287299759187519</v>
      </c>
      <c r="G7">
        <v>0.874601226993865</v>
      </c>
      <c r="H7">
        <v>0.83413654618473898</v>
      </c>
      <c r="I7">
        <v>0.80903771810678093</v>
      </c>
      <c r="J7">
        <v>0.89556103575832291</v>
      </c>
      <c r="K7">
        <v>0.77597061909758636</v>
      </c>
      <c r="L7">
        <v>0.77727272727272723</v>
      </c>
      <c r="M7">
        <v>0.80580645161290321</v>
      </c>
      <c r="N7">
        <v>0.87166074149314376</v>
      </c>
      <c r="O7">
        <v>0.85280898876404487</v>
      </c>
      <c r="P7">
        <v>0.76540540540540536</v>
      </c>
      <c r="Q7">
        <v>1</v>
      </c>
      <c r="R7">
        <v>0.79181636726546889</v>
      </c>
      <c r="S7">
        <v>0.70364540182270086</v>
      </c>
      <c r="T7">
        <v>0.99526462395543169</v>
      </c>
      <c r="U7">
        <v>1</v>
      </c>
      <c r="V7">
        <v>0.90122699386503047</v>
      </c>
      <c r="W7">
        <v>0.77709201060204469</v>
      </c>
      <c r="X7">
        <v>0.84275618374558314</v>
      </c>
      <c r="Y7">
        <v>0.91222570532915359</v>
      </c>
      <c r="Z7">
        <v>0.72043493268898851</v>
      </c>
      <c r="AA7">
        <v>0.98839779005524853</v>
      </c>
      <c r="AB7">
        <v>0.87813765182186243</v>
      </c>
      <c r="AC7">
        <v>0.89123505976095618</v>
      </c>
      <c r="AD7">
        <v>0.85802120141342753</v>
      </c>
      <c r="AE7">
        <v>0.80026120572562953</v>
      </c>
      <c r="AF7">
        <v>0.86580310880829014</v>
      </c>
      <c r="AG7">
        <v>1</v>
      </c>
    </row>
    <row r="8" spans="1:33" x14ac:dyDescent="0.55000000000000004">
      <c r="A8">
        <v>2030</v>
      </c>
      <c r="B8" t="s">
        <v>530</v>
      </c>
      <c r="C8">
        <v>720</v>
      </c>
      <c r="D8">
        <v>1</v>
      </c>
      <c r="E8">
        <v>0.74439741826261785</v>
      </c>
      <c r="F8">
        <v>0.7749240917181448</v>
      </c>
      <c r="G8">
        <v>0.82822085889570551</v>
      </c>
      <c r="H8">
        <v>0.72168674698795177</v>
      </c>
      <c r="I8">
        <v>0.66861352000835861</v>
      </c>
      <c r="J8">
        <v>0.71430332922318118</v>
      </c>
      <c r="K8">
        <v>0.59968520461699881</v>
      </c>
      <c r="L8">
        <v>0.79318181818181821</v>
      </c>
      <c r="M8">
        <v>0.67032258064516137</v>
      </c>
      <c r="N8">
        <v>0.70954799390553569</v>
      </c>
      <c r="O8">
        <v>0.84606741573033695</v>
      </c>
      <c r="P8">
        <v>0.614054054054054</v>
      </c>
      <c r="Q8">
        <v>1</v>
      </c>
      <c r="R8">
        <v>0.7806387225548902</v>
      </c>
      <c r="S8">
        <v>0.71060480530240266</v>
      </c>
      <c r="T8">
        <v>0.90167130919220051</v>
      </c>
      <c r="U8">
        <v>1</v>
      </c>
      <c r="V8">
        <v>0.79386503067484648</v>
      </c>
      <c r="W8">
        <v>0.79299507762211285</v>
      </c>
      <c r="X8">
        <v>0.76643109540636045</v>
      </c>
      <c r="Y8">
        <v>1.0109717868338559</v>
      </c>
      <c r="Z8">
        <v>0.62619951674145669</v>
      </c>
      <c r="AA8">
        <v>0.70994475138121538</v>
      </c>
      <c r="AB8">
        <v>0.7591093117408908</v>
      </c>
      <c r="AC8">
        <v>0.92470119521912342</v>
      </c>
      <c r="AD8">
        <v>0.887703180212014</v>
      </c>
      <c r="AE8">
        <v>0.76515515620102392</v>
      </c>
      <c r="AF8">
        <v>0.73523316062176169</v>
      </c>
      <c r="AG8">
        <v>1</v>
      </c>
    </row>
    <row r="9" spans="1:33" x14ac:dyDescent="0.55000000000000004">
      <c r="A9">
        <v>2030</v>
      </c>
      <c r="B9" t="s">
        <v>531</v>
      </c>
      <c r="C9">
        <v>744</v>
      </c>
      <c r="D9">
        <v>1</v>
      </c>
      <c r="E9">
        <v>0.67329383134059895</v>
      </c>
      <c r="F9">
        <v>0.78020102607056863</v>
      </c>
      <c r="G9">
        <v>0.84883435582822087</v>
      </c>
      <c r="H9">
        <v>0.79196787148594372</v>
      </c>
      <c r="I9">
        <v>0.66949117124647373</v>
      </c>
      <c r="J9">
        <v>0.6625154130702835</v>
      </c>
      <c r="K9">
        <v>0.63494228751311632</v>
      </c>
      <c r="L9">
        <v>0.82499999999999996</v>
      </c>
      <c r="M9">
        <v>0.66129032258064513</v>
      </c>
      <c r="N9">
        <v>0.71808024377856772</v>
      </c>
      <c r="O9">
        <v>1.0550561797752809</v>
      </c>
      <c r="P9">
        <v>0.62540540540540546</v>
      </c>
      <c r="Q9">
        <v>1</v>
      </c>
      <c r="R9">
        <v>0.84770459081836314</v>
      </c>
      <c r="S9">
        <v>0.64797017398508705</v>
      </c>
      <c r="T9">
        <v>0.8181058495821727</v>
      </c>
      <c r="U9">
        <v>1</v>
      </c>
      <c r="V9">
        <v>0.81533742331288339</v>
      </c>
      <c r="W9">
        <v>0.82480121166224907</v>
      </c>
      <c r="X9">
        <v>0.8003533568904595</v>
      </c>
      <c r="Y9">
        <v>1.0899686520376175</v>
      </c>
      <c r="Z9">
        <v>0.68419054193993778</v>
      </c>
      <c r="AA9">
        <v>0.76408839779005511</v>
      </c>
      <c r="AB9">
        <v>0.76336032388663966</v>
      </c>
      <c r="AC9">
        <v>1.0027888446215139</v>
      </c>
      <c r="AD9">
        <v>0.77491166077738505</v>
      </c>
      <c r="AE9">
        <v>0.71249608191411562</v>
      </c>
      <c r="AF9">
        <v>0.72979274611398959</v>
      </c>
      <c r="AG9">
        <v>1</v>
      </c>
    </row>
    <row r="10" spans="1:33" x14ac:dyDescent="0.55000000000000004">
      <c r="A10">
        <v>2030</v>
      </c>
      <c r="B10" t="s">
        <v>532</v>
      </c>
      <c r="C10">
        <v>744</v>
      </c>
      <c r="D10">
        <v>1</v>
      </c>
      <c r="E10" s="24">
        <v>0.69106972807110367</v>
      </c>
      <c r="F10">
        <v>0.744141974662339</v>
      </c>
      <c r="G10">
        <v>0.750920245398773</v>
      </c>
      <c r="H10">
        <v>0.7975903614457831</v>
      </c>
      <c r="I10">
        <v>0.65983700762720721</v>
      </c>
      <c r="J10">
        <v>0.70135635018495679</v>
      </c>
      <c r="K10">
        <v>0.72308499475341004</v>
      </c>
      <c r="L10">
        <v>0.82499999999999996</v>
      </c>
      <c r="M10">
        <v>0.62516129032258072</v>
      </c>
      <c r="N10">
        <v>0.70101574403250377</v>
      </c>
      <c r="O10">
        <v>1.0280898876404494</v>
      </c>
      <c r="P10">
        <v>0.62540540540540546</v>
      </c>
      <c r="Q10">
        <v>1</v>
      </c>
      <c r="R10">
        <v>0.75828343313373248</v>
      </c>
      <c r="S10">
        <v>0.70364540182270086</v>
      </c>
      <c r="T10">
        <v>0.74456824512534814</v>
      </c>
      <c r="U10">
        <v>1</v>
      </c>
      <c r="V10">
        <v>0.79386503067484648</v>
      </c>
      <c r="W10">
        <v>0.83116243847027627</v>
      </c>
      <c r="X10">
        <v>0.80247349823321568</v>
      </c>
      <c r="Y10">
        <v>1.0109717868338559</v>
      </c>
      <c r="Z10">
        <v>0.69868829823955814</v>
      </c>
      <c r="AA10">
        <v>0.88784530386740323</v>
      </c>
      <c r="AB10">
        <v>0.76761133603238874</v>
      </c>
      <c r="AC10">
        <v>0.94701195219123502</v>
      </c>
      <c r="AD10">
        <v>0.85208480565371025</v>
      </c>
      <c r="AE10">
        <v>0.73882561905756972</v>
      </c>
      <c r="AF10">
        <v>0.71347150259067349</v>
      </c>
      <c r="AG10">
        <v>1</v>
      </c>
    </row>
    <row r="11" spans="1:33" x14ac:dyDescent="0.55000000000000004">
      <c r="A11">
        <v>2030</v>
      </c>
      <c r="B11" t="s">
        <v>533</v>
      </c>
      <c r="C11">
        <v>720</v>
      </c>
      <c r="D11">
        <v>1</v>
      </c>
      <c r="E11">
        <v>0.77106126335837477</v>
      </c>
      <c r="F11">
        <v>0.78371898230551773</v>
      </c>
      <c r="G11">
        <v>0.76895705521472391</v>
      </c>
      <c r="H11">
        <v>0.80602409638554207</v>
      </c>
      <c r="I11">
        <v>0.72127259429526691</v>
      </c>
      <c r="J11">
        <v>0.77127003699136865</v>
      </c>
      <c r="K11">
        <v>0.74071353620146885</v>
      </c>
      <c r="L11">
        <v>0.90454545454545454</v>
      </c>
      <c r="M11">
        <v>0.68838709677419352</v>
      </c>
      <c r="N11">
        <v>0.76074149314372763</v>
      </c>
      <c r="O11">
        <v>1.0011235955056179</v>
      </c>
      <c r="P11">
        <v>0.69351351351351342</v>
      </c>
      <c r="Q11">
        <v>1</v>
      </c>
      <c r="R11">
        <v>0.84211576846307379</v>
      </c>
      <c r="S11">
        <v>0.79411764705882348</v>
      </c>
      <c r="T11">
        <v>0.7846796657381615</v>
      </c>
      <c r="U11">
        <v>1</v>
      </c>
      <c r="V11">
        <v>0.82607361963190185</v>
      </c>
      <c r="W11">
        <v>0.90431654676258977</v>
      </c>
      <c r="X11">
        <v>0.81731448763250891</v>
      </c>
      <c r="Y11">
        <v>1.0899686520376175</v>
      </c>
      <c r="Z11">
        <v>0.7313082499137038</v>
      </c>
      <c r="AA11">
        <v>0.5707182320441988</v>
      </c>
      <c r="AB11">
        <v>0.81012145748987852</v>
      </c>
      <c r="AC11">
        <v>0.96932270916334662</v>
      </c>
      <c r="AD11">
        <v>0.79865724381625436</v>
      </c>
      <c r="AE11">
        <v>0.79148469334447802</v>
      </c>
      <c r="AF11">
        <v>0.75699481865284968</v>
      </c>
      <c r="AG11">
        <v>1</v>
      </c>
    </row>
    <row r="12" spans="1:33" x14ac:dyDescent="0.55000000000000004">
      <c r="A12">
        <v>2030</v>
      </c>
      <c r="B12" t="s">
        <v>534</v>
      </c>
      <c r="C12">
        <v>744</v>
      </c>
      <c r="D12">
        <v>1</v>
      </c>
      <c r="E12">
        <v>1.028811765950693</v>
      </c>
      <c r="F12">
        <v>0.95961679405297884</v>
      </c>
      <c r="G12">
        <v>0.8977914110429448</v>
      </c>
      <c r="H12">
        <v>1.0449799196787146</v>
      </c>
      <c r="I12">
        <v>0.98456796572980887</v>
      </c>
      <c r="J12">
        <v>0.96029593094944488</v>
      </c>
      <c r="K12">
        <v>0.88174186778593899</v>
      </c>
      <c r="L12">
        <v>0.92045454545454553</v>
      </c>
      <c r="M12">
        <v>0.94129032258064504</v>
      </c>
      <c r="N12">
        <v>0.97831386490604366</v>
      </c>
      <c r="O12">
        <v>0.94719101123595506</v>
      </c>
      <c r="P12">
        <v>0.99621621621621625</v>
      </c>
      <c r="Q12">
        <v>1</v>
      </c>
      <c r="R12">
        <v>0.90359281437125738</v>
      </c>
      <c r="S12">
        <v>0.8637116818558408</v>
      </c>
      <c r="T12">
        <v>0.96183844011142039</v>
      </c>
      <c r="U12">
        <v>1</v>
      </c>
      <c r="V12">
        <v>0.93343558282208583</v>
      </c>
      <c r="W12">
        <v>0.92021961378265804</v>
      </c>
      <c r="X12">
        <v>0.97844522968197878</v>
      </c>
      <c r="Y12">
        <v>1.0636363636363635</v>
      </c>
      <c r="Z12">
        <v>0.89658267172937522</v>
      </c>
      <c r="AA12">
        <v>0.94972375690607735</v>
      </c>
      <c r="AB12">
        <v>0.98441295546558716</v>
      </c>
      <c r="AC12">
        <v>0.98047808764940225</v>
      </c>
      <c r="AD12">
        <v>1.0242402826855121</v>
      </c>
      <c r="AE12">
        <v>1.0021209904921116</v>
      </c>
      <c r="AF12">
        <v>0.96917098445595851</v>
      </c>
      <c r="AG12">
        <v>1</v>
      </c>
    </row>
    <row r="13" spans="1:33" x14ac:dyDescent="0.55000000000000004">
      <c r="A13">
        <v>2030</v>
      </c>
      <c r="B13" t="s">
        <v>535</v>
      </c>
      <c r="C13">
        <v>720</v>
      </c>
      <c r="D13">
        <v>1</v>
      </c>
      <c r="E13">
        <v>1.2598984234472543</v>
      </c>
      <c r="F13">
        <v>1.1706941681499321</v>
      </c>
      <c r="G13">
        <v>1.073006134969325</v>
      </c>
      <c r="H13">
        <v>1.2136546184738957</v>
      </c>
      <c r="I13">
        <v>1.2039807752585938</v>
      </c>
      <c r="J13">
        <v>1.1493218249075214</v>
      </c>
      <c r="K13">
        <v>1.1020986358866736</v>
      </c>
      <c r="L13">
        <v>0.8727272727272728</v>
      </c>
      <c r="M13">
        <v>1.2754838709677419</v>
      </c>
      <c r="N13">
        <v>1.1873539867953273</v>
      </c>
      <c r="O13">
        <v>0.9943820224719101</v>
      </c>
      <c r="P13">
        <v>1.2232432432432432</v>
      </c>
      <c r="Q13">
        <v>1</v>
      </c>
      <c r="R13">
        <v>1.1159680638722553</v>
      </c>
      <c r="S13">
        <v>1.1281690140845069</v>
      </c>
      <c r="T13">
        <v>1.0253481894150416</v>
      </c>
      <c r="U13">
        <v>1</v>
      </c>
      <c r="V13">
        <v>1.0944785276073619</v>
      </c>
      <c r="W13">
        <v>0.88205225293449441</v>
      </c>
      <c r="X13">
        <v>1.1141342756183747</v>
      </c>
      <c r="Y13">
        <v>1.0504702194357367</v>
      </c>
      <c r="Z13">
        <v>1.1698653779772177</v>
      </c>
      <c r="AA13">
        <v>1.1740331491712706</v>
      </c>
      <c r="AB13">
        <v>1.1502024291497976</v>
      </c>
      <c r="AC13">
        <v>1.1031872509960159</v>
      </c>
      <c r="AD13">
        <v>1.0776678445229682</v>
      </c>
      <c r="AE13">
        <v>1.2215338000208964</v>
      </c>
      <c r="AF13">
        <v>1.1704663212435233</v>
      </c>
      <c r="AG13">
        <v>1</v>
      </c>
    </row>
    <row r="14" spans="1:33" x14ac:dyDescent="0.55000000000000004">
      <c r="A14">
        <v>2030</v>
      </c>
      <c r="B14" t="s">
        <v>536</v>
      </c>
      <c r="C14">
        <v>744</v>
      </c>
      <c r="D14">
        <v>1</v>
      </c>
      <c r="E14">
        <v>1.3487779070997779</v>
      </c>
      <c r="F14">
        <v>1.2542456287299759</v>
      </c>
      <c r="G14">
        <v>1.240490797546012</v>
      </c>
      <c r="H14">
        <v>1.236144578313253</v>
      </c>
      <c r="I14">
        <v>1.3531814857381672</v>
      </c>
      <c r="J14">
        <v>1.2839704069050553</v>
      </c>
      <c r="K14">
        <v>1.4634837355718779</v>
      </c>
      <c r="L14">
        <v>1.1590909090909092</v>
      </c>
      <c r="M14">
        <v>1.3929032258064515</v>
      </c>
      <c r="N14">
        <v>1.3238699847638393</v>
      </c>
      <c r="O14">
        <v>1.1089887640449438</v>
      </c>
      <c r="P14">
        <v>1.4427027027027026</v>
      </c>
      <c r="Q14">
        <v>1</v>
      </c>
      <c r="R14">
        <v>1.3059880239520958</v>
      </c>
      <c r="S14">
        <v>1.5178956089478042</v>
      </c>
      <c r="T14">
        <v>1.1690807799442895</v>
      </c>
      <c r="U14">
        <v>1</v>
      </c>
      <c r="V14">
        <v>1.2061349693251533</v>
      </c>
      <c r="W14">
        <v>1.1587656190836804</v>
      </c>
      <c r="X14">
        <v>1.2752650176678446</v>
      </c>
      <c r="Y14">
        <v>0.958307210031348</v>
      </c>
      <c r="Z14">
        <v>1.4308249913703832</v>
      </c>
      <c r="AA14">
        <v>1.1817679558011049</v>
      </c>
      <c r="AB14">
        <v>1.2522267206477733</v>
      </c>
      <c r="AC14">
        <v>1.1076494023904382</v>
      </c>
      <c r="AD14">
        <v>1.2973144876325087</v>
      </c>
      <c r="AE14">
        <v>1.2917458990701076</v>
      </c>
      <c r="AF14">
        <v>1.2792746113989635</v>
      </c>
      <c r="AG14">
        <v>1</v>
      </c>
    </row>
    <row r="15" spans="1:33" x14ac:dyDescent="0.55000000000000004">
      <c r="A15">
        <v>2040</v>
      </c>
      <c r="B15" t="s">
        <v>525</v>
      </c>
      <c r="C15">
        <v>744</v>
      </c>
      <c r="D15">
        <v>1</v>
      </c>
      <c r="E15">
        <v>3.8045690302246098</v>
      </c>
      <c r="F15">
        <v>2.6954703623487375</v>
      </c>
      <c r="G15">
        <v>4.5168308040038738</v>
      </c>
      <c r="H15">
        <v>4.558678768676045</v>
      </c>
      <c r="I15">
        <v>5.3026005809580878</v>
      </c>
      <c r="J15">
        <v>4.3823574744324354</v>
      </c>
      <c r="K15">
        <v>4.2197727137737822</v>
      </c>
      <c r="L15">
        <v>4.0563055932458916</v>
      </c>
      <c r="M15">
        <v>3.6710680840504915</v>
      </c>
      <c r="N15">
        <v>3.8354987072912836</v>
      </c>
      <c r="O15">
        <v>3.678993687014942</v>
      </c>
      <c r="P15">
        <v>6.1148141439026178</v>
      </c>
      <c r="Q15">
        <v>3.0252293577981662</v>
      </c>
      <c r="R15">
        <v>3.9351360893405922</v>
      </c>
      <c r="S15">
        <v>8.3198603385015968</v>
      </c>
      <c r="T15">
        <v>4.6420721314321325</v>
      </c>
      <c r="U15">
        <v>3.4722222222222219</v>
      </c>
      <c r="V15">
        <v>2.3228398249532956</v>
      </c>
      <c r="W15">
        <v>3.4489598653227129</v>
      </c>
      <c r="X15">
        <v>3.9666280933624916</v>
      </c>
      <c r="Y15">
        <v>3.1968594367253118</v>
      </c>
      <c r="Z15">
        <v>4.5218600291387672</v>
      </c>
      <c r="AA15">
        <v>5.9967751621426864</v>
      </c>
      <c r="AB15">
        <v>4.1950731356928284</v>
      </c>
      <c r="AC15">
        <v>3.1824813247011949</v>
      </c>
      <c r="AD15">
        <v>3.7474134538012112</v>
      </c>
      <c r="AE15">
        <v>3.6923257757810046</v>
      </c>
      <c r="AF15">
        <v>3.0764329389455685</v>
      </c>
      <c r="AG15">
        <v>1</v>
      </c>
    </row>
    <row r="16" spans="1:33" x14ac:dyDescent="0.55000000000000004">
      <c r="A16">
        <v>2040</v>
      </c>
      <c r="B16" t="s">
        <v>526</v>
      </c>
      <c r="C16">
        <v>672</v>
      </c>
      <c r="D16">
        <v>1</v>
      </c>
      <c r="E16">
        <v>3.054324434124231</v>
      </c>
      <c r="F16">
        <v>2.3118905181437936</v>
      </c>
      <c r="G16">
        <v>4.0403979657733284</v>
      </c>
      <c r="H16">
        <v>3.9371028502620202</v>
      </c>
      <c r="I16">
        <v>4.6757494852800292</v>
      </c>
      <c r="J16">
        <v>3.9809376586639584</v>
      </c>
      <c r="K16">
        <v>3.8681997267813646</v>
      </c>
      <c r="L16">
        <v>3.6500301522689589</v>
      </c>
      <c r="M16">
        <v>3.0102453762620578</v>
      </c>
      <c r="N16">
        <v>3.3765991717538157</v>
      </c>
      <c r="O16">
        <v>2.9611412602803191</v>
      </c>
      <c r="P16">
        <v>5.011700842934089</v>
      </c>
      <c r="Q16">
        <v>3.0252293577981662</v>
      </c>
      <c r="R16">
        <v>3.238057931855971</v>
      </c>
      <c r="S16">
        <v>8.1975736773582657</v>
      </c>
      <c r="T16">
        <v>4.0483525610169888</v>
      </c>
      <c r="U16">
        <v>3.4722222222222219</v>
      </c>
      <c r="V16">
        <v>2.0979452360919808</v>
      </c>
      <c r="W16">
        <v>3.0761580899171532</v>
      </c>
      <c r="X16">
        <v>3.5541761064003481</v>
      </c>
      <c r="Y16">
        <v>2.6369263343480567</v>
      </c>
      <c r="Z16">
        <v>3.7971555697033006</v>
      </c>
      <c r="AA16">
        <v>5.9967751621426864</v>
      </c>
      <c r="AB16">
        <v>3.6616396761133587</v>
      </c>
      <c r="AC16">
        <v>2.6849003154050459</v>
      </c>
      <c r="AD16">
        <v>3.3805948903194207</v>
      </c>
      <c r="AE16">
        <v>2.9660693762407271</v>
      </c>
      <c r="AF16">
        <v>2.6905869264462363</v>
      </c>
      <c r="AG16">
        <v>1</v>
      </c>
    </row>
    <row r="17" spans="1:33" x14ac:dyDescent="0.55000000000000004">
      <c r="A17">
        <v>2040</v>
      </c>
      <c r="B17" t="s">
        <v>527</v>
      </c>
      <c r="C17">
        <v>744</v>
      </c>
      <c r="D17">
        <v>1</v>
      </c>
      <c r="E17">
        <v>2.7596664356558054</v>
      </c>
      <c r="F17">
        <v>2.2436985458406933</v>
      </c>
      <c r="G17">
        <v>3.9537738133677749</v>
      </c>
      <c r="H17">
        <v>3.7936622537049374</v>
      </c>
      <c r="I17">
        <v>4.2369537183053891</v>
      </c>
      <c r="J17">
        <v>3.6999437876260242</v>
      </c>
      <c r="K17">
        <v>3.6170761646439242</v>
      </c>
      <c r="L17">
        <v>3.3340381426202326</v>
      </c>
      <c r="M17">
        <v>2.8397104839295588</v>
      </c>
      <c r="N17">
        <v>3.1930393575388285</v>
      </c>
      <c r="O17">
        <v>2.881379879532028</v>
      </c>
      <c r="P17">
        <v>4.5762613820254581</v>
      </c>
      <c r="Q17">
        <v>3.0252293577981662</v>
      </c>
      <c r="R17">
        <v>3.025903710012825</v>
      </c>
      <c r="S17">
        <v>7.0969937270682912</v>
      </c>
      <c r="T17">
        <v>3.6059732732566854</v>
      </c>
      <c r="U17">
        <v>3.4722222222222219</v>
      </c>
      <c r="V17">
        <v>2.0229803731382092</v>
      </c>
      <c r="W17">
        <v>2.8098711074846112</v>
      </c>
      <c r="X17">
        <v>3.4961750457337963</v>
      </c>
      <c r="Y17">
        <v>2.6948504483870832</v>
      </c>
      <c r="Z17">
        <v>3.4037445774383328</v>
      </c>
      <c r="AA17">
        <v>5.8834757663667121</v>
      </c>
      <c r="AB17">
        <v>3.6082963301554121</v>
      </c>
      <c r="AC17">
        <v>2.6970364375830012</v>
      </c>
      <c r="AD17">
        <v>3.1884518332575311</v>
      </c>
      <c r="AE17">
        <v>2.7027740048061855</v>
      </c>
      <c r="AF17">
        <v>2.6423561748838194</v>
      </c>
      <c r="AG17">
        <v>1</v>
      </c>
    </row>
    <row r="18" spans="1:33" x14ac:dyDescent="0.55000000000000004">
      <c r="A18">
        <v>2040</v>
      </c>
      <c r="B18" t="s">
        <v>528</v>
      </c>
      <c r="C18">
        <v>720</v>
      </c>
      <c r="D18">
        <v>1</v>
      </c>
      <c r="E18">
        <v>2.351678437776445</v>
      </c>
      <c r="F18">
        <v>1.8004507258705362</v>
      </c>
      <c r="G18">
        <v>3.3474047465288992</v>
      </c>
      <c r="H18">
        <v>3.2007744546023296</v>
      </c>
      <c r="I18">
        <v>3.3907047391400105</v>
      </c>
      <c r="J18">
        <v>3.0095017045042427</v>
      </c>
      <c r="K18">
        <v>2.7632560533766251</v>
      </c>
      <c r="L18">
        <v>2.9277627016432985</v>
      </c>
      <c r="M18">
        <v>2.1362540530580012</v>
      </c>
      <c r="N18">
        <v>2.3670201935713862</v>
      </c>
      <c r="O18">
        <v>2.8016184987837365</v>
      </c>
      <c r="P18">
        <v>3.531206675844746</v>
      </c>
      <c r="Q18">
        <v>3.0252293577981662</v>
      </c>
      <c r="R18">
        <v>2.41974879046098</v>
      </c>
      <c r="S18">
        <v>5.2626938099183329</v>
      </c>
      <c r="T18">
        <v>3.7223888752988703</v>
      </c>
      <c r="U18">
        <v>3.4722222222222219</v>
      </c>
      <c r="V18">
        <v>1.6481560583693511</v>
      </c>
      <c r="W18">
        <v>2.4066365340867613</v>
      </c>
      <c r="X18">
        <v>2.9741654997348328</v>
      </c>
      <c r="Y18">
        <v>2.6562343723610655</v>
      </c>
      <c r="Z18">
        <v>2.6790401180028667</v>
      </c>
      <c r="AA18">
        <v>5.4302781832628106</v>
      </c>
      <c r="AB18">
        <v>3.0748628705759424</v>
      </c>
      <c r="AC18">
        <v>2.5149946049136784</v>
      </c>
      <c r="AD18">
        <v>2.7168279659238013</v>
      </c>
      <c r="AE18">
        <v>2.3297722286072511</v>
      </c>
      <c r="AF18">
        <v>2.1841640350408627</v>
      </c>
      <c r="AG18">
        <v>1</v>
      </c>
    </row>
    <row r="19" spans="1:33" x14ac:dyDescent="0.55000000000000004">
      <c r="A19">
        <v>2040</v>
      </c>
      <c r="B19" t="s">
        <v>529</v>
      </c>
      <c r="C19">
        <v>744</v>
      </c>
      <c r="D19">
        <v>1</v>
      </c>
      <c r="E19">
        <v>2.0116884395436454</v>
      </c>
      <c r="F19">
        <v>1.6725907778022215</v>
      </c>
      <c r="G19">
        <v>2.940271230222796</v>
      </c>
      <c r="H19">
        <v>2.8373916099910534</v>
      </c>
      <c r="I19">
        <v>2.8892238625975644</v>
      </c>
      <c r="J19">
        <v>2.7766782113585258</v>
      </c>
      <c r="K19">
        <v>2.2107842166742553</v>
      </c>
      <c r="L19">
        <v>2.2054952510176391</v>
      </c>
      <c r="M19">
        <v>1.9017685761008145</v>
      </c>
      <c r="N19">
        <v>2.3440752167945131</v>
      </c>
      <c r="O19">
        <v>2.5224536661647163</v>
      </c>
      <c r="P19">
        <v>2.9361060792696185</v>
      </c>
      <c r="Q19">
        <v>3.0252293577981662</v>
      </c>
      <c r="R19">
        <v>2.14697907666265</v>
      </c>
      <c r="S19">
        <v>4.1213516392472478</v>
      </c>
      <c r="T19">
        <v>3.4662745508060628</v>
      </c>
      <c r="U19">
        <v>3.4722222222222219</v>
      </c>
      <c r="V19">
        <v>1.5731911954155791</v>
      </c>
      <c r="W19">
        <v>1.8588461702255319</v>
      </c>
      <c r="X19">
        <v>2.5617135127726893</v>
      </c>
      <c r="Y19">
        <v>2.6755424103740744</v>
      </c>
      <c r="Z19">
        <v>2.0578648670581803</v>
      </c>
      <c r="AA19">
        <v>4.8260147391242763</v>
      </c>
      <c r="AB19">
        <v>2.7548027948282607</v>
      </c>
      <c r="AC19">
        <v>2.4239736885790171</v>
      </c>
      <c r="AD19">
        <v>2.5246849088619112</v>
      </c>
      <c r="AE19">
        <v>2.0006530143140737</v>
      </c>
      <c r="AF19">
        <v>1.9188949014475718</v>
      </c>
      <c r="AG19">
        <v>1</v>
      </c>
    </row>
    <row r="20" spans="1:33" x14ac:dyDescent="0.55000000000000004">
      <c r="A20">
        <v>2040</v>
      </c>
      <c r="B20" t="s">
        <v>530</v>
      </c>
      <c r="C20">
        <v>720</v>
      </c>
      <c r="D20">
        <v>1</v>
      </c>
      <c r="E20">
        <v>1.8983584401327123</v>
      </c>
      <c r="F20">
        <v>1.5021108470444693</v>
      </c>
      <c r="G20">
        <v>2.7843477558927994</v>
      </c>
      <c r="H20">
        <v>2.4548833525054996</v>
      </c>
      <c r="I20">
        <v>2.3877429860551178</v>
      </c>
      <c r="J20">
        <v>2.2146904692826572</v>
      </c>
      <c r="K20">
        <v>1.7085370923993739</v>
      </c>
      <c r="L20">
        <v>2.2506369666817427</v>
      </c>
      <c r="M20">
        <v>1.5820156529773792</v>
      </c>
      <c r="N20">
        <v>1.9081206580339183</v>
      </c>
      <c r="O20">
        <v>2.5025133209776431</v>
      </c>
      <c r="P20">
        <v>2.3555201313914456</v>
      </c>
      <c r="Q20">
        <v>3.0252293577981662</v>
      </c>
      <c r="R20">
        <v>2.1166713306850582</v>
      </c>
      <c r="S20">
        <v>4.1621138596283584</v>
      </c>
      <c r="T20">
        <v>3.1403108650879448</v>
      </c>
      <c r="U20">
        <v>3.4722222222222219</v>
      </c>
      <c r="V20">
        <v>1.3857790380311501</v>
      </c>
      <c r="W20">
        <v>1.8968871677158952</v>
      </c>
      <c r="X20">
        <v>2.3297092701064832</v>
      </c>
      <c r="Y20">
        <v>2.9651629805692066</v>
      </c>
      <c r="Z20">
        <v>1.7886889249821498</v>
      </c>
      <c r="AA20">
        <v>3.4664219898125741</v>
      </c>
      <c r="AB20">
        <v>2.3813993731226324</v>
      </c>
      <c r="AC20">
        <v>2.5149946049136784</v>
      </c>
      <c r="AD20">
        <v>2.612022662071861</v>
      </c>
      <c r="AE20">
        <v>1.9128878905025597</v>
      </c>
      <c r="AF20">
        <v>1.6295103920730727</v>
      </c>
      <c r="AG20">
        <v>1</v>
      </c>
    </row>
    <row r="21" spans="1:33" x14ac:dyDescent="0.55000000000000004">
      <c r="A21">
        <v>2040</v>
      </c>
      <c r="B21" t="s">
        <v>531</v>
      </c>
      <c r="C21">
        <v>744</v>
      </c>
      <c r="D21">
        <v>1</v>
      </c>
      <c r="E21">
        <v>1.7170304410752188</v>
      </c>
      <c r="F21">
        <v>1.5123396428899345</v>
      </c>
      <c r="G21">
        <v>2.8536470778172425</v>
      </c>
      <c r="H21">
        <v>2.6939510134339706</v>
      </c>
      <c r="I21">
        <v>2.390877241533508</v>
      </c>
      <c r="J21">
        <v>2.0541225429752661</v>
      </c>
      <c r="K21">
        <v>1.8089865172543502</v>
      </c>
      <c r="L21">
        <v>2.34092039800995</v>
      </c>
      <c r="M21">
        <v>1.5606987914358166</v>
      </c>
      <c r="N21">
        <v>1.9310656348107917</v>
      </c>
      <c r="O21">
        <v>3.1206640217769022</v>
      </c>
      <c r="P21">
        <v>2.3990640774823087</v>
      </c>
      <c r="Q21">
        <v>3.0252293577981662</v>
      </c>
      <c r="R21">
        <v>2.2985178065506111</v>
      </c>
      <c r="S21">
        <v>3.795253876198367</v>
      </c>
      <c r="T21">
        <v>2.849271859982482</v>
      </c>
      <c r="U21">
        <v>3.4722222222222219</v>
      </c>
      <c r="V21">
        <v>1.4232614695080361</v>
      </c>
      <c r="W21">
        <v>1.9729691626966213</v>
      </c>
      <c r="X21">
        <v>2.4328222668470194</v>
      </c>
      <c r="Y21">
        <v>3.1968594367253118</v>
      </c>
      <c r="Z21">
        <v>1.9543356585673992</v>
      </c>
      <c r="AA21">
        <v>3.7307872466231826</v>
      </c>
      <c r="AB21">
        <v>2.3947352096121186</v>
      </c>
      <c r="AC21">
        <v>2.7273767430278881</v>
      </c>
      <c r="AD21">
        <v>2.2801391998740512</v>
      </c>
      <c r="AE21">
        <v>1.7812402047852891</v>
      </c>
      <c r="AF21">
        <v>1.6174527041824684</v>
      </c>
      <c r="AG21">
        <v>1</v>
      </c>
    </row>
    <row r="22" spans="1:33" x14ac:dyDescent="0.55000000000000004">
      <c r="A22">
        <v>2040</v>
      </c>
      <c r="B22" t="s">
        <v>532</v>
      </c>
      <c r="C22">
        <v>744</v>
      </c>
      <c r="D22">
        <v>1</v>
      </c>
      <c r="E22">
        <v>1.7623624408395921</v>
      </c>
      <c r="F22">
        <v>1.4424428712792556</v>
      </c>
      <c r="G22">
        <v>2.5244752986761383</v>
      </c>
      <c r="H22">
        <v>2.7130764263082483</v>
      </c>
      <c r="I22">
        <v>2.356400431271215</v>
      </c>
      <c r="J22">
        <v>2.1745484877058097</v>
      </c>
      <c r="K22">
        <v>2.0601100793917908</v>
      </c>
      <c r="L22">
        <v>2.34092039800995</v>
      </c>
      <c r="M22">
        <v>1.4754313452695673</v>
      </c>
      <c r="N22">
        <v>1.885175681257045</v>
      </c>
      <c r="O22">
        <v>3.0409026410286106</v>
      </c>
      <c r="P22">
        <v>2.3990640774823087</v>
      </c>
      <c r="Q22">
        <v>3.0252293577981662</v>
      </c>
      <c r="R22">
        <v>2.0560558387298737</v>
      </c>
      <c r="S22">
        <v>4.1213516392472478</v>
      </c>
      <c r="T22">
        <v>2.5931575354896741</v>
      </c>
      <c r="U22">
        <v>3.4722222222222219</v>
      </c>
      <c r="V22">
        <v>1.3857790380311501</v>
      </c>
      <c r="W22">
        <v>1.9881855616927664</v>
      </c>
      <c r="X22">
        <v>2.4392668291433033</v>
      </c>
      <c r="Y22">
        <v>2.9651629805692066</v>
      </c>
      <c r="Z22">
        <v>1.9957473419637117</v>
      </c>
      <c r="AA22">
        <v>4.3350506907617179</v>
      </c>
      <c r="AB22">
        <v>2.4080710461016057</v>
      </c>
      <c r="AC22">
        <v>2.5756752158034528</v>
      </c>
      <c r="AD22">
        <v>2.5072173582199215</v>
      </c>
      <c r="AE22">
        <v>1.8470640476439244</v>
      </c>
      <c r="AF22">
        <v>1.5812796405106559</v>
      </c>
      <c r="AG22">
        <v>1</v>
      </c>
    </row>
    <row r="23" spans="1:33" x14ac:dyDescent="0.55000000000000004">
      <c r="A23">
        <v>2040</v>
      </c>
      <c r="B23" t="s">
        <v>533</v>
      </c>
      <c r="C23">
        <v>720</v>
      </c>
      <c r="D23">
        <v>1</v>
      </c>
      <c r="E23">
        <v>1.9663564397792719</v>
      </c>
      <c r="F23">
        <v>1.5191588401202443</v>
      </c>
      <c r="G23">
        <v>2.5851122053600259</v>
      </c>
      <c r="H23">
        <v>2.7417645456196649</v>
      </c>
      <c r="I23">
        <v>2.575798314758535</v>
      </c>
      <c r="J23">
        <v>2.3913151882207875</v>
      </c>
      <c r="K23">
        <v>2.1103347918192794</v>
      </c>
      <c r="L23">
        <v>2.566628976330469</v>
      </c>
      <c r="M23">
        <v>1.6246493760605036</v>
      </c>
      <c r="N23">
        <v>2.0457905186951586</v>
      </c>
      <c r="O23">
        <v>2.9611412602803191</v>
      </c>
      <c r="P23">
        <v>2.6603277540274863</v>
      </c>
      <c r="Q23">
        <v>3.0252293577981662</v>
      </c>
      <c r="R23">
        <v>2.2833639335618154</v>
      </c>
      <c r="S23">
        <v>4.6512605042016801</v>
      </c>
      <c r="T23">
        <v>2.7328562579402966</v>
      </c>
      <c r="U23">
        <v>3.4722222222222219</v>
      </c>
      <c r="V23">
        <v>1.4420026852464789</v>
      </c>
      <c r="W23">
        <v>2.1631741501484369</v>
      </c>
      <c r="X23">
        <v>2.4843787652172873</v>
      </c>
      <c r="Y23">
        <v>3.1968594367253118</v>
      </c>
      <c r="Z23">
        <v>2.0889236296054148</v>
      </c>
      <c r="AA23">
        <v>2.7866256151567228</v>
      </c>
      <c r="AB23">
        <v>2.5414294109964728</v>
      </c>
      <c r="AC23">
        <v>2.6363558266932272</v>
      </c>
      <c r="AD23">
        <v>2.3500094024420113</v>
      </c>
      <c r="AE23">
        <v>1.978711733361195</v>
      </c>
      <c r="AF23">
        <v>1.677741143635489</v>
      </c>
      <c r="AG23">
        <v>1</v>
      </c>
    </row>
    <row r="24" spans="1:33" x14ac:dyDescent="0.55000000000000004">
      <c r="A24">
        <v>2040</v>
      </c>
      <c r="B24" t="s">
        <v>534</v>
      </c>
      <c r="C24">
        <v>744</v>
      </c>
      <c r="D24">
        <v>1</v>
      </c>
      <c r="E24">
        <v>2.6236704363626848</v>
      </c>
      <c r="F24">
        <v>1.8601187016357497</v>
      </c>
      <c r="G24">
        <v>3.0182329673877946</v>
      </c>
      <c r="H24">
        <v>3.5545945927764659</v>
      </c>
      <c r="I24">
        <v>3.5160749582756226</v>
      </c>
      <c r="J24">
        <v>2.977388119242764</v>
      </c>
      <c r="K24">
        <v>2.5121324912391847</v>
      </c>
      <c r="L24">
        <v>2.6117706919945727</v>
      </c>
      <c r="M24">
        <v>2.22152149922425</v>
      </c>
      <c r="N24">
        <v>2.6308874265054309</v>
      </c>
      <c r="O24">
        <v>2.8016184987837365</v>
      </c>
      <c r="P24">
        <v>3.8214996497838332</v>
      </c>
      <c r="Q24">
        <v>3.0252293577981662</v>
      </c>
      <c r="R24">
        <v>2.4500565364385727</v>
      </c>
      <c r="S24">
        <v>5.0588827080127814</v>
      </c>
      <c r="T24">
        <v>3.3498589487638775</v>
      </c>
      <c r="U24">
        <v>3.4722222222222219</v>
      </c>
      <c r="V24">
        <v>1.6294148426309081</v>
      </c>
      <c r="W24">
        <v>2.2012151476388002</v>
      </c>
      <c r="X24">
        <v>2.9741654997348328</v>
      </c>
      <c r="Y24">
        <v>3.119627284673276</v>
      </c>
      <c r="Z24">
        <v>2.5610168203233759</v>
      </c>
      <c r="AA24">
        <v>4.6371824128309855</v>
      </c>
      <c r="AB24">
        <v>3.0881987070654295</v>
      </c>
      <c r="AC24">
        <v>2.6666961321381137</v>
      </c>
      <c r="AD24">
        <v>3.0137763268376307</v>
      </c>
      <c r="AE24">
        <v>2.5053024762302787</v>
      </c>
      <c r="AF24">
        <v>2.1479909713690502</v>
      </c>
      <c r="AG24">
        <v>1</v>
      </c>
    </row>
    <row r="25" spans="1:33" x14ac:dyDescent="0.55000000000000004">
      <c r="A25">
        <v>2040</v>
      </c>
      <c r="B25" t="s">
        <v>535</v>
      </c>
      <c r="C25">
        <v>720</v>
      </c>
      <c r="D25">
        <v>1</v>
      </c>
      <c r="E25">
        <v>3.2129864332995384</v>
      </c>
      <c r="F25">
        <v>2.2692705354543561</v>
      </c>
      <c r="G25">
        <v>3.6072772037455598</v>
      </c>
      <c r="H25">
        <v>4.1283569790047974</v>
      </c>
      <c r="I25">
        <v>4.2996388278731956</v>
      </c>
      <c r="J25">
        <v>3.5634610502647419</v>
      </c>
      <c r="K25">
        <v>3.1399413965827869</v>
      </c>
      <c r="L25">
        <v>2.4763455450022618</v>
      </c>
      <c r="M25">
        <v>3.0102453762620578</v>
      </c>
      <c r="N25">
        <v>3.1930393575388285</v>
      </c>
      <c r="O25">
        <v>2.9412009150932463</v>
      </c>
      <c r="P25">
        <v>4.6923785716010924</v>
      </c>
      <c r="Q25">
        <v>3.0252293577981662</v>
      </c>
      <c r="R25">
        <v>3.025903710012825</v>
      </c>
      <c r="S25">
        <v>6.6078470824949687</v>
      </c>
      <c r="T25">
        <v>3.5710485926440292</v>
      </c>
      <c r="U25">
        <v>3.4722222222222219</v>
      </c>
      <c r="V25">
        <v>1.9105330787075516</v>
      </c>
      <c r="W25">
        <v>2.1099167536619285</v>
      </c>
      <c r="X25">
        <v>3.3866174866969772</v>
      </c>
      <c r="Y25">
        <v>3.0810112086472592</v>
      </c>
      <c r="Z25">
        <v>3.3416270523438638</v>
      </c>
      <c r="AA25">
        <v>5.7324099053320783</v>
      </c>
      <c r="AB25">
        <v>3.6082963301554121</v>
      </c>
      <c r="AC25">
        <v>3.0004394920318722</v>
      </c>
      <c r="AD25">
        <v>3.170984282615541</v>
      </c>
      <c r="AE25">
        <v>3.0538345000522411</v>
      </c>
      <c r="AF25">
        <v>2.5941254233214033</v>
      </c>
      <c r="AG25">
        <v>1</v>
      </c>
    </row>
    <row r="26" spans="1:33" x14ac:dyDescent="0.55000000000000004">
      <c r="A26">
        <v>2040</v>
      </c>
      <c r="B26" t="s">
        <v>536</v>
      </c>
      <c r="C26">
        <v>744</v>
      </c>
      <c r="D26">
        <v>1</v>
      </c>
      <c r="E26">
        <v>3.4396464321214046</v>
      </c>
      <c r="F26">
        <v>2.4312264696742205</v>
      </c>
      <c r="G26">
        <v>4.1703341943816588</v>
      </c>
      <c r="H26">
        <v>4.2048586305019073</v>
      </c>
      <c r="I26">
        <v>4.8324622591995441</v>
      </c>
      <c r="J26">
        <v>3.9809376586639584</v>
      </c>
      <c r="K26">
        <v>4.1695480013462936</v>
      </c>
      <c r="L26">
        <v>3.2888964269561289</v>
      </c>
      <c r="M26">
        <v>3.2873645763023687</v>
      </c>
      <c r="N26">
        <v>3.560158985968803</v>
      </c>
      <c r="O26">
        <v>3.2801867832734852</v>
      </c>
      <c r="P26">
        <v>5.5342281960244435</v>
      </c>
      <c r="Q26">
        <v>3.0252293577981662</v>
      </c>
      <c r="R26">
        <v>3.5411353916318937</v>
      </c>
      <c r="S26">
        <v>8.8905314238371389</v>
      </c>
      <c r="T26">
        <v>4.0716356814254251</v>
      </c>
      <c r="U26">
        <v>3.4722222222222219</v>
      </c>
      <c r="V26">
        <v>2.1054417223873578</v>
      </c>
      <c r="W26">
        <v>2.7718301099942479</v>
      </c>
      <c r="X26">
        <v>3.8764042212145222</v>
      </c>
      <c r="Y26">
        <v>2.8106986764651363</v>
      </c>
      <c r="Z26">
        <v>4.0870373534774878</v>
      </c>
      <c r="AA26">
        <v>5.770176370590737</v>
      </c>
      <c r="AB26">
        <v>3.9283564059030938</v>
      </c>
      <c r="AC26">
        <v>3.012575614209827</v>
      </c>
      <c r="AD26">
        <v>3.8172836563691708</v>
      </c>
      <c r="AE26">
        <v>3.2293647476752692</v>
      </c>
      <c r="AF26">
        <v>2.835279181133485</v>
      </c>
      <c r="AG26">
        <v>1</v>
      </c>
    </row>
    <row r="27" spans="1:33" x14ac:dyDescent="0.55000000000000004">
      <c r="A27">
        <v>2050</v>
      </c>
      <c r="B27" t="s">
        <v>525</v>
      </c>
      <c r="C27">
        <v>744</v>
      </c>
      <c r="D27">
        <v>1</v>
      </c>
      <c r="E27">
        <v>5.2191650018274656</v>
      </c>
      <c r="F27">
        <v>4.8647514892426553</v>
      </c>
      <c r="G27">
        <v>4.7002983819598434</v>
      </c>
      <c r="H27">
        <v>4.6884120944009835</v>
      </c>
      <c r="I27">
        <v>5.1945198392184473</v>
      </c>
      <c r="J27">
        <v>4.9447729661459316</v>
      </c>
      <c r="K27">
        <v>5.1815166720820098</v>
      </c>
      <c r="L27">
        <v>5.0011155272643935</v>
      </c>
      <c r="M27">
        <v>5.4416979290662688</v>
      </c>
      <c r="N27">
        <v>4.9896111537215564</v>
      </c>
      <c r="O27">
        <v>4.3513752005500805</v>
      </c>
      <c r="P27">
        <v>5.576631687841866</v>
      </c>
      <c r="Q27">
        <v>3.4983955993582403</v>
      </c>
      <c r="R27">
        <v>5.0772124556754017</v>
      </c>
      <c r="S27">
        <v>4.9693448675225369</v>
      </c>
      <c r="T27">
        <v>4.6629033267212199</v>
      </c>
      <c r="U27">
        <v>3.4983955993582403</v>
      </c>
      <c r="V27">
        <v>4.655227027612284</v>
      </c>
      <c r="W27">
        <v>5.0441274527816145</v>
      </c>
      <c r="X27">
        <v>4.5652208298339163</v>
      </c>
      <c r="Y27">
        <v>3.8131415357268343</v>
      </c>
      <c r="Z27">
        <v>5.538140165073119</v>
      </c>
      <c r="AA27">
        <v>4.2966482968913624</v>
      </c>
      <c r="AB27">
        <v>4.6782188925831045</v>
      </c>
      <c r="AC27">
        <v>4.0935409861813357</v>
      </c>
      <c r="AD27">
        <v>4.4554478513098834</v>
      </c>
      <c r="AE27">
        <v>5.1668864981557068</v>
      </c>
      <c r="AF27">
        <v>4.8560631143423452</v>
      </c>
      <c r="AG27">
        <v>1</v>
      </c>
    </row>
    <row r="28" spans="1:33" x14ac:dyDescent="0.55000000000000004">
      <c r="A28">
        <v>2050</v>
      </c>
      <c r="B28" t="s">
        <v>526</v>
      </c>
      <c r="C28">
        <v>672</v>
      </c>
      <c r="D28">
        <v>1</v>
      </c>
      <c r="E28">
        <v>4.1899681840880039</v>
      </c>
      <c r="F28">
        <v>4.1724713423693354</v>
      </c>
      <c r="G28">
        <v>4.2045134841366814</v>
      </c>
      <c r="H28">
        <v>4.0491470350805017</v>
      </c>
      <c r="I28">
        <v>4.5804455933797836</v>
      </c>
      <c r="J28">
        <v>4.4918364212228541</v>
      </c>
      <c r="K28">
        <v>4.7498153893070576</v>
      </c>
      <c r="L28">
        <v>4.5002088846290098</v>
      </c>
      <c r="M28">
        <v>4.4621471612459613</v>
      </c>
      <c r="N28">
        <v>4.3926274455527556</v>
      </c>
      <c r="O28">
        <v>3.5023263809305525</v>
      </c>
      <c r="P28">
        <v>4.5706065749453337</v>
      </c>
      <c r="Q28">
        <v>3.4983955993582403</v>
      </c>
      <c r="R28">
        <v>4.1778245251417863</v>
      </c>
      <c r="S28">
        <v>4.8963046279998963</v>
      </c>
      <c r="T28">
        <v>4.0665194529587563</v>
      </c>
      <c r="U28">
        <v>3.4983955993582403</v>
      </c>
      <c r="V28">
        <v>4.2045134841366822</v>
      </c>
      <c r="W28">
        <v>4.4989022999244197</v>
      </c>
      <c r="X28">
        <v>4.0905268686489116</v>
      </c>
      <c r="Y28">
        <v>3.1452660122129883</v>
      </c>
      <c r="Z28">
        <v>4.6505596453878217</v>
      </c>
      <c r="AA28">
        <v>4.2966482968913624</v>
      </c>
      <c r="AB28">
        <v>4.0833500052428366</v>
      </c>
      <c r="AC28">
        <v>3.4535157833027275</v>
      </c>
      <c r="AD28">
        <v>4.0193227744711599</v>
      </c>
      <c r="AE28">
        <v>4.1505936212927201</v>
      </c>
      <c r="AF28">
        <v>4.2470160048167651</v>
      </c>
      <c r="AG28">
        <v>1</v>
      </c>
    </row>
    <row r="29" spans="1:33" x14ac:dyDescent="0.55000000000000004">
      <c r="A29">
        <v>2050</v>
      </c>
      <c r="B29" t="s">
        <v>527</v>
      </c>
      <c r="C29">
        <v>744</v>
      </c>
      <c r="D29">
        <v>1</v>
      </c>
      <c r="E29">
        <v>3.7857519112598177</v>
      </c>
      <c r="F29">
        <v>4.0493993162585236</v>
      </c>
      <c r="G29">
        <v>4.1143707754415617</v>
      </c>
      <c r="H29">
        <v>3.9016243290834671</v>
      </c>
      <c r="I29">
        <v>4.1505936212927201</v>
      </c>
      <c r="J29">
        <v>4.1747808397767017</v>
      </c>
      <c r="K29">
        <v>4.441457330182093</v>
      </c>
      <c r="L29">
        <v>4.1106148292459324</v>
      </c>
      <c r="M29">
        <v>4.2093598663245917</v>
      </c>
      <c r="N29">
        <v>4.1538339622852352</v>
      </c>
      <c r="O29">
        <v>3.4079876231950501</v>
      </c>
      <c r="P29">
        <v>4.173491398801966</v>
      </c>
      <c r="Q29">
        <v>3.4983955993582403</v>
      </c>
      <c r="R29">
        <v>3.9040977636750336</v>
      </c>
      <c r="S29">
        <v>4.2389424722961282</v>
      </c>
      <c r="T29">
        <v>3.6221549979984902</v>
      </c>
      <c r="U29">
        <v>3.4983955993582403</v>
      </c>
      <c r="V29">
        <v>4.0542756363114822</v>
      </c>
      <c r="W29">
        <v>4.1094557621692802</v>
      </c>
      <c r="X29">
        <v>4.0237730303572699</v>
      </c>
      <c r="Y29">
        <v>3.2143565836109724</v>
      </c>
      <c r="Z29">
        <v>4.168730220415803</v>
      </c>
      <c r="AA29">
        <v>4.215470056464266</v>
      </c>
      <c r="AB29">
        <v>4.0238631165088101</v>
      </c>
      <c r="AC29">
        <v>3.4691261541046452</v>
      </c>
      <c r="AD29">
        <v>3.7908763056508765</v>
      </c>
      <c r="AE29">
        <v>3.7821490737895225</v>
      </c>
      <c r="AF29">
        <v>4.1708851161260672</v>
      </c>
      <c r="AG29">
        <v>1</v>
      </c>
    </row>
    <row r="30" spans="1:33" x14ac:dyDescent="0.55000000000000004">
      <c r="A30">
        <v>2050</v>
      </c>
      <c r="B30" t="s">
        <v>528</v>
      </c>
      <c r="C30">
        <v>720</v>
      </c>
      <c r="D30">
        <v>1</v>
      </c>
      <c r="E30">
        <v>3.226067841190019</v>
      </c>
      <c r="F30">
        <v>3.2494311465382433</v>
      </c>
      <c r="G30">
        <v>3.4833718145757202</v>
      </c>
      <c r="H30">
        <v>3.2918638109623926</v>
      </c>
      <c r="I30">
        <v>3.3215933894105252</v>
      </c>
      <c r="J30">
        <v>3.3957299825090086</v>
      </c>
      <c r="K30">
        <v>3.3930399291572093</v>
      </c>
      <c r="L30">
        <v>3.6097081866105478</v>
      </c>
      <c r="M30">
        <v>3.1666122747739429</v>
      </c>
      <c r="N30">
        <v>3.0792632875813943</v>
      </c>
      <c r="O30">
        <v>3.3136488654595468</v>
      </c>
      <c r="P30">
        <v>3.2204149760578824</v>
      </c>
      <c r="Q30">
        <v>3.4983955993582403</v>
      </c>
      <c r="R30">
        <v>3.1220213023414551</v>
      </c>
      <c r="S30">
        <v>3.1433388794565134</v>
      </c>
      <c r="T30">
        <v>3.7390930124617179</v>
      </c>
      <c r="U30">
        <v>3.4983955993582403</v>
      </c>
      <c r="V30">
        <v>3.3030863971854796</v>
      </c>
      <c r="W30">
        <v>3.5197224335686403</v>
      </c>
      <c r="X30">
        <v>3.422988485732497</v>
      </c>
      <c r="Y30">
        <v>3.1682962026789832</v>
      </c>
      <c r="Z30">
        <v>3.2811497007305062</v>
      </c>
      <c r="AA30">
        <v>3.8907570947558767</v>
      </c>
      <c r="AB30">
        <v>3.4289942291685427</v>
      </c>
      <c r="AC30">
        <v>3.2349705920758862</v>
      </c>
      <c r="AD30">
        <v>3.230144064001089</v>
      </c>
      <c r="AE30">
        <v>3.2601859648266589</v>
      </c>
      <c r="AF30">
        <v>3.447641673564442</v>
      </c>
      <c r="AG30">
        <v>1</v>
      </c>
    </row>
    <row r="31" spans="1:33" x14ac:dyDescent="0.55000000000000004">
      <c r="A31">
        <v>2050</v>
      </c>
      <c r="B31" t="s">
        <v>529</v>
      </c>
      <c r="C31">
        <v>744</v>
      </c>
      <c r="D31">
        <v>1</v>
      </c>
      <c r="E31">
        <v>2.7596644494651876</v>
      </c>
      <c r="F31">
        <v>3.0186710975804698</v>
      </c>
      <c r="G31">
        <v>3.0597010837086547</v>
      </c>
      <c r="H31">
        <v>2.9181396224365725</v>
      </c>
      <c r="I31">
        <v>2.830333992739595</v>
      </c>
      <c r="J31">
        <v>3.1330267864536245</v>
      </c>
      <c r="K31">
        <v>2.7146521990822854</v>
      </c>
      <c r="L31">
        <v>2.7192074885920867</v>
      </c>
      <c r="M31">
        <v>2.8190297442570595</v>
      </c>
      <c r="N31">
        <v>3.0494141021729551</v>
      </c>
      <c r="O31">
        <v>2.9834632133852854</v>
      </c>
      <c r="P31">
        <v>2.6776909019952799</v>
      </c>
      <c r="Q31">
        <v>3.4983955993582403</v>
      </c>
      <c r="R31">
        <v>2.7700868947413446</v>
      </c>
      <c r="S31">
        <v>2.4616299772451975</v>
      </c>
      <c r="T31">
        <v>3.4818293806426159</v>
      </c>
      <c r="U31">
        <v>3.4983955993582403</v>
      </c>
      <c r="V31">
        <v>3.1528485493602783</v>
      </c>
      <c r="W31">
        <v>2.7185752701866401</v>
      </c>
      <c r="X31">
        <v>2.9482945245474927</v>
      </c>
      <c r="Y31">
        <v>3.1913263931449776</v>
      </c>
      <c r="Z31">
        <v>2.5203663981431075</v>
      </c>
      <c r="AA31">
        <v>3.4578064791446912</v>
      </c>
      <c r="AB31">
        <v>3.0720728967643822</v>
      </c>
      <c r="AC31">
        <v>3.1178928110615076</v>
      </c>
      <c r="AD31">
        <v>3.0016975951808051</v>
      </c>
      <c r="AE31">
        <v>2.7996302804476616</v>
      </c>
      <c r="AF31">
        <v>3.0289217857656059</v>
      </c>
      <c r="AG31">
        <v>1</v>
      </c>
    </row>
    <row r="32" spans="1:33" x14ac:dyDescent="0.55000000000000004">
      <c r="A32">
        <v>2050</v>
      </c>
      <c r="B32" t="s">
        <v>530</v>
      </c>
      <c r="C32">
        <v>720</v>
      </c>
      <c r="D32">
        <v>1</v>
      </c>
      <c r="E32">
        <v>2.6041966522235778</v>
      </c>
      <c r="F32">
        <v>2.710991032303439</v>
      </c>
      <c r="G32">
        <v>2.8974442080574381</v>
      </c>
      <c r="H32">
        <v>2.5247457397778144</v>
      </c>
      <c r="I32">
        <v>2.3390745960686643</v>
      </c>
      <c r="J32">
        <v>2.4989156235613175</v>
      </c>
      <c r="K32">
        <v>2.0979360808323544</v>
      </c>
      <c r="L32">
        <v>2.7748637822182407</v>
      </c>
      <c r="M32">
        <v>2.3450535662794918</v>
      </c>
      <c r="N32">
        <v>2.4822795794125936</v>
      </c>
      <c r="O32">
        <v>2.9598785239514096</v>
      </c>
      <c r="P32">
        <v>2.1482040004707894</v>
      </c>
      <c r="Q32">
        <v>3.4983955993582403</v>
      </c>
      <c r="R32">
        <v>2.7309830716746664</v>
      </c>
      <c r="S32">
        <v>2.4859767237527448</v>
      </c>
      <c r="T32">
        <v>3.1544029401455775</v>
      </c>
      <c r="U32">
        <v>3.4983955993582403</v>
      </c>
      <c r="V32">
        <v>2.7772539297972774</v>
      </c>
      <c r="W32">
        <v>2.7742104898659457</v>
      </c>
      <c r="X32">
        <v>2.6812791713809272</v>
      </c>
      <c r="Y32">
        <v>3.5367792501348987</v>
      </c>
      <c r="Z32">
        <v>2.1906936336885687</v>
      </c>
      <c r="AA32">
        <v>2.4836675940195239</v>
      </c>
      <c r="AB32">
        <v>2.6556646756261948</v>
      </c>
      <c r="AC32">
        <v>3.2349705920758862</v>
      </c>
      <c r="AD32">
        <v>3.1055368991900245</v>
      </c>
      <c r="AE32">
        <v>2.676815431279929</v>
      </c>
      <c r="AF32">
        <v>2.5721364536214213</v>
      </c>
      <c r="AG32">
        <v>1</v>
      </c>
    </row>
    <row r="33" spans="1:33" x14ac:dyDescent="0.55000000000000004">
      <c r="A33">
        <v>2050</v>
      </c>
      <c r="B33" t="s">
        <v>531</v>
      </c>
      <c r="C33">
        <v>744</v>
      </c>
      <c r="D33">
        <v>1</v>
      </c>
      <c r="E33">
        <v>2.3554481766370006</v>
      </c>
      <c r="F33">
        <v>2.7294518362200608</v>
      </c>
      <c r="G33">
        <v>2.9695583750135346</v>
      </c>
      <c r="H33">
        <v>2.770616916439538</v>
      </c>
      <c r="I33">
        <v>2.3421449672978576</v>
      </c>
      <c r="J33">
        <v>2.3177410055920866</v>
      </c>
      <c r="K33">
        <v>2.2212793044823407</v>
      </c>
      <c r="L33">
        <v>2.8861763694705482</v>
      </c>
      <c r="M33">
        <v>2.3134551544143203</v>
      </c>
      <c r="N33">
        <v>2.5121287648210338</v>
      </c>
      <c r="O33">
        <v>3.691003896401559</v>
      </c>
      <c r="P33">
        <v>2.1879155180851266</v>
      </c>
      <c r="Q33">
        <v>3.4983955993582403</v>
      </c>
      <c r="R33">
        <v>2.9656060100747395</v>
      </c>
      <c r="S33">
        <v>2.2668560051848217</v>
      </c>
      <c r="T33">
        <v>2.8620579039875076</v>
      </c>
      <c r="U33">
        <v>3.4983955993582403</v>
      </c>
      <c r="V33">
        <v>2.8523728537098778</v>
      </c>
      <c r="W33">
        <v>2.8854809292245567</v>
      </c>
      <c r="X33">
        <v>2.7999526616771786</v>
      </c>
      <c r="Y33">
        <v>3.8131415357268343</v>
      </c>
      <c r="Z33">
        <v>2.393569181045208</v>
      </c>
      <c r="AA33">
        <v>2.6730834883494174</v>
      </c>
      <c r="AB33">
        <v>2.670536397809701</v>
      </c>
      <c r="AC33">
        <v>3.5081520811094382</v>
      </c>
      <c r="AD33">
        <v>2.7109475439549895</v>
      </c>
      <c r="AE33">
        <v>2.4925931575283302</v>
      </c>
      <c r="AF33">
        <v>2.5531037314487466</v>
      </c>
      <c r="AG33">
        <v>1</v>
      </c>
    </row>
    <row r="34" spans="1:33" x14ac:dyDescent="0.55000000000000004">
      <c r="A34">
        <v>2050</v>
      </c>
      <c r="B34" t="s">
        <v>532</v>
      </c>
      <c r="C34">
        <v>744</v>
      </c>
      <c r="D34">
        <v>1</v>
      </c>
      <c r="E34">
        <v>2.4176352955336449</v>
      </c>
      <c r="F34">
        <v>2.6033030094564777</v>
      </c>
      <c r="G34">
        <v>2.6270160819720774</v>
      </c>
      <c r="H34">
        <v>2.7902866105724757</v>
      </c>
      <c r="I34">
        <v>2.3083708837767314</v>
      </c>
      <c r="J34">
        <v>2.45362196906901</v>
      </c>
      <c r="K34">
        <v>2.5296373636073057</v>
      </c>
      <c r="L34">
        <v>2.8861763694705482</v>
      </c>
      <c r="M34">
        <v>2.1870615069536354</v>
      </c>
      <c r="N34">
        <v>2.4524303940041539</v>
      </c>
      <c r="O34">
        <v>3.5966651386660557</v>
      </c>
      <c r="P34">
        <v>2.1879155180851266</v>
      </c>
      <c r="Q34">
        <v>3.4983955993582403</v>
      </c>
      <c r="R34">
        <v>2.6527754255413081</v>
      </c>
      <c r="S34">
        <v>2.4616299772451975</v>
      </c>
      <c r="T34">
        <v>2.6047942721684056</v>
      </c>
      <c r="U34">
        <v>3.4983955993582403</v>
      </c>
      <c r="V34">
        <v>2.7772539297972774</v>
      </c>
      <c r="W34">
        <v>2.9077350170962788</v>
      </c>
      <c r="X34">
        <v>2.8073697548206944</v>
      </c>
      <c r="Y34">
        <v>3.5367792501348987</v>
      </c>
      <c r="Z34">
        <v>2.4442880678843681</v>
      </c>
      <c r="AA34">
        <v>3.106034103960603</v>
      </c>
      <c r="AB34">
        <v>2.6854081199932081</v>
      </c>
      <c r="AC34">
        <v>3.3130224460854727</v>
      </c>
      <c r="AD34">
        <v>2.9809297343789614</v>
      </c>
      <c r="AE34">
        <v>2.5847042944041294</v>
      </c>
      <c r="AF34">
        <v>2.4960055649307233</v>
      </c>
      <c r="AG34">
        <v>1</v>
      </c>
    </row>
    <row r="35" spans="1:33" x14ac:dyDescent="0.55000000000000004">
      <c r="A35">
        <v>2050</v>
      </c>
      <c r="B35" t="s">
        <v>533</v>
      </c>
      <c r="C35">
        <v>720</v>
      </c>
      <c r="D35">
        <v>1</v>
      </c>
      <c r="E35">
        <v>2.6974773305685433</v>
      </c>
      <c r="F35">
        <v>2.7417590388311419</v>
      </c>
      <c r="G35">
        <v>2.6901159780586616</v>
      </c>
      <c r="H35">
        <v>2.8197911517718826</v>
      </c>
      <c r="I35">
        <v>2.5232968698202631</v>
      </c>
      <c r="J35">
        <v>2.6982077033274714</v>
      </c>
      <c r="K35">
        <v>2.5913089754322991</v>
      </c>
      <c r="L35">
        <v>3.1644578376013173</v>
      </c>
      <c r="M35">
        <v>2.4082503900098335</v>
      </c>
      <c r="N35">
        <v>2.6613746918632337</v>
      </c>
      <c r="O35">
        <v>3.5023263809305525</v>
      </c>
      <c r="P35">
        <v>2.4261846237711469</v>
      </c>
      <c r="Q35">
        <v>3.4983955993582403</v>
      </c>
      <c r="R35">
        <v>2.9460540985414001</v>
      </c>
      <c r="S35">
        <v>2.7781376818433081</v>
      </c>
      <c r="T35">
        <v>2.745119889524279</v>
      </c>
      <c r="U35">
        <v>3.4983955993582403</v>
      </c>
      <c r="V35">
        <v>2.8899323156661785</v>
      </c>
      <c r="W35">
        <v>3.1636570276210843</v>
      </c>
      <c r="X35">
        <v>2.8592894068253041</v>
      </c>
      <c r="Y35">
        <v>3.8131415357268343</v>
      </c>
      <c r="Z35">
        <v>2.5584055632724776</v>
      </c>
      <c r="AA35">
        <v>1.9965981514569402</v>
      </c>
      <c r="AB35">
        <v>2.8341253418282748</v>
      </c>
      <c r="AC35">
        <v>3.3910743000950592</v>
      </c>
      <c r="AD35">
        <v>2.7940189871623655</v>
      </c>
      <c r="AE35">
        <v>2.7689265681557282</v>
      </c>
      <c r="AF35">
        <v>2.6482673423121184</v>
      </c>
      <c r="AG35">
        <v>1</v>
      </c>
    </row>
    <row r="36" spans="1:33" x14ac:dyDescent="0.55000000000000004">
      <c r="A36">
        <v>2050</v>
      </c>
      <c r="B36" t="s">
        <v>534</v>
      </c>
      <c r="C36">
        <v>744</v>
      </c>
      <c r="D36">
        <v>1</v>
      </c>
      <c r="E36">
        <v>3.5991905545698843</v>
      </c>
      <c r="F36">
        <v>3.357119169385204</v>
      </c>
      <c r="G36">
        <v>3.140829521534263</v>
      </c>
      <c r="H36">
        <v>3.6557531524217426</v>
      </c>
      <c r="I36">
        <v>3.4444082385782582</v>
      </c>
      <c r="J36">
        <v>3.3594950589151624</v>
      </c>
      <c r="K36">
        <v>3.0846818700322443</v>
      </c>
      <c r="L36">
        <v>3.2201141312274713</v>
      </c>
      <c r="M36">
        <v>3.2930059222346268</v>
      </c>
      <c r="N36">
        <v>3.422528919778455</v>
      </c>
      <c r="O36">
        <v>3.3136488654595468</v>
      </c>
      <c r="P36">
        <v>3.4851584268201283</v>
      </c>
      <c r="Q36">
        <v>3.4983955993582403</v>
      </c>
      <c r="R36">
        <v>3.1611251254081343</v>
      </c>
      <c r="S36">
        <v>3.0216051469187781</v>
      </c>
      <c r="T36">
        <v>3.3648913661793873</v>
      </c>
      <c r="U36">
        <v>3.4983955993582403</v>
      </c>
      <c r="V36">
        <v>3.2655269352291794</v>
      </c>
      <c r="W36">
        <v>3.2192922473003902</v>
      </c>
      <c r="X36">
        <v>3.422988485732497</v>
      </c>
      <c r="Y36">
        <v>3.7210207738628549</v>
      </c>
      <c r="Z36">
        <v>3.1366008732388999</v>
      </c>
      <c r="AA36">
        <v>3.3225094117661964</v>
      </c>
      <c r="AB36">
        <v>3.4438659513520493</v>
      </c>
      <c r="AC36">
        <v>3.4301002270998517</v>
      </c>
      <c r="AD36">
        <v>3.5831976976324356</v>
      </c>
      <c r="AE36">
        <v>3.505815663162124</v>
      </c>
      <c r="AF36">
        <v>3.3905435070464187</v>
      </c>
      <c r="AG36">
        <v>1</v>
      </c>
    </row>
    <row r="37" spans="1:33" x14ac:dyDescent="0.55000000000000004">
      <c r="A37">
        <v>2050</v>
      </c>
      <c r="B37" t="s">
        <v>535</v>
      </c>
      <c r="C37">
        <v>720</v>
      </c>
      <c r="D37">
        <v>1</v>
      </c>
      <c r="E37">
        <v>4.4076231002262594</v>
      </c>
      <c r="F37">
        <v>4.095551326050078</v>
      </c>
      <c r="G37">
        <v>3.7537999406610805</v>
      </c>
      <c r="H37">
        <v>4.2458439764098808</v>
      </c>
      <c r="I37">
        <v>4.2120010458765869</v>
      </c>
      <c r="J37">
        <v>4.0207824145028548</v>
      </c>
      <c r="K37">
        <v>3.8555770178446584</v>
      </c>
      <c r="L37">
        <v>3.0531452503490097</v>
      </c>
      <c r="M37">
        <v>4.4621471612459613</v>
      </c>
      <c r="N37">
        <v>4.1538339622852352</v>
      </c>
      <c r="O37">
        <v>3.4787416914966771</v>
      </c>
      <c r="P37">
        <v>4.2793887791068634</v>
      </c>
      <c r="Q37">
        <v>3.4983955993582403</v>
      </c>
      <c r="R37">
        <v>3.9040977636750336</v>
      </c>
      <c r="S37">
        <v>3.9467815142055636</v>
      </c>
      <c r="T37">
        <v>3.5870735936595208</v>
      </c>
      <c r="U37">
        <v>3.4983955993582403</v>
      </c>
      <c r="V37">
        <v>3.8289188645736809</v>
      </c>
      <c r="W37">
        <v>3.0857677200700566</v>
      </c>
      <c r="X37">
        <v>3.8976824469175031</v>
      </c>
      <c r="Y37">
        <v>3.6749603929308665</v>
      </c>
      <c r="Z37">
        <v>4.0926518901570628</v>
      </c>
      <c r="AA37">
        <v>4.1072324025614693</v>
      </c>
      <c r="AB37">
        <v>4.0238631165088101</v>
      </c>
      <c r="AC37">
        <v>3.8593854241525767</v>
      </c>
      <c r="AD37">
        <v>3.7701084448490323</v>
      </c>
      <c r="AE37">
        <v>4.2734084704604527</v>
      </c>
      <c r="AF37">
        <v>4.0947542274353701</v>
      </c>
      <c r="AG37">
        <v>1</v>
      </c>
    </row>
    <row r="38" spans="1:33" x14ac:dyDescent="0.55000000000000004">
      <c r="A38">
        <v>2050</v>
      </c>
      <c r="B38" t="s">
        <v>536</v>
      </c>
      <c r="C38">
        <v>744</v>
      </c>
      <c r="D38">
        <v>1</v>
      </c>
      <c r="E38">
        <v>4.71855869470948</v>
      </c>
      <c r="F38">
        <v>4.3878473880632569</v>
      </c>
      <c r="G38">
        <v>4.3397275471793622</v>
      </c>
      <c r="H38">
        <v>4.3245227529416317</v>
      </c>
      <c r="I38">
        <v>4.73396415483945</v>
      </c>
      <c r="J38">
        <v>4.4918364212228541</v>
      </c>
      <c r="K38">
        <v>5.119845060257016</v>
      </c>
      <c r="L38">
        <v>4.0549585356197788</v>
      </c>
      <c r="M38">
        <v>4.8729265154931873</v>
      </c>
      <c r="N38">
        <v>4.6314209288202761</v>
      </c>
      <c r="O38">
        <v>3.8796814118725655</v>
      </c>
      <c r="P38">
        <v>5.0471447863173742</v>
      </c>
      <c r="Q38">
        <v>3.4983955993582403</v>
      </c>
      <c r="R38">
        <v>4.5688627558085759</v>
      </c>
      <c r="S38">
        <v>5.3101993186281948</v>
      </c>
      <c r="T38">
        <v>4.0899070558514019</v>
      </c>
      <c r="U38">
        <v>3.4983955993582403</v>
      </c>
      <c r="V38">
        <v>4.2195372689192023</v>
      </c>
      <c r="W38">
        <v>4.0538205424899747</v>
      </c>
      <c r="X38">
        <v>4.461381525824696</v>
      </c>
      <c r="Y38">
        <v>3.3525377264069407</v>
      </c>
      <c r="Z38">
        <v>5.005591853261941</v>
      </c>
      <c r="AA38">
        <v>4.1342918160371687</v>
      </c>
      <c r="AB38">
        <v>4.380784448912971</v>
      </c>
      <c r="AC38">
        <v>3.8749957949544935</v>
      </c>
      <c r="AD38">
        <v>4.5385192945172586</v>
      </c>
      <c r="AE38">
        <v>4.5190381687959178</v>
      </c>
      <c r="AF38">
        <v>4.4754086708888572</v>
      </c>
      <c r="AG38">
        <v>1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903C7-1A75-4899-99E1-0F471DE44DCA}">
  <dimension ref="A1:AC38"/>
  <sheetViews>
    <sheetView topLeftCell="M1" zoomScale="90" zoomScaleNormal="90" workbookViewId="0">
      <selection activeCell="C39" sqref="C39:C45"/>
    </sheetView>
  </sheetViews>
  <sheetFormatPr defaultColWidth="8.68359375" defaultRowHeight="14.4" x14ac:dyDescent="0.55000000000000004"/>
  <sheetData>
    <row r="1" spans="1:29" x14ac:dyDescent="0.55000000000000004">
      <c r="A1" s="2" t="s">
        <v>7</v>
      </c>
      <c r="B1" s="2" t="s">
        <v>521</v>
      </c>
      <c r="C1" s="2" t="s">
        <v>537</v>
      </c>
      <c r="D1" s="2" t="s">
        <v>537</v>
      </c>
      <c r="E1" s="2" t="s">
        <v>537</v>
      </c>
      <c r="F1" s="2" t="s">
        <v>537</v>
      </c>
      <c r="G1" s="2" t="s">
        <v>537</v>
      </c>
      <c r="H1" s="2" t="s">
        <v>537</v>
      </c>
      <c r="I1" s="2" t="s">
        <v>537</v>
      </c>
      <c r="J1" s="2" t="s">
        <v>537</v>
      </c>
      <c r="K1" s="2" t="s">
        <v>537</v>
      </c>
      <c r="L1" s="2" t="s">
        <v>537</v>
      </c>
      <c r="M1" s="2" t="s">
        <v>537</v>
      </c>
      <c r="N1" s="2" t="s">
        <v>537</v>
      </c>
      <c r="O1" s="2" t="s">
        <v>537</v>
      </c>
      <c r="P1" s="2" t="s">
        <v>537</v>
      </c>
      <c r="Q1" s="2" t="s">
        <v>537</v>
      </c>
      <c r="R1" s="2" t="s">
        <v>537</v>
      </c>
      <c r="S1" s="2" t="s">
        <v>537</v>
      </c>
      <c r="T1" s="2" t="s">
        <v>537</v>
      </c>
      <c r="U1" s="2" t="s">
        <v>537</v>
      </c>
      <c r="V1" s="2" t="s">
        <v>537</v>
      </c>
      <c r="W1" s="2" t="s">
        <v>537</v>
      </c>
      <c r="X1" s="2" t="s">
        <v>537</v>
      </c>
      <c r="Y1" s="2" t="s">
        <v>537</v>
      </c>
      <c r="Z1" s="2" t="s">
        <v>537</v>
      </c>
      <c r="AA1" s="2" t="s">
        <v>537</v>
      </c>
      <c r="AB1" s="2" t="s">
        <v>537</v>
      </c>
      <c r="AC1" s="2" t="s">
        <v>537</v>
      </c>
    </row>
    <row r="2" spans="1:29" x14ac:dyDescent="0.55000000000000004">
      <c r="A2" s="1" t="s">
        <v>7</v>
      </c>
      <c r="B2" s="1" t="s">
        <v>523</v>
      </c>
      <c r="C2" s="1" t="s">
        <v>51</v>
      </c>
      <c r="D2" s="1" t="s">
        <v>57</v>
      </c>
      <c r="E2" s="1" t="s">
        <v>71</v>
      </c>
      <c r="F2" s="1" t="s">
        <v>77</v>
      </c>
      <c r="G2" s="1" t="s">
        <v>75</v>
      </c>
      <c r="H2" s="1" t="s">
        <v>43</v>
      </c>
      <c r="I2" s="1" t="s">
        <v>59</v>
      </c>
      <c r="J2" s="1" t="s">
        <v>49</v>
      </c>
      <c r="K2" s="1" t="s">
        <v>41</v>
      </c>
      <c r="L2" s="1" t="s">
        <v>29</v>
      </c>
      <c r="M2" s="1" t="s">
        <v>63</v>
      </c>
      <c r="N2" s="1" t="s">
        <v>65</v>
      </c>
      <c r="O2" s="1" t="s">
        <v>33</v>
      </c>
      <c r="P2" s="1" t="s">
        <v>79</v>
      </c>
      <c r="Q2" s="1" t="s">
        <v>67</v>
      </c>
      <c r="R2" s="1" t="s">
        <v>484</v>
      </c>
      <c r="S2" s="1" t="s">
        <v>35</v>
      </c>
      <c r="T2" s="1" t="s">
        <v>47</v>
      </c>
      <c r="U2" s="1" t="s">
        <v>53</v>
      </c>
      <c r="V2" s="1" t="s">
        <v>39</v>
      </c>
      <c r="W2" s="1" t="s">
        <v>69</v>
      </c>
      <c r="X2" s="1" t="s">
        <v>73</v>
      </c>
      <c r="Y2" s="1" t="s">
        <v>81</v>
      </c>
      <c r="Z2" s="1" t="s">
        <v>37</v>
      </c>
      <c r="AA2" s="1" t="s">
        <v>55</v>
      </c>
      <c r="AB2" s="1" t="s">
        <v>61</v>
      </c>
      <c r="AC2" s="1" t="s">
        <v>45</v>
      </c>
    </row>
    <row r="3" spans="1:29" x14ac:dyDescent="0.55000000000000004">
      <c r="A3">
        <v>2030</v>
      </c>
      <c r="B3" t="s">
        <v>525</v>
      </c>
      <c r="C3" s="21">
        <v>7.8606908500297806E-2</v>
      </c>
      <c r="D3" s="21">
        <v>8.6942532922586913E-2</v>
      </c>
      <c r="E3" s="21">
        <v>7.1997311088718569E-2</v>
      </c>
      <c r="F3" s="21">
        <v>7.3328251469646805E-2</v>
      </c>
      <c r="G3" s="21">
        <v>6.01906999315686E-2</v>
      </c>
      <c r="H3" s="21">
        <v>0.14410338673969961</v>
      </c>
      <c r="I3" s="21">
        <v>7.5842508272731535E-2</v>
      </c>
      <c r="J3" s="21">
        <v>5.0931845523221858E-2</v>
      </c>
      <c r="K3" s="21">
        <v>6.6682823258957899E-2</v>
      </c>
      <c r="L3" s="21">
        <v>0.11722074370704723</v>
      </c>
      <c r="M3" s="21">
        <v>8.5084717851977493E-2</v>
      </c>
      <c r="N3" s="21">
        <v>7.3328251469646805E-2</v>
      </c>
      <c r="O3" s="21">
        <v>0.11243513121734003</v>
      </c>
      <c r="P3" s="21">
        <v>7.7797100003804881E-2</v>
      </c>
      <c r="Q3" s="21">
        <v>7.7797100003804881E-2</v>
      </c>
      <c r="R3" s="21">
        <v>8.0889779069674483E-2</v>
      </c>
      <c r="S3" s="21">
        <v>7.2290633643263852E-2</v>
      </c>
      <c r="T3" s="21">
        <v>6.3667463638875418E-2</v>
      </c>
      <c r="U3" s="21">
        <v>7.0336189956217043E-2</v>
      </c>
      <c r="V3" s="21">
        <v>7.8304176745202292E-2</v>
      </c>
      <c r="W3" s="21">
        <v>8.3937619935821828E-2</v>
      </c>
      <c r="X3" s="21">
        <v>9.2602563992878181E-2</v>
      </c>
      <c r="Y3" s="21">
        <v>6.9808590827033792E-2</v>
      </c>
      <c r="Z3" s="21">
        <v>8.4419959967323918E-2</v>
      </c>
      <c r="AA3" s="21">
        <v>6.6098434749469082E-2</v>
      </c>
      <c r="AB3" s="21">
        <v>0.11243513121734003</v>
      </c>
      <c r="AC3" s="21">
        <v>7.2290633643263852E-2</v>
      </c>
    </row>
    <row r="4" spans="1:29" x14ac:dyDescent="0.55000000000000004">
      <c r="A4">
        <v>2030</v>
      </c>
      <c r="B4" t="s">
        <v>526</v>
      </c>
      <c r="C4" s="21">
        <v>6.8106896435898581E-2</v>
      </c>
      <c r="D4" s="21">
        <v>7.532907983031667E-2</v>
      </c>
      <c r="E4" s="21">
        <v>6.2380183924469583E-2</v>
      </c>
      <c r="F4" s="21">
        <v>6.3533342348018218E-2</v>
      </c>
      <c r="G4" s="21">
        <v>5.2150655010533335E-2</v>
      </c>
      <c r="H4" s="21">
        <v>0.1248546040543724</v>
      </c>
      <c r="I4" s="21">
        <v>6.571175428365994E-2</v>
      </c>
      <c r="J4" s="21">
        <v>4.4128563182536489E-2</v>
      </c>
      <c r="K4" s="21">
        <v>5.7775585179437115E-2</v>
      </c>
      <c r="L4" s="21">
        <v>0.10156284230112715</v>
      </c>
      <c r="M4" s="21">
        <v>7.3719424635562775E-2</v>
      </c>
      <c r="N4" s="21">
        <v>6.3533342348018218E-2</v>
      </c>
      <c r="O4" s="21">
        <v>9.7416473738399664E-2</v>
      </c>
      <c r="P4" s="21">
        <v>6.7405259080406552E-2</v>
      </c>
      <c r="Q4" s="21">
        <v>6.7405259080406552E-2</v>
      </c>
      <c r="R4" s="21">
        <v>7.0084829831466605E-2</v>
      </c>
      <c r="S4" s="21">
        <v>6.2634325567053756E-2</v>
      </c>
      <c r="T4" s="21">
        <v>5.516300583647555E-2</v>
      </c>
      <c r="U4" s="21">
        <v>6.094094903917531E-2</v>
      </c>
      <c r="V4" s="21">
        <v>6.7844602438010743E-2</v>
      </c>
      <c r="W4" s="21">
        <v>7.2725551699100041E-2</v>
      </c>
      <c r="X4" s="21">
        <v>8.0233065463167691E-2</v>
      </c>
      <c r="Y4" s="21">
        <v>6.0483824596343196E-2</v>
      </c>
      <c r="Z4" s="21">
        <v>7.314346258249621E-2</v>
      </c>
      <c r="AA4" s="21">
        <v>5.7269257065872735E-2</v>
      </c>
      <c r="AB4" s="21">
        <v>9.7416473738399664E-2</v>
      </c>
      <c r="AC4" s="21">
        <v>6.2634325567053756E-2</v>
      </c>
    </row>
    <row r="5" spans="1:29" x14ac:dyDescent="0.55000000000000004">
      <c r="A5">
        <v>2030</v>
      </c>
      <c r="B5" t="s">
        <v>527</v>
      </c>
      <c r="C5" s="21">
        <v>4.8697783225948497E-2</v>
      </c>
      <c r="D5" s="21">
        <v>5.3861787750665566E-2</v>
      </c>
      <c r="E5" s="21">
        <v>4.4603070075403269E-2</v>
      </c>
      <c r="F5" s="21">
        <v>4.5427601244401712E-2</v>
      </c>
      <c r="G5" s="21">
        <v>3.7288753792862075E-2</v>
      </c>
      <c r="H5" s="21">
        <v>8.9273520908767556E-2</v>
      </c>
      <c r="I5" s="21">
        <v>4.698520903113363E-2</v>
      </c>
      <c r="J5" s="21">
        <v>3.1552798855815037E-2</v>
      </c>
      <c r="K5" s="21">
        <v>4.1310690547595653E-2</v>
      </c>
      <c r="L5" s="21">
        <v>7.2619448793214247E-2</v>
      </c>
      <c r="M5" s="21">
        <v>5.2710852326432522E-2</v>
      </c>
      <c r="N5" s="21">
        <v>4.5427601244401712E-2</v>
      </c>
      <c r="O5" s="21">
        <v>6.9654712943994709E-2</v>
      </c>
      <c r="P5" s="21">
        <v>4.8196098585639904E-2</v>
      </c>
      <c r="Q5" s="21">
        <v>4.8196098585639904E-2</v>
      </c>
      <c r="R5" s="21">
        <v>5.011204487599142E-2</v>
      </c>
      <c r="S5" s="21">
        <v>4.4784786395877491E-2</v>
      </c>
      <c r="T5" s="21">
        <v>3.9442644444160624E-2</v>
      </c>
      <c r="U5" s="21">
        <v>4.3573988556158745E-2</v>
      </c>
      <c r="V5" s="21">
        <v>4.8510237809565718E-2</v>
      </c>
      <c r="W5" s="21">
        <v>5.2000213443341554E-2</v>
      </c>
      <c r="X5" s="21">
        <v>5.736823484764221E-2</v>
      </c>
      <c r="Y5" s="21">
        <v>4.3247135503248428E-2</v>
      </c>
      <c r="Z5" s="21">
        <v>5.2299028022663133E-2</v>
      </c>
      <c r="AA5" s="21">
        <v>4.0948655893164314E-2</v>
      </c>
      <c r="AB5" s="21">
        <v>6.9654712943994709E-2</v>
      </c>
      <c r="AC5" s="21">
        <v>4.4784786395877491E-2</v>
      </c>
    </row>
    <row r="6" spans="1:29" x14ac:dyDescent="0.55000000000000004">
      <c r="A6">
        <v>2030</v>
      </c>
      <c r="B6" t="s">
        <v>528</v>
      </c>
      <c r="C6" s="21">
        <v>5.8815976669824112E-2</v>
      </c>
      <c r="D6" s="21">
        <v>6.5052933457762363E-2</v>
      </c>
      <c r="E6" s="21">
        <v>5.3870483524588654E-2</v>
      </c>
      <c r="F6" s="21">
        <v>5.4866331852516541E-2</v>
      </c>
      <c r="G6" s="21">
        <v>4.5036433444041513E-2</v>
      </c>
      <c r="H6" s="21">
        <v>0.10782234786008286</v>
      </c>
      <c r="I6" s="21">
        <v>5.6747571966057175E-2</v>
      </c>
      <c r="J6" s="21">
        <v>3.8108689111384583E-2</v>
      </c>
      <c r="K6" s="21">
        <v>4.9894029060588416E-2</v>
      </c>
      <c r="L6" s="21">
        <v>8.7707971966191789E-2</v>
      </c>
      <c r="M6" s="21">
        <v>6.3662862153159444E-2</v>
      </c>
      <c r="N6" s="21">
        <v>5.4866331852516541E-2</v>
      </c>
      <c r="O6" s="21">
        <v>8.4127237423700887E-2</v>
      </c>
      <c r="P6" s="21">
        <v>5.8210054384551034E-2</v>
      </c>
      <c r="Q6" s="21">
        <v>5.8210054384551034E-2</v>
      </c>
      <c r="R6" s="21">
        <v>6.0524086869173564E-2</v>
      </c>
      <c r="S6" s="21">
        <v>5.4089955996589049E-2</v>
      </c>
      <c r="T6" s="21">
        <v>4.7637849235564141E-2</v>
      </c>
      <c r="U6" s="21">
        <v>5.2627584348944427E-2</v>
      </c>
      <c r="V6" s="21">
        <v>5.8589463960132135E-2</v>
      </c>
      <c r="W6" s="21">
        <v>6.2804570107818924E-2</v>
      </c>
      <c r="X6" s="21">
        <v>6.928793343081778E-2</v>
      </c>
      <c r="Y6" s="21">
        <v>5.2232819325550288E-2</v>
      </c>
      <c r="Z6" s="21">
        <v>6.3165470957133485E-2</v>
      </c>
      <c r="AA6" s="21">
        <v>4.9456772570084441E-2</v>
      </c>
      <c r="AB6" s="21">
        <v>8.4127237423700887E-2</v>
      </c>
      <c r="AC6" s="21">
        <v>5.4089955996589049E-2</v>
      </c>
    </row>
    <row r="7" spans="1:29" x14ac:dyDescent="0.55000000000000004">
      <c r="A7">
        <v>2030</v>
      </c>
      <c r="B7" t="s">
        <v>529</v>
      </c>
      <c r="C7" s="21">
        <v>6.0184160060033701E-2</v>
      </c>
      <c r="D7" s="21">
        <v>6.6566201587967277E-2</v>
      </c>
      <c r="E7" s="21">
        <v>5.5123624336899879E-2</v>
      </c>
      <c r="F7" s="21">
        <v>5.6142638192607536E-2</v>
      </c>
      <c r="G7" s="21">
        <v>4.6084075661024897E-2</v>
      </c>
      <c r="H7" s="21">
        <v>0.11033052257362549</v>
      </c>
      <c r="I7" s="21">
        <v>5.8067639910087718E-2</v>
      </c>
      <c r="J7" s="21">
        <v>3.8995177416382976E-2</v>
      </c>
      <c r="K7" s="21">
        <v>5.1054669173980508E-2</v>
      </c>
      <c r="L7" s="21">
        <v>8.9748243967569252E-2</v>
      </c>
      <c r="M7" s="21">
        <v>6.5143794299540744E-2</v>
      </c>
      <c r="N7" s="21">
        <v>5.6142638192607536E-2</v>
      </c>
      <c r="O7" s="21">
        <v>8.6084214004290088E-2</v>
      </c>
      <c r="P7" s="21">
        <v>5.9564142747296878E-2</v>
      </c>
      <c r="Q7" s="21">
        <v>5.9564142747296878E-2</v>
      </c>
      <c r="R7" s="21">
        <v>6.1932004497182461E-2</v>
      </c>
      <c r="S7" s="21">
        <v>5.5348202200458843E-2</v>
      </c>
      <c r="T7" s="21">
        <v>4.8746005858301092E-2</v>
      </c>
      <c r="U7" s="21">
        <v>5.3851812710861979E-2</v>
      </c>
      <c r="V7" s="21">
        <v>5.9952378188038911E-2</v>
      </c>
      <c r="W7" s="21">
        <v>6.426553657502812E-2</v>
      </c>
      <c r="X7" s="21">
        <v>7.0899716572567939E-2</v>
      </c>
      <c r="Y7" s="21">
        <v>5.3447864622276638E-2</v>
      </c>
      <c r="Z7" s="21">
        <v>6.4634832737580736E-2</v>
      </c>
      <c r="AA7" s="21">
        <v>5.0607241177340931E-2</v>
      </c>
      <c r="AB7" s="21">
        <v>8.6084214004290088E-2</v>
      </c>
      <c r="AC7" s="21">
        <v>5.5348202200458843E-2</v>
      </c>
    </row>
    <row r="8" spans="1:29" x14ac:dyDescent="0.55000000000000004">
      <c r="A8">
        <v>2030</v>
      </c>
      <c r="B8" t="s">
        <v>530</v>
      </c>
      <c r="C8" s="21">
        <v>5.1704604862571911E-2</v>
      </c>
      <c r="D8" s="21">
        <v>5.71874584089066E-2</v>
      </c>
      <c r="E8" s="21">
        <v>4.7357065581529113E-2</v>
      </c>
      <c r="F8" s="21">
        <v>4.8232507038322631E-2</v>
      </c>
      <c r="G8" s="21">
        <v>3.9591130292976714E-2</v>
      </c>
      <c r="H8" s="21">
        <v>9.4785672314111252E-2</v>
      </c>
      <c r="I8" s="21">
        <v>4.9886288582549586E-2</v>
      </c>
      <c r="J8" s="21">
        <v>3.3501011526102215E-2</v>
      </c>
      <c r="K8" s="21">
        <v>4.3861399634003879E-2</v>
      </c>
      <c r="L8" s="21">
        <v>7.7103302377636823E-2</v>
      </c>
      <c r="M8" s="21">
        <v>5.5965459020224012E-2</v>
      </c>
      <c r="N8" s="21">
        <v>4.8232507038322631E-2</v>
      </c>
      <c r="O8" s="21">
        <v>7.395551031296399E-2</v>
      </c>
      <c r="P8" s="21">
        <v>5.1171943940976704E-2</v>
      </c>
      <c r="Q8" s="21">
        <v>5.1171943940976704E-2</v>
      </c>
      <c r="R8" s="21">
        <v>5.320618943056913E-2</v>
      </c>
      <c r="S8" s="21">
        <v>4.7550001890428566E-2</v>
      </c>
      <c r="T8" s="21">
        <v>4.1878011905756955E-2</v>
      </c>
      <c r="U8" s="21">
        <v>4.6264443909675247E-2</v>
      </c>
      <c r="V8" s="21">
        <v>5.1505479542988758E-2</v>
      </c>
      <c r="W8" s="21">
        <v>5.5210942074766435E-2</v>
      </c>
      <c r="X8" s="21">
        <v>6.0910409426604764E-2</v>
      </c>
      <c r="Y8" s="21">
        <v>4.5917409469309826E-2</v>
      </c>
      <c r="Z8" s="21">
        <v>5.5528206819227433E-2</v>
      </c>
      <c r="AA8" s="21">
        <v>4.3477011320739632E-2</v>
      </c>
      <c r="AB8" s="21">
        <v>7.395551031296399E-2</v>
      </c>
      <c r="AC8" s="21">
        <v>4.7550001890428566E-2</v>
      </c>
    </row>
    <row r="9" spans="1:29" x14ac:dyDescent="0.55000000000000004">
      <c r="A9">
        <v>2030</v>
      </c>
      <c r="B9" t="s">
        <v>531</v>
      </c>
      <c r="C9" s="21">
        <v>6.3175072587468628E-2</v>
      </c>
      <c r="D9" s="21">
        <v>6.9874276105159408E-2</v>
      </c>
      <c r="E9" s="21">
        <v>5.7863048438231417E-2</v>
      </c>
      <c r="F9" s="21">
        <v>5.8932703215132047E-2</v>
      </c>
      <c r="G9" s="21">
        <v>4.8374270274895548E-2</v>
      </c>
      <c r="H9" s="21">
        <v>0.1158135091567187</v>
      </c>
      <c r="I9" s="21">
        <v>6.0953369834247512E-2</v>
      </c>
      <c r="J9" s="21">
        <v>4.0933082083123656E-2</v>
      </c>
      <c r="K9" s="21">
        <v>5.3591882445116736E-2</v>
      </c>
      <c r="L9" s="21">
        <v>9.4208373458952555E-2</v>
      </c>
      <c r="M9" s="21">
        <v>6.8381180852095241E-2</v>
      </c>
      <c r="N9" s="21">
        <v>5.8932703215132047E-2</v>
      </c>
      <c r="O9" s="21">
        <v>9.0362255831624619E-2</v>
      </c>
      <c r="P9" s="21">
        <v>6.2524242889113374E-2</v>
      </c>
      <c r="Q9" s="21">
        <v>6.2524242889113374E-2</v>
      </c>
      <c r="R9" s="21">
        <v>6.5009777916550771E-2</v>
      </c>
      <c r="S9" s="21">
        <v>5.8098786925197488E-2</v>
      </c>
      <c r="T9" s="21">
        <v>5.1168487777772567E-2</v>
      </c>
      <c r="U9" s="21">
        <v>5.6528032850867813E-2</v>
      </c>
      <c r="V9" s="21">
        <v>6.2931772081602569E-2</v>
      </c>
      <c r="W9" s="21">
        <v>6.7459277224276151E-2</v>
      </c>
      <c r="X9" s="21">
        <v>7.4423149487091542E-2</v>
      </c>
      <c r="Y9" s="21">
        <v>5.6104010154655173E-2</v>
      </c>
      <c r="Z9" s="21">
        <v>6.7846925932046817E-2</v>
      </c>
      <c r="AA9" s="21">
        <v>5.3122219062971411E-2</v>
      </c>
      <c r="AB9" s="21">
        <v>9.0362255831624619E-2</v>
      </c>
      <c r="AC9" s="21">
        <v>5.8098786925197488E-2</v>
      </c>
    </row>
    <row r="10" spans="1:29" x14ac:dyDescent="0.55000000000000004">
      <c r="A10">
        <v>2030</v>
      </c>
      <c r="B10" t="s">
        <v>532</v>
      </c>
      <c r="C10" s="21">
        <v>5.8577340031996855E-2</v>
      </c>
      <c r="D10" s="21">
        <v>6.4788991342028951E-2</v>
      </c>
      <c r="E10" s="21">
        <v>5.3651912452673908E-2</v>
      </c>
      <c r="F10" s="21">
        <v>5.464372028157044E-2</v>
      </c>
      <c r="G10" s="21">
        <v>4.4853705150381624E-2</v>
      </c>
      <c r="H10" s="21">
        <v>0.10738487552632543</v>
      </c>
      <c r="I10" s="21">
        <v>5.6517327557214642E-2</v>
      </c>
      <c r="J10" s="21">
        <v>3.7954069058187184E-2</v>
      </c>
      <c r="K10" s="21">
        <v>4.9691591831508397E-2</v>
      </c>
      <c r="L10" s="21">
        <v>8.7352110570602701E-2</v>
      </c>
      <c r="M10" s="21">
        <v>6.3404560034604568E-2</v>
      </c>
      <c r="N10" s="21">
        <v>5.464372028157044E-2</v>
      </c>
      <c r="O10" s="21">
        <v>8.3785904299179523E-2</v>
      </c>
      <c r="P10" s="21">
        <v>5.7973876181746528E-2</v>
      </c>
      <c r="Q10" s="21">
        <v>5.7973876181746528E-2</v>
      </c>
      <c r="R10" s="21">
        <v>6.0278519841032475E-2</v>
      </c>
      <c r="S10" s="21">
        <v>5.3870494449402458E-2</v>
      </c>
      <c r="T10" s="21">
        <v>4.7444566103691417E-2</v>
      </c>
      <c r="U10" s="21">
        <v>5.2414056146284388E-2</v>
      </c>
      <c r="V10" s="21">
        <v>5.835174636224142E-2</v>
      </c>
      <c r="W10" s="21">
        <v>6.2549750375166163E-2</v>
      </c>
      <c r="X10" s="21">
        <v>6.900680846423346E-2</v>
      </c>
      <c r="Y10" s="21">
        <v>5.2020892820307321E-2</v>
      </c>
      <c r="Z10" s="21">
        <v>6.2909186925660138E-2</v>
      </c>
      <c r="AA10" s="21">
        <v>4.9256109440911799E-2</v>
      </c>
      <c r="AB10" s="21">
        <v>8.3785904299179523E-2</v>
      </c>
      <c r="AC10" s="21">
        <v>5.3870494449402458E-2</v>
      </c>
    </row>
    <row r="11" spans="1:29" x14ac:dyDescent="0.55000000000000004">
      <c r="A11">
        <v>2030</v>
      </c>
      <c r="B11" t="s">
        <v>533</v>
      </c>
      <c r="C11" s="21">
        <v>5.6906883567206072E-2</v>
      </c>
      <c r="D11" s="21">
        <v>6.2941396531895052E-2</v>
      </c>
      <c r="E11" s="21">
        <v>5.212191494927066E-2</v>
      </c>
      <c r="F11" s="21">
        <v>5.3085439284947709E-2</v>
      </c>
      <c r="G11" s="21">
        <v>4.357460709476238E-2</v>
      </c>
      <c r="H11" s="21">
        <v>0.10432256919002339</v>
      </c>
      <c r="I11" s="21">
        <v>5.4905616695316892E-2</v>
      </c>
      <c r="J11" s="21">
        <v>3.6871728685805426E-2</v>
      </c>
      <c r="K11" s="21">
        <v>4.8274531227948274E-2</v>
      </c>
      <c r="L11" s="21">
        <v>8.4861080801479055E-2</v>
      </c>
      <c r="M11" s="21">
        <v>6.1596445204720407E-2</v>
      </c>
      <c r="N11" s="21">
        <v>5.3085439284947709E-2</v>
      </c>
      <c r="O11" s="21">
        <v>8.1396572427529928E-2</v>
      </c>
      <c r="P11" s="21">
        <v>5.632062876211498E-2</v>
      </c>
      <c r="Q11" s="21">
        <v>5.632062876211498E-2</v>
      </c>
      <c r="R11" s="21">
        <v>5.8559550644044861E-2</v>
      </c>
      <c r="S11" s="21">
        <v>5.2334263619096308E-2</v>
      </c>
      <c r="T11" s="21">
        <v>4.6091584180582353E-2</v>
      </c>
      <c r="U11" s="21">
        <v>5.0919358727664114E-2</v>
      </c>
      <c r="V11" s="21">
        <v>5.6687723177006405E-2</v>
      </c>
      <c r="W11" s="21">
        <v>6.0766012246596786E-2</v>
      </c>
      <c r="X11" s="21">
        <v>6.7038933698143149E-2</v>
      </c>
      <c r="Y11" s="21">
        <v>5.0537407283606547E-2</v>
      </c>
      <c r="Z11" s="21">
        <v>6.1115198705346631E-2</v>
      </c>
      <c r="AA11" s="21">
        <v>4.7851467536703288E-2</v>
      </c>
      <c r="AB11" s="21">
        <v>8.1396572427529928E-2</v>
      </c>
      <c r="AC11" s="21">
        <v>5.2334263619096308E-2</v>
      </c>
    </row>
    <row r="12" spans="1:29" x14ac:dyDescent="0.55000000000000004">
      <c r="A12">
        <v>2030</v>
      </c>
      <c r="B12" t="s">
        <v>534</v>
      </c>
      <c r="C12" s="21">
        <v>5.8784158451447147E-2</v>
      </c>
      <c r="D12" s="21">
        <v>6.5017741175664584E-2</v>
      </c>
      <c r="E12" s="21">
        <v>5.3841340715000026E-2</v>
      </c>
      <c r="F12" s="21">
        <v>5.4836650309723733E-2</v>
      </c>
      <c r="G12" s="21">
        <v>4.501206967155353E-2</v>
      </c>
      <c r="H12" s="21">
        <v>0.10776401821558187</v>
      </c>
      <c r="I12" s="21">
        <v>5.6716872711544838E-2</v>
      </c>
      <c r="J12" s="21">
        <v>3.8088073104291596E-2</v>
      </c>
      <c r="K12" s="21">
        <v>4.9867037430044413E-2</v>
      </c>
      <c r="L12" s="21">
        <v>8.7660523780113256E-2</v>
      </c>
      <c r="M12" s="21">
        <v>6.3628421870685459E-2</v>
      </c>
      <c r="N12" s="21">
        <v>5.4836650309723733E-2</v>
      </c>
      <c r="O12" s="21">
        <v>8.4081726340431373E-2</v>
      </c>
      <c r="P12" s="21">
        <v>5.8178563957510435E-2</v>
      </c>
      <c r="Q12" s="21">
        <v>5.8178563957510435E-2</v>
      </c>
      <c r="R12" s="21">
        <v>6.0491344598754757E-2</v>
      </c>
      <c r="S12" s="21">
        <v>5.4060694456964174E-2</v>
      </c>
      <c r="T12" s="21">
        <v>4.7612078151314442E-2</v>
      </c>
      <c r="U12" s="21">
        <v>5.2599113921923089E-2</v>
      </c>
      <c r="V12" s="21">
        <v>5.8557768280413376E-2</v>
      </c>
      <c r="W12" s="21">
        <v>6.2770594143465225E-2</v>
      </c>
      <c r="X12" s="21">
        <v>6.9250450101939878E-2</v>
      </c>
      <c r="Y12" s="21">
        <v>5.2204562458184563E-2</v>
      </c>
      <c r="Z12" s="21">
        <v>6.3131299752937034E-2</v>
      </c>
      <c r="AA12" s="21">
        <v>4.9430017486194758E-2</v>
      </c>
      <c r="AB12" s="21">
        <v>8.4081726340431373E-2</v>
      </c>
      <c r="AC12" s="21">
        <v>5.4060694456964174E-2</v>
      </c>
    </row>
    <row r="13" spans="1:29" x14ac:dyDescent="0.55000000000000004">
      <c r="A13">
        <v>2030</v>
      </c>
      <c r="B13" t="s">
        <v>535</v>
      </c>
      <c r="C13" s="21">
        <v>6.5227347672783015E-2</v>
      </c>
      <c r="D13" s="21">
        <v>7.214417830046678E-2</v>
      </c>
      <c r="E13" s="21">
        <v>5.9742759656698258E-2</v>
      </c>
      <c r="F13" s="21">
        <v>6.0847162725268543E-2</v>
      </c>
      <c r="G13" s="21">
        <v>4.9945733600370627E-2</v>
      </c>
      <c r="H13" s="21">
        <v>0.11957577122703265</v>
      </c>
      <c r="I13" s="21">
        <v>6.2933471750293318E-2</v>
      </c>
      <c r="J13" s="21">
        <v>4.2262814540621252E-2</v>
      </c>
      <c r="K13" s="21">
        <v>5.5332842615204887E-2</v>
      </c>
      <c r="L13" s="21">
        <v>9.726878146101875E-2</v>
      </c>
      <c r="M13" s="21">
        <v>7.0602579071667212E-2</v>
      </c>
      <c r="N13" s="21">
        <v>6.0847162725268543E-2</v>
      </c>
      <c r="O13" s="21">
        <v>9.3297720702508427E-2</v>
      </c>
      <c r="P13" s="21">
        <v>6.4555375433232143E-2</v>
      </c>
      <c r="Q13" s="21">
        <v>6.4555375433232143E-2</v>
      </c>
      <c r="R13" s="21">
        <v>6.7121654358564126E-2</v>
      </c>
      <c r="S13" s="21">
        <v>5.9986156231002188E-2</v>
      </c>
      <c r="T13" s="21">
        <v>5.2830722711877998E-2</v>
      </c>
      <c r="U13" s="21">
        <v>5.8364375393744151E-2</v>
      </c>
      <c r="V13" s="21">
        <v>6.4976143423462737E-2</v>
      </c>
      <c r="W13" s="21">
        <v>6.9650726925089959E-2</v>
      </c>
      <c r="X13" s="21">
        <v>7.6840824199716773E-2</v>
      </c>
      <c r="Y13" s="21">
        <v>5.7926578099744705E-2</v>
      </c>
      <c r="Z13" s="21">
        <v>7.0050968602717686E-2</v>
      </c>
      <c r="AA13" s="21">
        <v>5.4847921973856149E-2</v>
      </c>
      <c r="AB13" s="21">
        <v>9.3297720702508427E-2</v>
      </c>
      <c r="AC13" s="21">
        <v>5.9986156231002188E-2</v>
      </c>
    </row>
    <row r="14" spans="1:29" x14ac:dyDescent="0.55000000000000004">
      <c r="A14">
        <v>2030</v>
      </c>
      <c r="B14" t="s">
        <v>536</v>
      </c>
      <c r="C14" s="21">
        <v>5.0861422075582273E-2</v>
      </c>
      <c r="D14" s="21">
        <v>5.6254862933315192E-2</v>
      </c>
      <c r="E14" s="21">
        <v>4.6584781127430329E-2</v>
      </c>
      <c r="F14" s="21">
        <v>4.7445946154313058E-2</v>
      </c>
      <c r="G14" s="21">
        <v>3.8945490322045098E-2</v>
      </c>
      <c r="H14" s="21">
        <v>9.323993673483498E-2</v>
      </c>
      <c r="I14" s="21">
        <v>4.9072758337972623E-2</v>
      </c>
      <c r="J14" s="21">
        <v>3.2954687338138083E-2</v>
      </c>
      <c r="K14" s="21">
        <v>4.3146121424587812E-2</v>
      </c>
      <c r="L14" s="21">
        <v>7.5845925446555357E-2</v>
      </c>
      <c r="M14" s="21">
        <v>5.5052791534663435E-2</v>
      </c>
      <c r="N14" s="21">
        <v>4.7445946154313058E-2</v>
      </c>
      <c r="O14" s="21">
        <v>7.2749466606321811E-2</v>
      </c>
      <c r="P14" s="21">
        <v>5.0337447624400768E-2</v>
      </c>
      <c r="Q14" s="21">
        <v>5.0337447624400768E-2</v>
      </c>
      <c r="R14" s="21">
        <v>5.2338519264470619E-2</v>
      </c>
      <c r="S14" s="21">
        <v>4.6774571090369269E-2</v>
      </c>
      <c r="T14" s="21">
        <v>4.1195078173139991E-2</v>
      </c>
      <c r="U14" s="21">
        <v>4.5509977593609773E-2</v>
      </c>
      <c r="V14" s="21">
        <v>5.0665544030441552E-2</v>
      </c>
      <c r="W14" s="21">
        <v>5.4310579019393318E-2</v>
      </c>
      <c r="X14" s="21">
        <v>5.9917101211340126E-2</v>
      </c>
      <c r="Y14" s="21">
        <v>4.5168602484118005E-2</v>
      </c>
      <c r="Z14" s="21">
        <v>5.4622669908021566E-2</v>
      </c>
      <c r="AA14" s="21">
        <v>4.2768001597662954E-2</v>
      </c>
      <c r="AB14" s="21">
        <v>7.2749466606321811E-2</v>
      </c>
      <c r="AC14" s="21">
        <v>4.6774571090369269E-2</v>
      </c>
    </row>
    <row r="15" spans="1:29" x14ac:dyDescent="0.55000000000000004">
      <c r="A15">
        <v>2040</v>
      </c>
      <c r="B15" t="s">
        <v>525</v>
      </c>
      <c r="C15" s="22">
        <v>8.3230844294432949E-2</v>
      </c>
      <c r="D15" s="22">
        <v>8.6942532922586913E-2</v>
      </c>
      <c r="E15" s="22">
        <v>7.6232447035113754E-2</v>
      </c>
      <c r="F15" s="22">
        <v>7.7641678026684841E-2</v>
      </c>
      <c r="G15" s="22">
        <v>6.3731329339307918E-2</v>
      </c>
      <c r="H15" s="22">
        <v>0.1525800565479172</v>
      </c>
      <c r="I15" s="22">
        <v>8.0303832288774551E-2</v>
      </c>
      <c r="J15" s="22">
        <v>5.3927836436352544E-2</v>
      </c>
      <c r="K15" s="22">
        <v>7.0605342274190699E-2</v>
      </c>
      <c r="L15" s="22">
        <v>0.12411608157216765</v>
      </c>
      <c r="M15" s="22">
        <v>9.0089701255034974E-2</v>
      </c>
      <c r="N15" s="22">
        <v>7.7641678026684841E-2</v>
      </c>
      <c r="O15" s="22">
        <v>0.11904896246541885</v>
      </c>
      <c r="P15" s="22">
        <v>8.2373400004028693E-2</v>
      </c>
      <c r="Q15" s="22">
        <v>8.2373400004028693E-2</v>
      </c>
      <c r="R15" s="22">
        <v>8.5648001367890622E-2</v>
      </c>
      <c r="S15" s="22">
        <v>7.6543023857573486E-2</v>
      </c>
      <c r="T15" s="22">
        <v>6.7412608558809248E-2</v>
      </c>
      <c r="U15" s="22">
        <v>7.447361289481802E-2</v>
      </c>
      <c r="V15" s="22">
        <v>8.29103047890377E-2</v>
      </c>
      <c r="W15" s="22">
        <v>8.29103047890377E-2</v>
      </c>
      <c r="X15" s="22">
        <v>9.8049773639518056E-2</v>
      </c>
      <c r="Y15" s="22">
        <v>7.3914978522741648E-2</v>
      </c>
      <c r="Z15" s="22">
        <v>8.9385839965401781E-2</v>
      </c>
      <c r="AA15" s="22">
        <v>8.0607847255450102E-2</v>
      </c>
      <c r="AB15" s="22">
        <v>0.11904896246541885</v>
      </c>
      <c r="AC15" s="22">
        <v>7.6543023857573486E-2</v>
      </c>
    </row>
    <row r="16" spans="1:29" x14ac:dyDescent="0.55000000000000004">
      <c r="A16">
        <v>2040</v>
      </c>
      <c r="B16" t="s">
        <v>526</v>
      </c>
      <c r="C16" s="22">
        <v>7.2113184461539664E-2</v>
      </c>
      <c r="D16" s="22">
        <v>7.532907983031667E-2</v>
      </c>
      <c r="E16" s="22">
        <v>6.6049606508261902E-2</v>
      </c>
      <c r="F16" s="22">
        <v>6.7270597780254571E-2</v>
      </c>
      <c r="G16" s="22">
        <v>5.5218340599388238E-2</v>
      </c>
      <c r="H16" s="22">
        <v>0.132198992528159</v>
      </c>
      <c r="I16" s="22">
        <v>6.9577151594463454E-2</v>
      </c>
      <c r="J16" s="22">
        <v>4.6724361016803335E-2</v>
      </c>
      <c r="K16" s="22">
        <v>6.1174149013521646E-2</v>
      </c>
      <c r="L16" s="22">
        <v>0.10753712714236992</v>
      </c>
      <c r="M16" s="22">
        <v>7.8055861378831165E-2</v>
      </c>
      <c r="N16" s="22">
        <v>6.7270597780254571E-2</v>
      </c>
      <c r="O16" s="22">
        <v>0.10314685454654082</v>
      </c>
      <c r="P16" s="22">
        <v>7.1370274320430457E-2</v>
      </c>
      <c r="Q16" s="22">
        <v>7.1370274320430457E-2</v>
      </c>
      <c r="R16" s="22">
        <v>7.4207466880376396E-2</v>
      </c>
      <c r="S16" s="22">
        <v>6.6318697659233386E-2</v>
      </c>
      <c r="T16" s="22">
        <v>5.8407888532738809E-2</v>
      </c>
      <c r="U16" s="22">
        <v>6.4525710747362075E-2</v>
      </c>
      <c r="V16" s="22">
        <v>7.1835461404952533E-2</v>
      </c>
      <c r="W16" s="22">
        <v>7.1835461404952533E-2</v>
      </c>
      <c r="X16" s="22">
        <v>8.4952657549236366E-2</v>
      </c>
      <c r="Y16" s="22">
        <v>6.4041696631422201E-2</v>
      </c>
      <c r="Z16" s="22">
        <v>7.7446019204995969E-2</v>
      </c>
      <c r="AA16" s="22">
        <v>6.9840557397405773E-2</v>
      </c>
      <c r="AB16" s="22">
        <v>0.10314685454654082</v>
      </c>
      <c r="AC16" s="22">
        <v>6.6318697659233386E-2</v>
      </c>
    </row>
    <row r="17" spans="1:29" x14ac:dyDescent="0.55000000000000004">
      <c r="A17">
        <v>2040</v>
      </c>
      <c r="B17" t="s">
        <v>527</v>
      </c>
      <c r="C17" s="22">
        <v>5.1562358709827824E-2</v>
      </c>
      <c r="D17" s="22">
        <v>5.3861787750665566E-2</v>
      </c>
      <c r="E17" s="22">
        <v>4.7226780079838743E-2</v>
      </c>
      <c r="F17" s="22">
        <v>4.8099813082307694E-2</v>
      </c>
      <c r="G17" s="22">
        <v>3.9482209898324544E-2</v>
      </c>
      <c r="H17" s="22">
        <v>9.4524904491636225E-2</v>
      </c>
      <c r="I17" s="22">
        <v>4.9749044856494423E-2</v>
      </c>
      <c r="J17" s="22">
        <v>3.3408845847333564E-2</v>
      </c>
      <c r="K17" s="22">
        <v>4.3740731168042453E-2</v>
      </c>
      <c r="L17" s="22">
        <v>7.6891181075168027E-2</v>
      </c>
      <c r="M17" s="22">
        <v>5.5811490698575605E-2</v>
      </c>
      <c r="N17" s="22">
        <v>4.8099813082307694E-2</v>
      </c>
      <c r="O17" s="22">
        <v>7.3752048999523812E-2</v>
      </c>
      <c r="P17" s="22">
        <v>5.1031163208324598E-2</v>
      </c>
      <c r="Q17" s="22">
        <v>5.1031163208324598E-2</v>
      </c>
      <c r="R17" s="22">
        <v>5.305981222163797E-2</v>
      </c>
      <c r="S17" s="22">
        <v>4.7419185595634988E-2</v>
      </c>
      <c r="T17" s="22">
        <v>4.1762799999699479E-2</v>
      </c>
      <c r="U17" s="22">
        <v>4.613716435357984E-2</v>
      </c>
      <c r="V17" s="22">
        <v>5.1363781210128398E-2</v>
      </c>
      <c r="W17" s="22">
        <v>5.1363781210128398E-2</v>
      </c>
      <c r="X17" s="22">
        <v>6.0742836897503504E-2</v>
      </c>
      <c r="Y17" s="22">
        <v>4.5791084650498325E-2</v>
      </c>
      <c r="Z17" s="22">
        <v>5.5375441435760953E-2</v>
      </c>
      <c r="AA17" s="22">
        <v>4.9937385235566241E-2</v>
      </c>
      <c r="AB17" s="22">
        <v>7.3752048999523812E-2</v>
      </c>
      <c r="AC17" s="22">
        <v>4.7419185595634988E-2</v>
      </c>
    </row>
    <row r="18" spans="1:29" x14ac:dyDescent="0.55000000000000004">
      <c r="A18">
        <v>2040</v>
      </c>
      <c r="B18" t="s">
        <v>528</v>
      </c>
      <c r="C18" s="22">
        <v>6.2275740003343176E-2</v>
      </c>
      <c r="D18" s="22">
        <v>6.5052933457762363E-2</v>
      </c>
      <c r="E18" s="22">
        <v>5.7039335496623274E-2</v>
      </c>
      <c r="F18" s="22">
        <v>5.8093763137958686E-2</v>
      </c>
      <c r="G18" s="22">
        <v>4.7685635411338072E-2</v>
      </c>
      <c r="H18" s="22">
        <v>0.11416483891067596</v>
      </c>
      <c r="I18" s="22">
        <v>6.0085664434648765E-2</v>
      </c>
      <c r="J18" s="22">
        <v>4.0350376706171906E-2</v>
      </c>
      <c r="K18" s="22">
        <v>5.2828971946505376E-2</v>
      </c>
      <c r="L18" s="22">
        <v>9.2867264434791305E-2</v>
      </c>
      <c r="M18" s="22">
        <v>6.7407736397462933E-2</v>
      </c>
      <c r="N18" s="22">
        <v>5.8093763137958686E-2</v>
      </c>
      <c r="O18" s="22">
        <v>8.9075898448624471E-2</v>
      </c>
      <c r="P18" s="22">
        <v>6.163417523070109E-2</v>
      </c>
      <c r="Q18" s="22">
        <v>6.163417523070109E-2</v>
      </c>
      <c r="R18" s="22">
        <v>6.4084327273242592E-2</v>
      </c>
      <c r="S18" s="22">
        <v>5.7271718114035461E-2</v>
      </c>
      <c r="T18" s="22">
        <v>5.0440075661185552E-2</v>
      </c>
      <c r="U18" s="22">
        <v>5.5723324604764674E-2</v>
      </c>
      <c r="V18" s="22">
        <v>6.203590301661048E-2</v>
      </c>
      <c r="W18" s="22">
        <v>6.203590301661048E-2</v>
      </c>
      <c r="X18" s="22">
        <v>7.3363694220865874E-2</v>
      </c>
      <c r="Y18" s="22">
        <v>5.5305338109406174E-2</v>
      </c>
      <c r="Z18" s="22">
        <v>6.688108689578838E-2</v>
      </c>
      <c r="AA18" s="22">
        <v>6.0313137280590783E-2</v>
      </c>
      <c r="AB18" s="22">
        <v>8.9075898448624471E-2</v>
      </c>
      <c r="AC18" s="22">
        <v>5.7271718114035461E-2</v>
      </c>
    </row>
    <row r="19" spans="1:29" x14ac:dyDescent="0.55000000000000004">
      <c r="A19">
        <v>2040</v>
      </c>
      <c r="B19" t="s">
        <v>529</v>
      </c>
      <c r="C19" s="22">
        <v>6.3724404769447449E-2</v>
      </c>
      <c r="D19" s="22">
        <v>6.6566201587967277E-2</v>
      </c>
      <c r="E19" s="22">
        <v>5.8366190474364567E-2</v>
      </c>
      <c r="F19" s="22">
        <v>5.9445146321584444E-2</v>
      </c>
      <c r="G19" s="22">
        <v>4.8794903641085179E-2</v>
      </c>
      <c r="H19" s="22">
        <v>0.1168205533132505</v>
      </c>
      <c r="I19" s="22">
        <v>6.148338343421051E-2</v>
      </c>
      <c r="J19" s="22">
        <v>4.1289011382052557E-2</v>
      </c>
      <c r="K19" s="22">
        <v>5.4057885007744062E-2</v>
      </c>
      <c r="L19" s="22">
        <v>9.5027552436249788E-2</v>
      </c>
      <c r="M19" s="22">
        <v>6.8975782199513724E-2</v>
      </c>
      <c r="N19" s="22">
        <v>5.9445146321584444E-2</v>
      </c>
      <c r="O19" s="22">
        <v>9.1147991298660094E-2</v>
      </c>
      <c r="P19" s="22">
        <v>6.3067915850079037E-2</v>
      </c>
      <c r="Q19" s="22">
        <v>6.3067915850079037E-2</v>
      </c>
      <c r="R19" s="22">
        <v>6.5575063585252016E-2</v>
      </c>
      <c r="S19" s="22">
        <v>5.8603978800485831E-2</v>
      </c>
      <c r="T19" s="22">
        <v>5.1613417967612908E-2</v>
      </c>
      <c r="U19" s="22">
        <v>5.7019566399736203E-2</v>
      </c>
      <c r="V19" s="22">
        <v>6.3478988669688249E-2</v>
      </c>
      <c r="W19" s="22">
        <v>6.3478988669688249E-2</v>
      </c>
      <c r="X19" s="22">
        <v>7.5070288135660149E-2</v>
      </c>
      <c r="Y19" s="22">
        <v>5.6591856658881133E-2</v>
      </c>
      <c r="Z19" s="22">
        <v>6.843688172214428E-2</v>
      </c>
      <c r="AA19" s="22">
        <v>6.1716147777245038E-2</v>
      </c>
      <c r="AB19" s="22">
        <v>9.1147991298660094E-2</v>
      </c>
      <c r="AC19" s="22">
        <v>5.8603978800485831E-2</v>
      </c>
    </row>
    <row r="20" spans="1:29" x14ac:dyDescent="0.55000000000000004">
      <c r="A20">
        <v>2040</v>
      </c>
      <c r="B20" t="s">
        <v>530</v>
      </c>
      <c r="C20" s="22">
        <v>5.4746052207429077E-2</v>
      </c>
      <c r="D20" s="22">
        <v>5.71874584089066E-2</v>
      </c>
      <c r="E20" s="22">
        <v>5.0142775321619051E-2</v>
      </c>
      <c r="F20" s="22">
        <v>5.1069713334694539E-2</v>
      </c>
      <c r="G20" s="22">
        <v>4.1920020310210637E-2</v>
      </c>
      <c r="H20" s="22">
        <v>0.10036130009729426</v>
      </c>
      <c r="I20" s="22">
        <v>5.2820776146228966E-2</v>
      </c>
      <c r="J20" s="22">
        <v>3.5471659262931748E-2</v>
      </c>
      <c r="K20" s="22">
        <v>4.6441481965415865E-2</v>
      </c>
      <c r="L20" s="22">
        <v>8.1638790752791915E-2</v>
      </c>
      <c r="M20" s="22">
        <v>5.9257544844943062E-2</v>
      </c>
      <c r="N20" s="22">
        <v>5.1069713334694539E-2</v>
      </c>
      <c r="O20" s="22">
        <v>7.83058344490207E-2</v>
      </c>
      <c r="P20" s="22">
        <v>5.4182058290445916E-2</v>
      </c>
      <c r="Q20" s="22">
        <v>5.4182058290445916E-2</v>
      </c>
      <c r="R20" s="22">
        <v>5.633596527942613E-2</v>
      </c>
      <c r="S20" s="22">
        <v>5.0347060825159655E-2</v>
      </c>
      <c r="T20" s="22">
        <v>4.434142437080147E-2</v>
      </c>
      <c r="U20" s="22">
        <v>4.8985881786714952E-2</v>
      </c>
      <c r="V20" s="22">
        <v>5.4535213633752792E-2</v>
      </c>
      <c r="W20" s="22">
        <v>5.4535213633752792E-2</v>
      </c>
      <c r="X20" s="22">
        <v>6.449337468699326E-2</v>
      </c>
      <c r="Y20" s="22">
        <v>4.8618433555739804E-2</v>
      </c>
      <c r="Z20" s="22">
        <v>5.8794571926240803E-2</v>
      </c>
      <c r="AA20" s="22">
        <v>5.3020745513097114E-2</v>
      </c>
      <c r="AB20" s="22">
        <v>7.83058344490207E-2</v>
      </c>
      <c r="AC20" s="22">
        <v>5.0347060825159655E-2</v>
      </c>
    </row>
    <row r="21" spans="1:29" x14ac:dyDescent="0.55000000000000004">
      <c r="A21">
        <v>2040</v>
      </c>
      <c r="B21" t="s">
        <v>531</v>
      </c>
      <c r="C21" s="22">
        <v>6.6891253327907962E-2</v>
      </c>
      <c r="D21" s="22">
        <v>6.9874276105159408E-2</v>
      </c>
      <c r="E21" s="22">
        <v>6.1266757169892071E-2</v>
      </c>
      <c r="F21" s="22">
        <v>6.2399332816022161E-2</v>
      </c>
      <c r="G21" s="22">
        <v>5.1219815585183522E-2</v>
      </c>
      <c r="H21" s="22">
        <v>0.1226260685188786</v>
      </c>
      <c r="I21" s="22">
        <v>6.4538862177438525E-2</v>
      </c>
      <c r="J21" s="22">
        <v>4.3340910440954457E-2</v>
      </c>
      <c r="K21" s="22">
        <v>5.6744346118358893E-2</v>
      </c>
      <c r="L21" s="22">
        <v>9.975004248594975E-2</v>
      </c>
      <c r="M21" s="22">
        <v>7.2403603255159668E-2</v>
      </c>
      <c r="N21" s="22">
        <v>6.2399332816022161E-2</v>
      </c>
      <c r="O21" s="22">
        <v>9.5677682645249604E-2</v>
      </c>
      <c r="P21" s="22">
        <v>6.6202139529649456E-2</v>
      </c>
      <c r="Q21" s="22">
        <v>6.6202139529649456E-2</v>
      </c>
      <c r="R21" s="22">
        <v>6.8833882499877277E-2</v>
      </c>
      <c r="S21" s="22">
        <v>6.1516362626679685E-2</v>
      </c>
      <c r="T21" s="22">
        <v>5.4178398823523891E-2</v>
      </c>
      <c r="U21" s="22">
        <v>5.9853211253860027E-2</v>
      </c>
      <c r="V21" s="22">
        <v>6.6633641027579182E-2</v>
      </c>
      <c r="W21" s="22">
        <v>6.6633641027579182E-2</v>
      </c>
      <c r="X21" s="22">
        <v>7.8800981809861614E-2</v>
      </c>
      <c r="Y21" s="22">
        <v>5.9404246046105467E-2</v>
      </c>
      <c r="Z21" s="22">
        <v>7.1837921575108377E-2</v>
      </c>
      <c r="AA21" s="22">
        <v>6.4783193979233433E-2</v>
      </c>
      <c r="AB21" s="22">
        <v>9.5677682645249604E-2</v>
      </c>
      <c r="AC21" s="22">
        <v>6.1516362626679685E-2</v>
      </c>
    </row>
    <row r="22" spans="1:29" x14ac:dyDescent="0.55000000000000004">
      <c r="A22">
        <v>2040</v>
      </c>
      <c r="B22" t="s">
        <v>532</v>
      </c>
      <c r="C22" s="22">
        <v>6.2023065916231961E-2</v>
      </c>
      <c r="D22" s="22">
        <v>6.4788991342028951E-2</v>
      </c>
      <c r="E22" s="22">
        <v>5.6807907302831182E-2</v>
      </c>
      <c r="F22" s="22">
        <v>5.7858056768721633E-2</v>
      </c>
      <c r="G22" s="22">
        <v>4.7492158394521714E-2</v>
      </c>
      <c r="H22" s="22">
        <v>0.1137016329102269</v>
      </c>
      <c r="I22" s="22">
        <v>5.9841876237050784E-2</v>
      </c>
      <c r="J22" s="22">
        <v>4.0186661355727606E-2</v>
      </c>
      <c r="K22" s="22">
        <v>5.2614626645126533E-2</v>
      </c>
      <c r="L22" s="22">
        <v>9.2490470015932261E-2</v>
      </c>
      <c r="M22" s="22">
        <v>6.7134240036640119E-2</v>
      </c>
      <c r="N22" s="22">
        <v>5.7858056768721633E-2</v>
      </c>
      <c r="O22" s="22">
        <v>8.8714486905013615E-2</v>
      </c>
      <c r="P22" s="22">
        <v>6.1384104192437498E-2</v>
      </c>
      <c r="Q22" s="22">
        <v>6.1384104192437498E-2</v>
      </c>
      <c r="R22" s="22">
        <v>6.3824315125799086E-2</v>
      </c>
      <c r="S22" s="22">
        <v>5.7039347064073188E-2</v>
      </c>
      <c r="T22" s="22">
        <v>5.0235422933320319E-2</v>
      </c>
      <c r="U22" s="22">
        <v>5.5497235919595225E-2</v>
      </c>
      <c r="V22" s="22">
        <v>6.1784202030608547E-2</v>
      </c>
      <c r="W22" s="22">
        <v>6.1784202030608547E-2</v>
      </c>
      <c r="X22" s="22">
        <v>7.3066032491541297E-2</v>
      </c>
      <c r="Y22" s="22">
        <v>5.5080945339148916E-2</v>
      </c>
      <c r="Z22" s="22">
        <v>6.6609727333051885E-2</v>
      </c>
      <c r="AA22" s="22">
        <v>6.0068426147453412E-2</v>
      </c>
      <c r="AB22" s="22">
        <v>8.8714486905013615E-2</v>
      </c>
      <c r="AC22" s="22">
        <v>5.7039347064073188E-2</v>
      </c>
    </row>
    <row r="23" spans="1:29" x14ac:dyDescent="0.55000000000000004">
      <c r="A23">
        <v>2040</v>
      </c>
      <c r="B23" t="s">
        <v>533</v>
      </c>
      <c r="C23" s="22">
        <v>6.0254347306453487E-2</v>
      </c>
      <c r="D23" s="22">
        <v>6.2941396531895052E-2</v>
      </c>
      <c r="E23" s="22">
        <v>5.518790994628657E-2</v>
      </c>
      <c r="F23" s="22">
        <v>5.6208112184062277E-2</v>
      </c>
      <c r="G23" s="22">
        <v>4.613781927680722E-2</v>
      </c>
      <c r="H23" s="22">
        <v>0.11045919090708356</v>
      </c>
      <c r="I23" s="22">
        <v>5.8135358853864935E-2</v>
      </c>
      <c r="J23" s="22">
        <v>3.9040653902617503E-2</v>
      </c>
      <c r="K23" s="22">
        <v>5.1114209535474638E-2</v>
      </c>
      <c r="L23" s="22">
        <v>8.9852909083918991E-2</v>
      </c>
      <c r="M23" s="22">
        <v>6.521976551088042E-2</v>
      </c>
      <c r="N23" s="22">
        <v>5.6208112184062277E-2</v>
      </c>
      <c r="O23" s="22">
        <v>8.6184606099737562E-2</v>
      </c>
      <c r="P23" s="22">
        <v>5.9633606924592325E-2</v>
      </c>
      <c r="Q23" s="22">
        <v>5.9633606924592325E-2</v>
      </c>
      <c r="R23" s="22">
        <v>6.2004230093694553E-2</v>
      </c>
      <c r="S23" s="22">
        <v>5.541274971433726E-2</v>
      </c>
      <c r="T23" s="22">
        <v>4.8802853838263653E-2</v>
      </c>
      <c r="U23" s="22">
        <v>5.3914615123409053E-2</v>
      </c>
      <c r="V23" s="22">
        <v>6.0022295128594999E-2</v>
      </c>
      <c r="W23" s="22">
        <v>6.0022295128594999E-2</v>
      </c>
      <c r="X23" s="22">
        <v>7.0982400386269212E-2</v>
      </c>
      <c r="Y23" s="22">
        <v>5.3510195947348092E-2</v>
      </c>
      <c r="Z23" s="22">
        <v>6.471021039389642E-2</v>
      </c>
      <c r="AA23" s="22">
        <v>5.8355448215491816E-2</v>
      </c>
      <c r="AB23" s="22">
        <v>8.6184606099737562E-2</v>
      </c>
      <c r="AC23" s="22">
        <v>5.541274971433726E-2</v>
      </c>
    </row>
    <row r="24" spans="1:29" x14ac:dyDescent="0.55000000000000004">
      <c r="A24">
        <v>2040</v>
      </c>
      <c r="B24" t="s">
        <v>534</v>
      </c>
      <c r="C24" s="22">
        <v>6.2242050125061683E-2</v>
      </c>
      <c r="D24" s="22">
        <v>6.5017741175664584E-2</v>
      </c>
      <c r="E24" s="22">
        <v>5.7008478404117657E-2</v>
      </c>
      <c r="F24" s="22">
        <v>5.806233562206041E-2</v>
      </c>
      <c r="G24" s="22">
        <v>4.7659838475762557E-2</v>
      </c>
      <c r="H24" s="22">
        <v>0.11410307811061608</v>
      </c>
      <c r="I24" s="22">
        <v>6.0053159341635701E-2</v>
      </c>
      <c r="J24" s="22">
        <v>4.032854799277933E-2</v>
      </c>
      <c r="K24" s="22">
        <v>5.2800392572988193E-2</v>
      </c>
      <c r="L24" s="22">
        <v>9.2817025178943427E-2</v>
      </c>
      <c r="M24" s="22">
        <v>6.7371270216019893E-2</v>
      </c>
      <c r="N24" s="22">
        <v>5.806233562206041E-2</v>
      </c>
      <c r="O24" s="22">
        <v>8.9027710242809699E-2</v>
      </c>
      <c r="P24" s="22">
        <v>6.1600832425599279E-2</v>
      </c>
      <c r="Q24" s="22">
        <v>6.1600832425599279E-2</v>
      </c>
      <c r="R24" s="22">
        <v>6.4049658986916794E-2</v>
      </c>
      <c r="S24" s="22">
        <v>5.7240735307373829E-2</v>
      </c>
      <c r="T24" s="22">
        <v>5.0412788630803521E-2</v>
      </c>
      <c r="U24" s="22">
        <v>5.5693179446742083E-2</v>
      </c>
      <c r="V24" s="22">
        <v>6.2002342885143558E-2</v>
      </c>
      <c r="W24" s="22">
        <v>6.2002342885143558E-2</v>
      </c>
      <c r="X24" s="22">
        <v>7.3324005990289265E-2</v>
      </c>
      <c r="Y24" s="22">
        <v>5.5275419073371877E-2</v>
      </c>
      <c r="Z24" s="22">
        <v>6.6844905620756845E-2</v>
      </c>
      <c r="AA24" s="22">
        <v>6.0280509129505798E-2</v>
      </c>
      <c r="AB24" s="22">
        <v>8.9027710242809699E-2</v>
      </c>
      <c r="AC24" s="22">
        <v>5.7240735307373829E-2</v>
      </c>
    </row>
    <row r="25" spans="1:29" x14ac:dyDescent="0.55000000000000004">
      <c r="A25">
        <v>2040</v>
      </c>
      <c r="B25" t="s">
        <v>535</v>
      </c>
      <c r="C25" s="22">
        <v>6.9064250477064368E-2</v>
      </c>
      <c r="D25" s="22">
        <v>7.214417830046678E-2</v>
      </c>
      <c r="E25" s="22">
        <v>6.3257039636504031E-2</v>
      </c>
      <c r="F25" s="22">
        <v>6.4426407591460802E-2</v>
      </c>
      <c r="G25" s="22">
        <v>5.2883717929804189E-2</v>
      </c>
      <c r="H25" s="22">
        <v>0.12660964012274042</v>
      </c>
      <c r="I25" s="22">
        <v>6.6635440676781149E-2</v>
      </c>
      <c r="J25" s="22">
        <v>4.474886245477544E-2</v>
      </c>
      <c r="K25" s="22">
        <v>5.8587715710216939E-2</v>
      </c>
      <c r="L25" s="22">
        <v>0.10299047448813749</v>
      </c>
      <c r="M25" s="22">
        <v>7.4755671958235861E-2</v>
      </c>
      <c r="N25" s="22">
        <v>6.4426407591460802E-2</v>
      </c>
      <c r="O25" s="22">
        <v>9.8785821920303038E-2</v>
      </c>
      <c r="P25" s="22">
        <v>6.8352750458716374E-2</v>
      </c>
      <c r="Q25" s="22">
        <v>6.8352750458716374E-2</v>
      </c>
      <c r="R25" s="22">
        <v>7.1069986967891421E-2</v>
      </c>
      <c r="S25" s="22">
        <v>6.3514753656355255E-2</v>
      </c>
      <c r="T25" s="22">
        <v>5.5938412283164929E-2</v>
      </c>
      <c r="U25" s="22">
        <v>6.1797573946317325E-2</v>
      </c>
      <c r="V25" s="22">
        <v>6.8798269507195822E-2</v>
      </c>
      <c r="W25" s="22">
        <v>6.8798269507195822E-2</v>
      </c>
      <c r="X25" s="22">
        <v>8.136087268205304E-2</v>
      </c>
      <c r="Y25" s="22">
        <v>6.1334023870317909E-2</v>
      </c>
      <c r="Z25" s="22">
        <v>7.417161381464224E-2</v>
      </c>
      <c r="AA25" s="22">
        <v>6.6887709724214817E-2</v>
      </c>
      <c r="AB25" s="22">
        <v>9.8785821920303038E-2</v>
      </c>
      <c r="AC25" s="22">
        <v>6.3514753656355255E-2</v>
      </c>
    </row>
    <row r="26" spans="1:29" x14ac:dyDescent="0.55000000000000004">
      <c r="A26">
        <v>2040</v>
      </c>
      <c r="B26" t="s">
        <v>536</v>
      </c>
      <c r="C26" s="22">
        <v>5.3853270432969468E-2</v>
      </c>
      <c r="D26" s="22">
        <v>5.6254862933315192E-2</v>
      </c>
      <c r="E26" s="22">
        <v>4.9325062370220336E-2</v>
      </c>
      <c r="F26" s="22">
        <v>5.023688416339029E-2</v>
      </c>
      <c r="G26" s="22">
        <v>4.1236401517459512E-2</v>
      </c>
      <c r="H26" s="22">
        <v>9.8724638895707595E-2</v>
      </c>
      <c r="I26" s="22">
        <v>5.1959391181382764E-2</v>
      </c>
      <c r="J26" s="22">
        <v>3.4893198358028552E-2</v>
      </c>
      <c r="K26" s="22">
        <v>4.5684128567210623E-2</v>
      </c>
      <c r="L26" s="22">
        <v>8.0307450472823311E-2</v>
      </c>
      <c r="M26" s="22">
        <v>5.8291191036702453E-2</v>
      </c>
      <c r="N26" s="22">
        <v>5.023688416339029E-2</v>
      </c>
      <c r="O26" s="22">
        <v>7.7028846994928971E-2</v>
      </c>
      <c r="P26" s="22">
        <v>5.3298473955247866E-2</v>
      </c>
      <c r="Q26" s="22">
        <v>5.3298473955247866E-2</v>
      </c>
      <c r="R26" s="22">
        <v>5.5417255691792414E-2</v>
      </c>
      <c r="S26" s="22">
        <v>4.9526016448626281E-2</v>
      </c>
      <c r="T26" s="22">
        <v>4.3618318065677633E-2</v>
      </c>
      <c r="U26" s="22">
        <v>4.8187035099116218E-2</v>
      </c>
      <c r="V26" s="22">
        <v>5.3645870149879281E-2</v>
      </c>
      <c r="W26" s="22">
        <v>5.3645870149879281E-2</v>
      </c>
      <c r="X26" s="22">
        <v>6.3441636576713062E-2</v>
      </c>
      <c r="Y26" s="22">
        <v>4.7825579100830816E-2</v>
      </c>
      <c r="Z26" s="22">
        <v>5.7835768137905176E-2</v>
      </c>
      <c r="AA26" s="22">
        <v>5.215609950934507E-2</v>
      </c>
      <c r="AB26" s="22">
        <v>7.7028846994928971E-2</v>
      </c>
      <c r="AC26" s="22">
        <v>4.9526016448626281E-2</v>
      </c>
    </row>
    <row r="27" spans="1:29" x14ac:dyDescent="0.55000000000000004">
      <c r="A27">
        <v>2050</v>
      </c>
      <c r="B27" t="s">
        <v>525</v>
      </c>
      <c r="C27" s="23">
        <v>8.3230844294432949E-2</v>
      </c>
      <c r="D27" s="23">
        <v>0.10100676618947597</v>
      </c>
      <c r="E27" s="23">
        <v>8.3643934941305384E-2</v>
      </c>
      <c r="F27" s="23">
        <v>8.5190174501501431E-2</v>
      </c>
      <c r="G27" s="23">
        <v>6.9927430802851756E-2</v>
      </c>
      <c r="H27" s="23">
        <v>0.16741422871229805</v>
      </c>
      <c r="I27" s="23">
        <v>8.8111149316849866E-2</v>
      </c>
      <c r="J27" s="23">
        <v>5.9170820534331266E-2</v>
      </c>
      <c r="K27" s="23">
        <v>7.7469750550848135E-2</v>
      </c>
      <c r="L27" s="23">
        <v>0.1361829228361284</v>
      </c>
      <c r="M27" s="23">
        <v>9.8848422210385603E-2</v>
      </c>
      <c r="N27" s="23">
        <v>8.5190174501501431E-2</v>
      </c>
      <c r="O27" s="23">
        <v>0.1306231671495568</v>
      </c>
      <c r="P27" s="23">
        <v>9.0381925004420369E-2</v>
      </c>
      <c r="Q27" s="23">
        <v>9.0381925004420369E-2</v>
      </c>
      <c r="R27" s="23">
        <v>9.3974890389768875E-2</v>
      </c>
      <c r="S27" s="23">
        <v>8.3984706732615363E-2</v>
      </c>
      <c r="T27" s="23">
        <v>7.3966612168693505E-2</v>
      </c>
      <c r="U27" s="23">
        <v>8.1714103037369784E-2</v>
      </c>
      <c r="V27" s="23">
        <v>9.0971028865749703E-2</v>
      </c>
      <c r="W27" s="23">
        <v>9.0971028865749703E-2</v>
      </c>
      <c r="X27" s="23">
        <v>0.1075823905211379</v>
      </c>
      <c r="Y27" s="23">
        <v>8.1101156990230433E-2</v>
      </c>
      <c r="Z27" s="23">
        <v>9.8076129962038072E-2</v>
      </c>
      <c r="AA27" s="23">
        <v>8.8668631980995116E-2</v>
      </c>
      <c r="AB27" s="23">
        <v>0.1306231671495568</v>
      </c>
      <c r="AC27" s="23">
        <v>8.3984706732615363E-2</v>
      </c>
    </row>
    <row r="28" spans="1:29" x14ac:dyDescent="0.55000000000000004">
      <c r="A28">
        <v>2050</v>
      </c>
      <c r="B28" t="s">
        <v>526</v>
      </c>
      <c r="C28" s="23">
        <v>7.2113184461539664E-2</v>
      </c>
      <c r="D28" s="23">
        <v>8.7514666273456124E-2</v>
      </c>
      <c r="E28" s="23">
        <v>7.2471096029898485E-2</v>
      </c>
      <c r="F28" s="23">
        <v>7.3810794786668216E-2</v>
      </c>
      <c r="G28" s="23">
        <v>6.058679037988432E-2</v>
      </c>
      <c r="H28" s="23">
        <v>0.14505167235728558</v>
      </c>
      <c r="I28" s="23">
        <v>7.6341596888369626E-2</v>
      </c>
      <c r="J28" s="23">
        <v>5.1267007226770328E-2</v>
      </c>
      <c r="K28" s="23">
        <v>6.7121635723169593E-2</v>
      </c>
      <c r="L28" s="23">
        <v>0.11799212561454478</v>
      </c>
      <c r="M28" s="23">
        <v>8.5644625679550876E-2</v>
      </c>
      <c r="N28" s="23">
        <v>7.3810794786668216E-2</v>
      </c>
      <c r="O28" s="23">
        <v>0.11317502096078784</v>
      </c>
      <c r="P28" s="23">
        <v>7.8309050990472306E-2</v>
      </c>
      <c r="Q28" s="23">
        <v>7.8309050990472306E-2</v>
      </c>
      <c r="R28" s="23">
        <v>8.1422081715968556E-2</v>
      </c>
      <c r="S28" s="23">
        <v>7.2766348820547749E-2</v>
      </c>
      <c r="T28" s="23">
        <v>6.4086433251199532E-2</v>
      </c>
      <c r="U28" s="23">
        <v>7.0799043736688952E-2</v>
      </c>
      <c r="V28" s="23">
        <v>7.8819464597100708E-2</v>
      </c>
      <c r="W28" s="23">
        <v>7.8819464597100708E-2</v>
      </c>
      <c r="X28" s="23">
        <v>9.3211943699856581E-2</v>
      </c>
      <c r="Y28" s="23">
        <v>7.0267972692810474E-2</v>
      </c>
      <c r="Z28" s="23">
        <v>8.4975493294370583E-2</v>
      </c>
      <c r="AA28" s="23">
        <v>7.682461313714635E-2</v>
      </c>
      <c r="AB28" s="23">
        <v>0.11317502096078784</v>
      </c>
      <c r="AC28" s="23">
        <v>7.2766348820547749E-2</v>
      </c>
    </row>
    <row r="29" spans="1:29" x14ac:dyDescent="0.55000000000000004">
      <c r="A29">
        <v>2050</v>
      </c>
      <c r="B29" t="s">
        <v>527</v>
      </c>
      <c r="C29" s="23">
        <v>5.1562358709827824E-2</v>
      </c>
      <c r="D29" s="23">
        <v>6.2574724004449703E-2</v>
      </c>
      <c r="E29" s="23">
        <v>5.1818272587600855E-2</v>
      </c>
      <c r="F29" s="23">
        <v>5.277618379864317E-2</v>
      </c>
      <c r="G29" s="23">
        <v>4.3320758082883881E-2</v>
      </c>
      <c r="H29" s="23">
        <v>0.10371482576165642</v>
      </c>
      <c r="I29" s="23">
        <v>5.4585757550875823E-2</v>
      </c>
      <c r="J29" s="23">
        <v>3.6656928082490998E-2</v>
      </c>
      <c r="K29" s="23">
        <v>4.7993302253824359E-2</v>
      </c>
      <c r="L29" s="23">
        <v>8.4366712568587132E-2</v>
      </c>
      <c r="M29" s="23">
        <v>6.1237607849826022E-2</v>
      </c>
      <c r="N29" s="23">
        <v>5.277618379864317E-2</v>
      </c>
      <c r="O29" s="23">
        <v>8.092238709669973E-2</v>
      </c>
      <c r="P29" s="23">
        <v>5.5992526298022822E-2</v>
      </c>
      <c r="Q29" s="23">
        <v>5.5992526298022822E-2</v>
      </c>
      <c r="R29" s="23">
        <v>5.8218405076519444E-2</v>
      </c>
      <c r="S29" s="23">
        <v>5.2029384195210616E-2</v>
      </c>
      <c r="T29" s="23">
        <v>4.5823072221892497E-2</v>
      </c>
      <c r="U29" s="23">
        <v>5.0622721999066776E-2</v>
      </c>
      <c r="V29" s="23">
        <v>5.6357482161113109E-2</v>
      </c>
      <c r="W29" s="23">
        <v>5.6357482161113109E-2</v>
      </c>
      <c r="X29" s="23">
        <v>6.6648390484760803E-2</v>
      </c>
      <c r="Y29" s="23">
        <v>5.0242995658185664E-2</v>
      </c>
      <c r="Z29" s="23">
        <v>6.0759164908682162E-2</v>
      </c>
      <c r="AA29" s="23">
        <v>5.493112375912286E-2</v>
      </c>
      <c r="AB29" s="23">
        <v>8.092238709669973E-2</v>
      </c>
      <c r="AC29" s="23">
        <v>5.2029384195210616E-2</v>
      </c>
    </row>
    <row r="30" spans="1:29" x14ac:dyDescent="0.55000000000000004">
      <c r="A30">
        <v>2050</v>
      </c>
      <c r="B30" t="s">
        <v>528</v>
      </c>
      <c r="C30" s="23">
        <v>6.2275740003343176E-2</v>
      </c>
      <c r="D30" s="23">
        <v>7.5576202105341578E-2</v>
      </c>
      <c r="E30" s="23">
        <v>6.2584826447683872E-2</v>
      </c>
      <c r="F30" s="23">
        <v>6.3741767887482453E-2</v>
      </c>
      <c r="G30" s="23">
        <v>5.2321738854107055E-2</v>
      </c>
      <c r="H30" s="23">
        <v>0.12526419824921392</v>
      </c>
      <c r="I30" s="23">
        <v>6.592732625468406E-2</v>
      </c>
      <c r="J30" s="23">
        <v>4.4273329997049728E-2</v>
      </c>
      <c r="K30" s="23">
        <v>5.7965121996860061E-2</v>
      </c>
      <c r="L30" s="23">
        <v>0.10189602625484045</v>
      </c>
      <c r="M30" s="23">
        <v>7.3961266324994057E-2</v>
      </c>
      <c r="N30" s="23">
        <v>6.3741767887482453E-2</v>
      </c>
      <c r="O30" s="23">
        <v>9.7736055242240744E-2</v>
      </c>
      <c r="P30" s="23">
        <v>6.7626386711463704E-2</v>
      </c>
      <c r="Q30" s="23">
        <v>6.7626386711463704E-2</v>
      </c>
      <c r="R30" s="23">
        <v>7.0314747980363398E-2</v>
      </c>
      <c r="S30" s="23">
        <v>6.2839801819566693E-2</v>
      </c>
      <c r="T30" s="23">
        <v>5.5343971906023047E-2</v>
      </c>
      <c r="U30" s="23">
        <v>6.1140870052450134E-2</v>
      </c>
      <c r="V30" s="23">
        <v>6.8067171365447626E-2</v>
      </c>
      <c r="W30" s="23">
        <v>6.8067171365447626E-2</v>
      </c>
      <c r="X30" s="23">
        <v>8.0496275603450074E-2</v>
      </c>
      <c r="Y30" s="23">
        <v>6.0682245981154001E-2</v>
      </c>
      <c r="Z30" s="23">
        <v>7.3383414788434478E-2</v>
      </c>
      <c r="AA30" s="23">
        <v>6.6344451008649857E-2</v>
      </c>
      <c r="AB30" s="23">
        <v>9.7736055242240744E-2</v>
      </c>
      <c r="AC30" s="23">
        <v>6.2839801819566693E-2</v>
      </c>
    </row>
    <row r="31" spans="1:29" x14ac:dyDescent="0.55000000000000004">
      <c r="A31">
        <v>2050</v>
      </c>
      <c r="B31" t="s">
        <v>529</v>
      </c>
      <c r="C31" s="23">
        <v>6.3724404769447449E-2</v>
      </c>
      <c r="D31" s="23">
        <v>7.7334263609550216E-2</v>
      </c>
      <c r="E31" s="23">
        <v>6.40406812149278E-2</v>
      </c>
      <c r="F31" s="23">
        <v>6.5224535547294057E-2</v>
      </c>
      <c r="G31" s="23">
        <v>5.3538852606190686E-2</v>
      </c>
      <c r="H31" s="23">
        <v>0.12817810710759431</v>
      </c>
      <c r="I31" s="23">
        <v>6.7460934601425424E-2</v>
      </c>
      <c r="J31" s="23">
        <v>4.5303220821974334E-2</v>
      </c>
      <c r="K31" s="23">
        <v>5.9313512716830295E-2</v>
      </c>
      <c r="L31" s="23">
        <v>0.10426634225644074</v>
      </c>
      <c r="M31" s="23">
        <v>7.5681761024466457E-2</v>
      </c>
      <c r="N31" s="23">
        <v>6.5224535547294057E-2</v>
      </c>
      <c r="O31" s="23">
        <v>0.1000096015638076</v>
      </c>
      <c r="P31" s="23">
        <v>6.919951877994783E-2</v>
      </c>
      <c r="Q31" s="23">
        <v>6.919951877994783E-2</v>
      </c>
      <c r="R31" s="23">
        <v>7.1950416989373739E-2</v>
      </c>
      <c r="S31" s="23">
        <v>6.4301587850533068E-2</v>
      </c>
      <c r="T31" s="23">
        <v>5.663138915890862E-2</v>
      </c>
      <c r="U31" s="23">
        <v>6.2563135355266114E-2</v>
      </c>
      <c r="V31" s="23">
        <v>6.965055701257461E-2</v>
      </c>
      <c r="W31" s="23">
        <v>6.965055701257461E-2</v>
      </c>
      <c r="X31" s="23">
        <v>8.2368788371071575E-2</v>
      </c>
      <c r="Y31" s="23">
        <v>6.2093842722939024E-2</v>
      </c>
      <c r="Z31" s="23">
        <v>7.5090467445130551E-2</v>
      </c>
      <c r="AA31" s="23">
        <v>6.7887762554969547E-2</v>
      </c>
      <c r="AB31" s="23">
        <v>0.1000096015638076</v>
      </c>
      <c r="AC31" s="23">
        <v>6.4301587850533068E-2</v>
      </c>
    </row>
    <row r="32" spans="1:29" x14ac:dyDescent="0.55000000000000004">
      <c r="A32">
        <v>2050</v>
      </c>
      <c r="B32" t="s">
        <v>530</v>
      </c>
      <c r="C32" s="23">
        <v>5.4746052207429077E-2</v>
      </c>
      <c r="D32" s="23">
        <v>6.6438370798582655E-2</v>
      </c>
      <c r="E32" s="23">
        <v>5.5017767366776466E-2</v>
      </c>
      <c r="F32" s="23">
        <v>5.6034824353345405E-2</v>
      </c>
      <c r="G32" s="23">
        <v>4.5995577840370012E-2</v>
      </c>
      <c r="H32" s="23">
        <v>0.11011864871786453</v>
      </c>
      <c r="I32" s="23">
        <v>5.7956129382667892E-2</v>
      </c>
      <c r="J32" s="23">
        <v>3.8920292802383454E-2</v>
      </c>
      <c r="K32" s="23">
        <v>5.0956626045386859E-2</v>
      </c>
      <c r="L32" s="23">
        <v>8.9575895409313364E-2</v>
      </c>
      <c r="M32" s="23">
        <v>6.5018695038201429E-2</v>
      </c>
      <c r="N32" s="23">
        <v>5.6034824353345405E-2</v>
      </c>
      <c r="O32" s="23">
        <v>8.5918901687119936E-2</v>
      </c>
      <c r="P32" s="23">
        <v>5.9449758402017043E-2</v>
      </c>
      <c r="Q32" s="23">
        <v>5.9449758402017043E-2</v>
      </c>
      <c r="R32" s="23">
        <v>6.1813073014925904E-2</v>
      </c>
      <c r="S32" s="23">
        <v>5.5241913960939068E-2</v>
      </c>
      <c r="T32" s="23">
        <v>4.8652396184629403E-2</v>
      </c>
      <c r="U32" s="23">
        <v>5.3748398071534469E-2</v>
      </c>
      <c r="V32" s="23">
        <v>5.9837248292589872E-2</v>
      </c>
      <c r="W32" s="23">
        <v>5.9837248292589872E-2</v>
      </c>
      <c r="X32" s="23">
        <v>7.0763563892673173E-2</v>
      </c>
      <c r="Y32" s="23">
        <v>5.3345225706992294E-2</v>
      </c>
      <c r="Z32" s="23">
        <v>6.4510710863514217E-2</v>
      </c>
      <c r="AA32" s="23">
        <v>5.8322820064406825E-2</v>
      </c>
      <c r="AB32" s="23">
        <v>8.5918901687119936E-2</v>
      </c>
      <c r="AC32" s="23">
        <v>5.5241913960939068E-2</v>
      </c>
    </row>
    <row r="33" spans="1:29" x14ac:dyDescent="0.55000000000000004">
      <c r="A33">
        <v>2050</v>
      </c>
      <c r="B33" t="s">
        <v>531</v>
      </c>
      <c r="C33" s="23">
        <v>6.6891253327907962E-2</v>
      </c>
      <c r="D33" s="23">
        <v>8.1177467828052838E-2</v>
      </c>
      <c r="E33" s="23">
        <v>6.7223247450298257E-2</v>
      </c>
      <c r="F33" s="23">
        <v>6.8465934617579882E-2</v>
      </c>
      <c r="G33" s="23">
        <v>5.6199519878187477E-2</v>
      </c>
      <c r="H33" s="23">
        <v>0.13454804740265849</v>
      </c>
      <c r="I33" s="23">
        <v>7.0813473778022828E-2</v>
      </c>
      <c r="J33" s="23">
        <v>4.7554610067158359E-2</v>
      </c>
      <c r="K33" s="23">
        <v>6.2261157546532678E-2</v>
      </c>
      <c r="L33" s="23">
        <v>0.10944796328319487</v>
      </c>
      <c r="M33" s="23">
        <v>7.9442842460522411E-2</v>
      </c>
      <c r="N33" s="23">
        <v>6.8465934617579882E-2</v>
      </c>
      <c r="O33" s="23">
        <v>0.10497967956909331</v>
      </c>
      <c r="P33" s="23">
        <v>7.2638458650587587E-2</v>
      </c>
      <c r="Q33" s="23">
        <v>7.2638458650587587E-2</v>
      </c>
      <c r="R33" s="23">
        <v>7.5526065520698696E-2</v>
      </c>
      <c r="S33" s="23">
        <v>6.7497120104273556E-2</v>
      </c>
      <c r="T33" s="23">
        <v>5.9445743153588727E-2</v>
      </c>
      <c r="U33" s="23">
        <v>6.5672273459096431E-2</v>
      </c>
      <c r="V33" s="23">
        <v>7.3111911683038266E-2</v>
      </c>
      <c r="W33" s="23">
        <v>7.3111911683038266E-2</v>
      </c>
      <c r="X33" s="23">
        <v>8.6462188374709287E-2</v>
      </c>
      <c r="Y33" s="23">
        <v>6.5179658856143505E-2</v>
      </c>
      <c r="Z33" s="23">
        <v>7.8822163950466137E-2</v>
      </c>
      <c r="AA33" s="23">
        <v>7.1261513377156763E-2</v>
      </c>
      <c r="AB33" s="23">
        <v>0.10497967956909331</v>
      </c>
      <c r="AC33" s="23">
        <v>6.7497120104273556E-2</v>
      </c>
    </row>
    <row r="34" spans="1:29" x14ac:dyDescent="0.55000000000000004">
      <c r="A34">
        <v>2050</v>
      </c>
      <c r="B34" t="s">
        <v>532</v>
      </c>
      <c r="C34" s="23">
        <v>6.2023065916231961E-2</v>
      </c>
      <c r="D34" s="23">
        <v>7.5269563470886577E-2</v>
      </c>
      <c r="E34" s="23">
        <v>6.2330898290606451E-2</v>
      </c>
      <c r="F34" s="23">
        <v>6.3483145621236248E-2</v>
      </c>
      <c r="G34" s="23">
        <v>5.2109451571766885E-2</v>
      </c>
      <c r="H34" s="23">
        <v>0.12475595833205454</v>
      </c>
      <c r="I34" s="23">
        <v>6.5659836426764054E-2</v>
      </c>
      <c r="J34" s="23">
        <v>4.4093697876423345E-2</v>
      </c>
      <c r="K34" s="23">
        <v>5.7729937568958278E-2</v>
      </c>
      <c r="L34" s="23">
        <v>0.10148259904525901</v>
      </c>
      <c r="M34" s="23">
        <v>7.3661180040202362E-2</v>
      </c>
      <c r="N34" s="23">
        <v>6.3483145621236248E-2</v>
      </c>
      <c r="O34" s="23">
        <v>9.7339506465223269E-2</v>
      </c>
      <c r="P34" s="23">
        <v>6.7352003211146691E-2</v>
      </c>
      <c r="Q34" s="23">
        <v>6.7352003211146691E-2</v>
      </c>
      <c r="R34" s="23">
        <v>7.0029456874140666E-2</v>
      </c>
      <c r="S34" s="23">
        <v>6.2584839139746981E-2</v>
      </c>
      <c r="T34" s="23">
        <v>5.5119422385170917E-2</v>
      </c>
      <c r="U34" s="23">
        <v>6.0892800522889208E-2</v>
      </c>
      <c r="V34" s="23">
        <v>6.7790999450251049E-2</v>
      </c>
      <c r="W34" s="23">
        <v>6.7790999450251049E-2</v>
      </c>
      <c r="X34" s="23">
        <v>8.0169674539330049E-2</v>
      </c>
      <c r="Y34" s="23">
        <v>6.0436037247121731E-2</v>
      </c>
      <c r="Z34" s="23">
        <v>7.3085673045987495E-2</v>
      </c>
      <c r="AA34" s="23">
        <v>6.6075268762198755E-2</v>
      </c>
      <c r="AB34" s="23">
        <v>9.7339506465223269E-2</v>
      </c>
      <c r="AC34" s="23">
        <v>6.2584839139746981E-2</v>
      </c>
    </row>
    <row r="35" spans="1:29" x14ac:dyDescent="0.55000000000000004">
      <c r="A35">
        <v>2050</v>
      </c>
      <c r="B35" t="s">
        <v>533</v>
      </c>
      <c r="C35" s="23">
        <v>6.0254347306453487E-2</v>
      </c>
      <c r="D35" s="23">
        <v>7.3123093029701602E-2</v>
      </c>
      <c r="E35" s="23">
        <v>6.0553401191064442E-2</v>
      </c>
      <c r="F35" s="23">
        <v>6.1672789757512787E-2</v>
      </c>
      <c r="G35" s="23">
        <v>5.0623440595385705E-2</v>
      </c>
      <c r="H35" s="23">
        <v>0.12119827891193892</v>
      </c>
      <c r="I35" s="23">
        <v>6.3787407631324025E-2</v>
      </c>
      <c r="J35" s="23">
        <v>4.2836273032038651E-2</v>
      </c>
      <c r="K35" s="23">
        <v>5.6083646573645785E-2</v>
      </c>
      <c r="L35" s="23">
        <v>9.8588608578188894E-2</v>
      </c>
      <c r="M35" s="23">
        <v>7.1560576046660468E-2</v>
      </c>
      <c r="N35" s="23">
        <v>6.1672789757512787E-2</v>
      </c>
      <c r="O35" s="23">
        <v>9.4563665026100932E-2</v>
      </c>
      <c r="P35" s="23">
        <v>6.5431318708927697E-2</v>
      </c>
      <c r="Q35" s="23">
        <v>6.5431318708927697E-2</v>
      </c>
      <c r="R35" s="23">
        <v>6.8032419130581528E-2</v>
      </c>
      <c r="S35" s="23">
        <v>6.0800100381008949E-2</v>
      </c>
      <c r="T35" s="23">
        <v>5.3547575739205967E-2</v>
      </c>
      <c r="U35" s="23">
        <v>5.9156313815962716E-2</v>
      </c>
      <c r="V35" s="23">
        <v>6.585779604387508E-2</v>
      </c>
      <c r="W35" s="23">
        <v>6.585779604387508E-2</v>
      </c>
      <c r="X35" s="23">
        <v>7.7883467090489836E-2</v>
      </c>
      <c r="Y35" s="23">
        <v>5.8712576108895832E-2</v>
      </c>
      <c r="Z35" s="23">
        <v>7.1001480848858586E-2</v>
      </c>
      <c r="AA35" s="23">
        <v>6.4190993037040997E-2</v>
      </c>
      <c r="AB35" s="23">
        <v>9.4563665026100932E-2</v>
      </c>
      <c r="AC35" s="23">
        <v>6.0800100381008949E-2</v>
      </c>
    </row>
    <row r="36" spans="1:29" x14ac:dyDescent="0.55000000000000004">
      <c r="A36">
        <v>2050</v>
      </c>
      <c r="B36" t="s">
        <v>534</v>
      </c>
      <c r="C36" s="23">
        <v>6.2242050125061683E-2</v>
      </c>
      <c r="D36" s="23">
        <v>7.5535316954080903E-2</v>
      </c>
      <c r="E36" s="23">
        <v>6.2550969360073552E-2</v>
      </c>
      <c r="F36" s="23">
        <v>6.3707284918649631E-2</v>
      </c>
      <c r="G36" s="23">
        <v>5.2293433883128369E-2</v>
      </c>
      <c r="H36" s="23">
        <v>0.125196432926926</v>
      </c>
      <c r="I36" s="23">
        <v>6.589166094429473E-2</v>
      </c>
      <c r="J36" s="23">
        <v>4.4249379047632882E-2</v>
      </c>
      <c r="K36" s="23">
        <v>5.7933764073139826E-2</v>
      </c>
      <c r="L36" s="23">
        <v>0.10184090262689627</v>
      </c>
      <c r="M36" s="23">
        <v>7.3921254820355164E-2</v>
      </c>
      <c r="N36" s="23">
        <v>6.3707284918649631E-2</v>
      </c>
      <c r="O36" s="23">
        <v>9.7683182071971741E-2</v>
      </c>
      <c r="P36" s="23">
        <v>6.7589802244754763E-2</v>
      </c>
      <c r="Q36" s="23">
        <v>6.7589802244754763E-2</v>
      </c>
      <c r="R36" s="23">
        <v>7.027670916620038E-2</v>
      </c>
      <c r="S36" s="23">
        <v>6.2805806795590738E-2</v>
      </c>
      <c r="T36" s="23">
        <v>5.531403196990943E-2</v>
      </c>
      <c r="U36" s="23">
        <v>6.1107794115175348E-2</v>
      </c>
      <c r="V36" s="23">
        <v>6.8030348443421415E-2</v>
      </c>
      <c r="W36" s="23">
        <v>6.8030348443421415E-2</v>
      </c>
      <c r="X36" s="23">
        <v>8.0452728794900744E-2</v>
      </c>
      <c r="Y36" s="23">
        <v>6.0649418149949702E-2</v>
      </c>
      <c r="Z36" s="23">
        <v>7.3343715889441552E-2</v>
      </c>
      <c r="AA36" s="23">
        <v>6.6308560042456374E-2</v>
      </c>
      <c r="AB36" s="23">
        <v>9.7683182071971741E-2</v>
      </c>
      <c r="AC36" s="23">
        <v>6.2805806795590738E-2</v>
      </c>
    </row>
    <row r="37" spans="1:29" x14ac:dyDescent="0.55000000000000004">
      <c r="A37">
        <v>2050</v>
      </c>
      <c r="B37" t="s">
        <v>535</v>
      </c>
      <c r="C37" s="23">
        <v>6.9064250477064368E-2</v>
      </c>
      <c r="D37" s="23">
        <v>8.3814560084365816E-2</v>
      </c>
      <c r="E37" s="23">
        <v>6.9407029601164155E-2</v>
      </c>
      <c r="F37" s="23">
        <v>7.0690086107297281E-2</v>
      </c>
      <c r="G37" s="23">
        <v>5.8025190506312933E-2</v>
      </c>
      <c r="H37" s="23">
        <v>0.1389189106902291</v>
      </c>
      <c r="I37" s="23">
        <v>7.3113886298134881E-2</v>
      </c>
      <c r="J37" s="23">
        <v>4.9099446304545276E-2</v>
      </c>
      <c r="K37" s="23">
        <v>6.4283743626488032E-2</v>
      </c>
      <c r="L37" s="23">
        <v>0.11300343728559531</v>
      </c>
      <c r="M37" s="23">
        <v>8.2023584509731018E-2</v>
      </c>
      <c r="N37" s="23">
        <v>7.0690086107297281E-2</v>
      </c>
      <c r="O37" s="23">
        <v>0.1083899990514436</v>
      </c>
      <c r="P37" s="23">
        <v>7.499815675331381E-2</v>
      </c>
      <c r="Q37" s="23">
        <v>7.499815675331381E-2</v>
      </c>
      <c r="R37" s="23">
        <v>7.7979569034214213E-2</v>
      </c>
      <c r="S37" s="23">
        <v>6.9689799150723139E-2</v>
      </c>
      <c r="T37" s="23">
        <v>6.1376869032917086E-2</v>
      </c>
      <c r="U37" s="23">
        <v>6.7805671413320404E-2</v>
      </c>
      <c r="V37" s="23">
        <v>7.5486990153728756E-2</v>
      </c>
      <c r="W37" s="23">
        <v>7.5486990153728756E-2</v>
      </c>
      <c r="X37" s="23">
        <v>8.9270957526141545E-2</v>
      </c>
      <c r="Y37" s="23">
        <v>6.7297053968821047E-2</v>
      </c>
      <c r="Z37" s="23">
        <v>8.1382742935510247E-2</v>
      </c>
      <c r="AA37" s="23">
        <v>7.3576480696636304E-2</v>
      </c>
      <c r="AB37" s="23">
        <v>0.1083899990514436</v>
      </c>
      <c r="AC37" s="23">
        <v>6.9689799150723139E-2</v>
      </c>
    </row>
    <row r="38" spans="1:29" x14ac:dyDescent="0.55000000000000004">
      <c r="A38">
        <v>2050</v>
      </c>
      <c r="B38" t="s">
        <v>536</v>
      </c>
      <c r="C38" s="23">
        <v>5.3853270432969468E-2</v>
      </c>
      <c r="D38" s="23">
        <v>6.5354914290175009E-2</v>
      </c>
      <c r="E38" s="23">
        <v>5.4120554545102881E-2</v>
      </c>
      <c r="F38" s="23">
        <v>5.5121025679275466E-2</v>
      </c>
      <c r="G38" s="23">
        <v>4.5245496109434742E-2</v>
      </c>
      <c r="H38" s="23">
        <v>0.10832286767723474</v>
      </c>
      <c r="I38" s="23">
        <v>5.7010998657350535E-2</v>
      </c>
      <c r="J38" s="23">
        <v>3.8285592642836888E-2</v>
      </c>
      <c r="K38" s="23">
        <v>5.0125641066800543E-2</v>
      </c>
      <c r="L38" s="23">
        <v>8.8115119268792244E-2</v>
      </c>
      <c r="M38" s="23">
        <v>6.3958390165270745E-2</v>
      </c>
      <c r="N38" s="23">
        <v>5.5121025679275466E-2</v>
      </c>
      <c r="O38" s="23">
        <v>8.4517762674991517E-2</v>
      </c>
      <c r="P38" s="23">
        <v>5.84802700342303E-2</v>
      </c>
      <c r="Q38" s="23">
        <v>5.84802700342303E-2</v>
      </c>
      <c r="R38" s="23">
        <v>6.080504443960557E-2</v>
      </c>
      <c r="S38" s="23">
        <v>5.4341045825576063E-2</v>
      </c>
      <c r="T38" s="23">
        <v>4.7858987877618518E-2</v>
      </c>
      <c r="U38" s="23">
        <v>5.2871885733752524E-2</v>
      </c>
      <c r="V38" s="23">
        <v>5.8861440858895331E-2</v>
      </c>
      <c r="W38" s="23">
        <v>5.8861440858895331E-2</v>
      </c>
      <c r="X38" s="23">
        <v>6.9609573466115737E-2</v>
      </c>
      <c r="Y38" s="23">
        <v>5.247528818007826E-2</v>
      </c>
      <c r="Z38" s="23">
        <v>6.3458690040201521E-2</v>
      </c>
      <c r="AA38" s="23">
        <v>5.7371709460279571E-2</v>
      </c>
      <c r="AB38" s="23">
        <v>8.4517762674991517E-2</v>
      </c>
      <c r="AC38" s="23">
        <v>5.4341045825576063E-2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FCACF-C696-4CAF-9099-6DD409076FA2}">
  <dimension ref="A1:AC38"/>
  <sheetViews>
    <sheetView topLeftCell="B1" workbookViewId="0">
      <selection activeCell="Q2" sqref="Q2"/>
    </sheetView>
  </sheetViews>
  <sheetFormatPr defaultColWidth="8.68359375" defaultRowHeight="14.4" x14ac:dyDescent="0.55000000000000004"/>
  <sheetData>
    <row r="1" spans="1:29" x14ac:dyDescent="0.55000000000000004">
      <c r="A1" s="2" t="s">
        <v>7</v>
      </c>
      <c r="B1" s="2" t="s">
        <v>521</v>
      </c>
      <c r="C1" s="2" t="s">
        <v>538</v>
      </c>
      <c r="D1" s="2" t="s">
        <v>538</v>
      </c>
      <c r="E1" s="2" t="s">
        <v>538</v>
      </c>
      <c r="F1" s="2" t="s">
        <v>538</v>
      </c>
      <c r="G1" s="2" t="s">
        <v>538</v>
      </c>
      <c r="H1" s="2" t="s">
        <v>538</v>
      </c>
      <c r="I1" s="2" t="s">
        <v>538</v>
      </c>
      <c r="J1" s="2" t="s">
        <v>538</v>
      </c>
      <c r="K1" s="2" t="s">
        <v>538</v>
      </c>
      <c r="L1" s="2" t="s">
        <v>538</v>
      </c>
      <c r="M1" s="2" t="s">
        <v>538</v>
      </c>
      <c r="N1" s="2" t="s">
        <v>538</v>
      </c>
      <c r="O1" s="2" t="s">
        <v>538</v>
      </c>
      <c r="P1" s="2" t="s">
        <v>538</v>
      </c>
      <c r="Q1" s="2" t="s">
        <v>538</v>
      </c>
      <c r="R1" s="2" t="s">
        <v>538</v>
      </c>
      <c r="S1" s="2" t="s">
        <v>538</v>
      </c>
      <c r="T1" s="2" t="s">
        <v>538</v>
      </c>
      <c r="U1" s="2" t="s">
        <v>538</v>
      </c>
      <c r="V1" s="2" t="s">
        <v>538</v>
      </c>
      <c r="W1" s="2" t="s">
        <v>538</v>
      </c>
      <c r="X1" s="2" t="s">
        <v>538</v>
      </c>
      <c r="Y1" s="2" t="s">
        <v>538</v>
      </c>
      <c r="Z1" s="2" t="s">
        <v>538</v>
      </c>
      <c r="AA1" s="2" t="s">
        <v>538</v>
      </c>
      <c r="AB1" s="2" t="s">
        <v>538</v>
      </c>
      <c r="AC1" s="2" t="s">
        <v>538</v>
      </c>
    </row>
    <row r="2" spans="1:29" x14ac:dyDescent="0.55000000000000004">
      <c r="A2" s="1" t="s">
        <v>7</v>
      </c>
      <c r="B2" s="1" t="s">
        <v>523</v>
      </c>
      <c r="C2" s="1" t="s">
        <v>51</v>
      </c>
      <c r="D2" s="1" t="s">
        <v>57</v>
      </c>
      <c r="E2" s="1" t="s">
        <v>71</v>
      </c>
      <c r="F2" s="1" t="s">
        <v>77</v>
      </c>
      <c r="G2" s="1" t="s">
        <v>75</v>
      </c>
      <c r="H2" s="1" t="s">
        <v>43</v>
      </c>
      <c r="I2" s="1" t="s">
        <v>59</v>
      </c>
      <c r="J2" s="1" t="s">
        <v>49</v>
      </c>
      <c r="K2" s="1" t="s">
        <v>41</v>
      </c>
      <c r="L2" s="1" t="s">
        <v>29</v>
      </c>
      <c r="M2" s="1" t="s">
        <v>63</v>
      </c>
      <c r="N2" s="1" t="s">
        <v>65</v>
      </c>
      <c r="O2" s="1" t="s">
        <v>33</v>
      </c>
      <c r="P2" s="1" t="s">
        <v>79</v>
      </c>
      <c r="Q2" s="1" t="s">
        <v>67</v>
      </c>
      <c r="R2" s="1" t="s">
        <v>484</v>
      </c>
      <c r="S2" s="1" t="s">
        <v>35</v>
      </c>
      <c r="T2" s="1" t="s">
        <v>47</v>
      </c>
      <c r="U2" s="1" t="s">
        <v>53</v>
      </c>
      <c r="V2" s="1" t="s">
        <v>39</v>
      </c>
      <c r="W2" s="1" t="s">
        <v>69</v>
      </c>
      <c r="X2" s="1" t="s">
        <v>73</v>
      </c>
      <c r="Y2" s="1" t="s">
        <v>81</v>
      </c>
      <c r="Z2" s="1" t="s">
        <v>37</v>
      </c>
      <c r="AA2" s="1" t="s">
        <v>55</v>
      </c>
      <c r="AB2" s="1" t="s">
        <v>61</v>
      </c>
      <c r="AC2" s="1" t="s">
        <v>45</v>
      </c>
    </row>
    <row r="3" spans="1:29" x14ac:dyDescent="0.55000000000000004">
      <c r="A3">
        <v>2030</v>
      </c>
      <c r="B3" t="s">
        <v>525</v>
      </c>
      <c r="C3" s="25">
        <v>3.3117290216260482E-2</v>
      </c>
      <c r="D3" s="25">
        <v>2.379365259034041E-2</v>
      </c>
      <c r="E3" s="25">
        <v>2.9889764841128805E-2</v>
      </c>
      <c r="F3" s="25">
        <v>2.9950891538445133E-2</v>
      </c>
      <c r="G3" s="25">
        <v>2.8476505086185828E-2</v>
      </c>
      <c r="H3" s="25">
        <v>6.1836804342448967E-2</v>
      </c>
      <c r="I3" s="25">
        <v>3.789709526203635E-2</v>
      </c>
      <c r="J3" s="25">
        <v>6.4480145956043039E-2</v>
      </c>
      <c r="K3" s="25">
        <v>3.5105471000819205E-2</v>
      </c>
      <c r="L3" s="25">
        <v>3.0330424411431314E-2</v>
      </c>
      <c r="M3" s="25">
        <v>3.0410550239481988E-2</v>
      </c>
      <c r="N3" s="25">
        <v>3.3112198565485813E-2</v>
      </c>
      <c r="O3" s="25">
        <v>2.9796043244569442E-2</v>
      </c>
      <c r="P3" s="25">
        <v>3.2809592327441753E-2</v>
      </c>
      <c r="Q3" s="25">
        <v>3.2809592327441753E-2</v>
      </c>
      <c r="R3" s="25">
        <v>3.6775096194613346E-2</v>
      </c>
      <c r="S3" s="25">
        <v>3.5437474104268119E-2</v>
      </c>
      <c r="T3" s="25">
        <v>6.7794461770158965E-2</v>
      </c>
      <c r="U3" s="25">
        <v>3.2517774146025441E-2</v>
      </c>
      <c r="V3" s="25">
        <v>3.1190806175084261E-2</v>
      </c>
      <c r="W3" s="25">
        <v>3.3411505495620636E-2</v>
      </c>
      <c r="X3" s="25">
        <v>3.1289339499258904E-2</v>
      </c>
      <c r="Y3" s="25">
        <v>3.3957766410822279E-2</v>
      </c>
      <c r="Z3" s="25">
        <v>3.0607429265942739E-2</v>
      </c>
      <c r="AA3" s="25">
        <v>6.7794461770158965E-2</v>
      </c>
      <c r="AB3" s="25">
        <v>3.0330424411431314E-2</v>
      </c>
      <c r="AC3" s="25">
        <v>3.5437474104268119E-2</v>
      </c>
    </row>
    <row r="4" spans="1:29" x14ac:dyDescent="0.55000000000000004">
      <c r="A4">
        <v>2030</v>
      </c>
      <c r="B4" t="s">
        <v>526</v>
      </c>
      <c r="C4" s="25">
        <v>2.7653977301310039E-2</v>
      </c>
      <c r="D4" s="25">
        <v>1.9868447096721097E-2</v>
      </c>
      <c r="E4" s="25">
        <v>2.4958892260219627E-2</v>
      </c>
      <c r="F4" s="25">
        <v>2.500993497201915E-2</v>
      </c>
      <c r="G4" s="25">
        <v>2.3778775984738282E-2</v>
      </c>
      <c r="H4" s="25">
        <v>5.1635673465578798E-2</v>
      </c>
      <c r="I4" s="25">
        <v>3.1645264613086317E-2</v>
      </c>
      <c r="J4" s="25">
        <v>5.3842946720866078E-2</v>
      </c>
      <c r="K4" s="25">
        <v>2.9314170690565428E-2</v>
      </c>
      <c r="L4" s="25">
        <v>2.5326856839301262E-2</v>
      </c>
      <c r="M4" s="25">
        <v>2.5393764421887049E-2</v>
      </c>
      <c r="N4" s="25">
        <v>2.7649725613021855E-2</v>
      </c>
      <c r="O4" s="25">
        <v>2.4880631783985897E-2</v>
      </c>
      <c r="P4" s="25">
        <v>2.7397039901616748E-2</v>
      </c>
      <c r="Q4" s="25">
        <v>2.7397039901616748E-2</v>
      </c>
      <c r="R4" s="25">
        <v>3.0708360158042094E-2</v>
      </c>
      <c r="S4" s="25">
        <v>2.9591403707723115E-2</v>
      </c>
      <c r="T4" s="25">
        <v>5.6610504503958284E-2</v>
      </c>
      <c r="U4" s="25">
        <v>2.7153362556269392E-2</v>
      </c>
      <c r="V4" s="25">
        <v>2.6045302630220393E-2</v>
      </c>
      <c r="W4" s="25">
        <v>2.7899656298715735E-2</v>
      </c>
      <c r="X4" s="25">
        <v>2.6127581050113889E-2</v>
      </c>
      <c r="Y4" s="25">
        <v>2.835580131695041E-2</v>
      </c>
      <c r="Z4" s="25">
        <v>2.5558164591505287E-2</v>
      </c>
      <c r="AA4" s="25">
        <v>5.6610504503958284E-2</v>
      </c>
      <c r="AB4" s="25">
        <v>2.5326856839301262E-2</v>
      </c>
      <c r="AC4" s="25">
        <v>2.9591403707723115E-2</v>
      </c>
    </row>
    <row r="5" spans="1:29" x14ac:dyDescent="0.55000000000000004">
      <c r="A5">
        <v>2030</v>
      </c>
      <c r="B5" t="s">
        <v>527</v>
      </c>
      <c r="C5" s="25">
        <v>2.4016390783487711E-2</v>
      </c>
      <c r="D5" s="25">
        <v>1.7254964251138694E-2</v>
      </c>
      <c r="E5" s="25">
        <v>2.1675815507956071E-2</v>
      </c>
      <c r="F5" s="25">
        <v>2.1720144094035016E-2</v>
      </c>
      <c r="G5" s="25">
        <v>2.0650930973875999E-2</v>
      </c>
      <c r="H5" s="25">
        <v>4.4843549946038348E-2</v>
      </c>
      <c r="I5" s="25">
        <v>2.7482666710612818E-2</v>
      </c>
      <c r="J5" s="25">
        <v>4.6760479886615434E-2</v>
      </c>
      <c r="K5" s="25">
        <v>2.5458203394313549E-2</v>
      </c>
      <c r="L5" s="25">
        <v>2.1995378261241743E-2</v>
      </c>
      <c r="M5" s="25">
        <v>2.205348486313306E-2</v>
      </c>
      <c r="N5" s="25">
        <v>2.4012698359562351E-2</v>
      </c>
      <c r="O5" s="25">
        <v>2.1607849364798714E-2</v>
      </c>
      <c r="P5" s="25">
        <v>2.3793250765301789E-2</v>
      </c>
      <c r="Q5" s="25">
        <v>2.3793250765301789E-2</v>
      </c>
      <c r="R5" s="25">
        <v>2.6669002069394404E-2</v>
      </c>
      <c r="S5" s="25">
        <v>2.5698969357400851E-2</v>
      </c>
      <c r="T5" s="25">
        <v>4.9163994885938027E-2</v>
      </c>
      <c r="U5" s="25">
        <v>2.3581626582379368E-2</v>
      </c>
      <c r="V5" s="25">
        <v>2.2619320151533538E-2</v>
      </c>
      <c r="W5" s="25">
        <v>2.4229753322434721E-2</v>
      </c>
      <c r="X5" s="25">
        <v>2.2690775720607015E-2</v>
      </c>
      <c r="Y5" s="25">
        <v>2.462589731620831E-2</v>
      </c>
      <c r="Z5" s="25">
        <v>2.2196259939405227E-2</v>
      </c>
      <c r="AA5" s="25">
        <v>4.9163994885938027E-2</v>
      </c>
      <c r="AB5" s="25">
        <v>2.1995378261241743E-2</v>
      </c>
      <c r="AC5" s="25">
        <v>2.5698969357400851E-2</v>
      </c>
    </row>
    <row r="6" spans="1:29" x14ac:dyDescent="0.55000000000000004">
      <c r="A6">
        <v>2030</v>
      </c>
      <c r="B6" t="s">
        <v>528</v>
      </c>
      <c r="C6" s="25">
        <v>2.2925577037355475E-2</v>
      </c>
      <c r="D6" s="25">
        <v>1.6471251479147023E-2</v>
      </c>
      <c r="E6" s="25">
        <v>2.0691309645777929E-2</v>
      </c>
      <c r="F6" s="25">
        <v>2.0733624847269764E-2</v>
      </c>
      <c r="G6" s="25">
        <v>1.971297490962759E-2</v>
      </c>
      <c r="H6" s="25">
        <v>4.2806775930013516E-2</v>
      </c>
      <c r="I6" s="25">
        <v>2.623441625955342E-2</v>
      </c>
      <c r="J6" s="25">
        <v>4.4636639768593639E-2</v>
      </c>
      <c r="K6" s="25">
        <v>2.4301903163163049E-2</v>
      </c>
      <c r="L6" s="25">
        <v>2.0996358001493274E-2</v>
      </c>
      <c r="M6" s="25">
        <v>2.1051825427471128E-2</v>
      </c>
      <c r="N6" s="25">
        <v>2.2922052321676149E-2</v>
      </c>
      <c r="O6" s="25">
        <v>2.0626430494496081E-2</v>
      </c>
      <c r="P6" s="25">
        <v>2.2712571939164143E-2</v>
      </c>
      <c r="Q6" s="25">
        <v>2.2712571939164143E-2</v>
      </c>
      <c r="R6" s="25">
        <v>2.545770790304008E-2</v>
      </c>
      <c r="S6" s="25">
        <v>2.4531733643708281E-2</v>
      </c>
      <c r="T6" s="25">
        <v>4.6930988189809973E-2</v>
      </c>
      <c r="U6" s="25">
        <v>2.251055963214043E-2</v>
      </c>
      <c r="V6" s="25">
        <v>2.1591960729716388E-2</v>
      </c>
      <c r="W6" s="25">
        <v>2.3129248745049312E-2</v>
      </c>
      <c r="X6" s="25">
        <v>2.1660170818747267E-2</v>
      </c>
      <c r="Y6" s="25">
        <v>2.350740005550293E-2</v>
      </c>
      <c r="Z6" s="25">
        <v>2.11881157235277E-2</v>
      </c>
      <c r="AA6" s="25">
        <v>4.6930988189809973E-2</v>
      </c>
      <c r="AB6" s="25">
        <v>2.0996358001493274E-2</v>
      </c>
      <c r="AC6" s="25">
        <v>2.4531733643708281E-2</v>
      </c>
    </row>
    <row r="7" spans="1:29" x14ac:dyDescent="0.55000000000000004">
      <c r="A7">
        <v>2030</v>
      </c>
      <c r="B7" t="s">
        <v>529</v>
      </c>
      <c r="C7" s="25">
        <v>2.0147699658433976E-2</v>
      </c>
      <c r="D7" s="25">
        <v>1.4475440564032636E-2</v>
      </c>
      <c r="E7" s="25">
        <v>1.8184157005231048E-2</v>
      </c>
      <c r="F7" s="25">
        <v>1.8221344901058246E-2</v>
      </c>
      <c r="G7" s="25">
        <v>1.7324366457876345E-2</v>
      </c>
      <c r="H7" s="25">
        <v>3.761990650784857E-2</v>
      </c>
      <c r="I7" s="25">
        <v>2.305560896681318E-2</v>
      </c>
      <c r="J7" s="25">
        <v>3.9228046925665262E-2</v>
      </c>
      <c r="K7" s="25">
        <v>2.1357257235529788E-2</v>
      </c>
      <c r="L7" s="25">
        <v>1.8452242848489755E-2</v>
      </c>
      <c r="M7" s="25">
        <v>1.8500989322247311E-2</v>
      </c>
      <c r="N7" s="25">
        <v>2.0144602030279506E-2</v>
      </c>
      <c r="O7" s="25">
        <v>1.8127139218852506E-2</v>
      </c>
      <c r="P7" s="25">
        <v>1.9960504250567845E-2</v>
      </c>
      <c r="Q7" s="25">
        <v>1.9960504250567845E-2</v>
      </c>
      <c r="R7" s="25">
        <v>2.2373013860756394E-2</v>
      </c>
      <c r="S7" s="25">
        <v>2.1559239305025082E-2</v>
      </c>
      <c r="T7" s="25">
        <v>4.1244390628907598E-2</v>
      </c>
      <c r="U7" s="25">
        <v>1.9782969644455674E-2</v>
      </c>
      <c r="V7" s="25">
        <v>1.8975676778393898E-2</v>
      </c>
      <c r="W7" s="25">
        <v>2.0326692596707652E-2</v>
      </c>
      <c r="X7" s="25">
        <v>1.9035621894943417E-2</v>
      </c>
      <c r="Y7" s="25">
        <v>2.0659023556842192E-2</v>
      </c>
      <c r="Z7" s="25">
        <v>1.862076541105993E-2</v>
      </c>
      <c r="AA7" s="25">
        <v>4.1244390628907598E-2</v>
      </c>
      <c r="AB7" s="25">
        <v>1.8452242848489755E-2</v>
      </c>
      <c r="AC7" s="25">
        <v>2.1559239305025082E-2</v>
      </c>
    </row>
    <row r="8" spans="1:29" x14ac:dyDescent="0.55000000000000004">
      <c r="A8">
        <v>2030</v>
      </c>
      <c r="B8" t="s">
        <v>530</v>
      </c>
      <c r="C8" s="25">
        <v>1.6098746939739745E-2</v>
      </c>
      <c r="D8" s="25">
        <v>1.1566405020538123E-2</v>
      </c>
      <c r="E8" s="25">
        <v>1.4529804737146075E-2</v>
      </c>
      <c r="F8" s="25">
        <v>1.4559519222387216E-2</v>
      </c>
      <c r="G8" s="25">
        <v>1.3842800727869538E-2</v>
      </c>
      <c r="H8" s="25">
        <v>3.0059677533112318E-2</v>
      </c>
      <c r="I8" s="25">
        <v>1.842227254677915E-2</v>
      </c>
      <c r="J8" s="25">
        <v>3.1344640385889452E-2</v>
      </c>
      <c r="K8" s="25">
        <v>1.7065227563971153E-2</v>
      </c>
      <c r="L8" s="25">
        <v>1.4744015104677637E-2</v>
      </c>
      <c r="M8" s="25">
        <v>1.478296531529878E-2</v>
      </c>
      <c r="N8" s="25">
        <v>1.6096271821854444E-2</v>
      </c>
      <c r="O8" s="25">
        <v>1.4484245446034246E-2</v>
      </c>
      <c r="P8" s="25">
        <v>1.5949170980667081E-2</v>
      </c>
      <c r="Q8" s="25">
        <v>1.5949170980667081E-2</v>
      </c>
      <c r="R8" s="25">
        <v>1.787685415852593E-2</v>
      </c>
      <c r="S8" s="25">
        <v>1.722661860504757E-2</v>
      </c>
      <c r="T8" s="25">
        <v>3.2955772553449225E-2</v>
      </c>
      <c r="U8" s="25">
        <v>1.5807314354585711E-2</v>
      </c>
      <c r="V8" s="25">
        <v>1.5162257907581087E-2</v>
      </c>
      <c r="W8" s="25">
        <v>1.6241768826412654E-2</v>
      </c>
      <c r="X8" s="25">
        <v>1.5210156242277569E-2</v>
      </c>
      <c r="Y8" s="25">
        <v>1.6507313385749338E-2</v>
      </c>
      <c r="Z8" s="25">
        <v>1.4878670779243344E-2</v>
      </c>
      <c r="AA8" s="25">
        <v>3.2955772553449225E-2</v>
      </c>
      <c r="AB8" s="25">
        <v>1.4744015104677637E-2</v>
      </c>
      <c r="AC8" s="25">
        <v>1.722661860504757E-2</v>
      </c>
    </row>
    <row r="9" spans="1:29" x14ac:dyDescent="0.55000000000000004">
      <c r="A9">
        <v>2030</v>
      </c>
      <c r="B9" t="s">
        <v>531</v>
      </c>
      <c r="C9" s="25">
        <v>1.6611799167793463E-2</v>
      </c>
      <c r="D9" s="25">
        <v>1.1935015688720645E-2</v>
      </c>
      <c r="E9" s="25">
        <v>1.499285622317054E-2</v>
      </c>
      <c r="F9" s="25">
        <v>1.5023517681670873E-2</v>
      </c>
      <c r="G9" s="25">
        <v>1.4283958029274509E-2</v>
      </c>
      <c r="H9" s="25">
        <v>3.1017651752513826E-2</v>
      </c>
      <c r="I9" s="25">
        <v>1.9009373394523185E-2</v>
      </c>
      <c r="J9" s="25">
        <v>3.2343565187162408E-2</v>
      </c>
      <c r="K9" s="25">
        <v>1.7609080638791935E-2</v>
      </c>
      <c r="L9" s="25">
        <v>1.5213893277694925E-2</v>
      </c>
      <c r="M9" s="25">
        <v>1.5254084795631298E-2</v>
      </c>
      <c r="N9" s="25">
        <v>1.6609245170182276E-2</v>
      </c>
      <c r="O9" s="25">
        <v>1.4945844999439298E-2</v>
      </c>
      <c r="P9" s="25">
        <v>1.6457456360757246E-2</v>
      </c>
      <c r="Q9" s="25">
        <v>1.6457456360757246E-2</v>
      </c>
      <c r="R9" s="25">
        <v>1.8446573024904444E-2</v>
      </c>
      <c r="S9" s="25">
        <v>1.7775615063606365E-2</v>
      </c>
      <c r="T9" s="25">
        <v>3.4006042652051822E-2</v>
      </c>
      <c r="U9" s="25">
        <v>1.6311078894740465E-2</v>
      </c>
      <c r="V9" s="25">
        <v>1.564546509326627E-2</v>
      </c>
      <c r="W9" s="25">
        <v>1.675937903018291E-2</v>
      </c>
      <c r="X9" s="25">
        <v>1.5694889903745499E-2</v>
      </c>
      <c r="Y9" s="25">
        <v>1.7033386249894665E-2</v>
      </c>
      <c r="Z9" s="25">
        <v>1.5352840304507773E-2</v>
      </c>
      <c r="AA9" s="25">
        <v>3.4006042652051822E-2</v>
      </c>
      <c r="AB9" s="25">
        <v>1.5213893277694925E-2</v>
      </c>
      <c r="AC9" s="25">
        <v>1.7775615063606365E-2</v>
      </c>
    </row>
    <row r="10" spans="1:29" x14ac:dyDescent="0.55000000000000004">
      <c r="A10">
        <v>2030</v>
      </c>
      <c r="B10" t="s">
        <v>532</v>
      </c>
      <c r="C10" s="25">
        <v>1.5114241312933954E-2</v>
      </c>
      <c r="D10" s="25">
        <v>1.0859071035647332E-2</v>
      </c>
      <c r="E10" s="25">
        <v>1.3641246480180207E-2</v>
      </c>
      <c r="F10" s="25">
        <v>1.3669143800518575E-2</v>
      </c>
      <c r="G10" s="25">
        <v>1.2996255635984321E-2</v>
      </c>
      <c r="H10" s="25">
        <v>2.822140267966617E-2</v>
      </c>
      <c r="I10" s="25">
        <v>1.7295673622729778E-2</v>
      </c>
      <c r="J10" s="25">
        <v>2.9427784686149441E-2</v>
      </c>
      <c r="K10" s="25">
        <v>1.6021617609585318E-2</v>
      </c>
      <c r="L10" s="25">
        <v>1.3842356988887704E-2</v>
      </c>
      <c r="M10" s="25">
        <v>1.387892523141746E-2</v>
      </c>
      <c r="N10" s="25">
        <v>1.511191755884698E-2</v>
      </c>
      <c r="O10" s="25">
        <v>1.3598473330040764E-2</v>
      </c>
      <c r="P10" s="25">
        <v>1.4973812548602168E-2</v>
      </c>
      <c r="Q10" s="25">
        <v>1.4973812548602168E-2</v>
      </c>
      <c r="R10" s="25">
        <v>1.678360984736715E-2</v>
      </c>
      <c r="S10" s="25">
        <v>1.6173138914299615E-2</v>
      </c>
      <c r="T10" s="25">
        <v>3.0940389391265852E-2</v>
      </c>
      <c r="U10" s="25">
        <v>1.484063104780226E-2</v>
      </c>
      <c r="V10" s="25">
        <v>1.4235022497212218E-2</v>
      </c>
      <c r="W10" s="25">
        <v>1.5248516813772432E-2</v>
      </c>
      <c r="X10" s="25">
        <v>1.4279991648649914E-2</v>
      </c>
      <c r="Y10" s="25">
        <v>1.5497822214011006E-2</v>
      </c>
      <c r="Z10" s="25">
        <v>1.3968777906438625E-2</v>
      </c>
      <c r="AA10" s="25">
        <v>3.0940389391265852E-2</v>
      </c>
      <c r="AB10" s="25">
        <v>1.3842356988887704E-2</v>
      </c>
      <c r="AC10" s="25">
        <v>1.6173138914299615E-2</v>
      </c>
    </row>
    <row r="11" spans="1:29" x14ac:dyDescent="0.55000000000000004">
      <c r="A11">
        <v>2030</v>
      </c>
      <c r="B11" t="s">
        <v>533</v>
      </c>
      <c r="C11" s="25">
        <v>1.4282264726900891E-2</v>
      </c>
      <c r="D11" s="25">
        <v>1.0261324006162158E-2</v>
      </c>
      <c r="E11" s="25">
        <v>1.2890352178518912E-2</v>
      </c>
      <c r="F11" s="25">
        <v>1.2916713866545075E-2</v>
      </c>
      <c r="G11" s="25">
        <v>1.228086541748977E-2</v>
      </c>
      <c r="H11" s="25">
        <v>2.6667930972528581E-2</v>
      </c>
      <c r="I11" s="25">
        <v>1.6343618193955661E-2</v>
      </c>
      <c r="J11" s="25">
        <v>2.7807906630031121E-2</v>
      </c>
      <c r="K11" s="25">
        <v>1.513969370447053E-2</v>
      </c>
      <c r="L11" s="25">
        <v>1.3080392383994803E-2</v>
      </c>
      <c r="M11" s="25">
        <v>1.3114947695743104E-2</v>
      </c>
      <c r="N11" s="25">
        <v>1.4280068885882924E-2</v>
      </c>
      <c r="O11" s="25">
        <v>1.2849933513708245E-2</v>
      </c>
      <c r="P11" s="25">
        <v>1.4149565986293793E-2</v>
      </c>
      <c r="Q11" s="25">
        <v>1.4149565986293793E-2</v>
      </c>
      <c r="R11" s="25">
        <v>1.5859741415401987E-2</v>
      </c>
      <c r="S11" s="25">
        <v>1.5282874386906975E-2</v>
      </c>
      <c r="T11" s="25">
        <v>2.92372486908292E-2</v>
      </c>
      <c r="U11" s="25">
        <v>1.4023715577281035E-2</v>
      </c>
      <c r="V11" s="25">
        <v>1.3451443277182186E-2</v>
      </c>
      <c r="W11" s="25">
        <v>1.4409148915766608E-2</v>
      </c>
      <c r="X11" s="25">
        <v>1.3493937062485698E-2</v>
      </c>
      <c r="Y11" s="25">
        <v>1.4644731082964529E-2</v>
      </c>
      <c r="Z11" s="25">
        <v>1.3199854351955765E-2</v>
      </c>
      <c r="AA11" s="25">
        <v>2.92372486908292E-2</v>
      </c>
      <c r="AB11" s="25">
        <v>1.3080392383994803E-2</v>
      </c>
      <c r="AC11" s="25">
        <v>1.5282874386906975E-2</v>
      </c>
    </row>
    <row r="12" spans="1:29" x14ac:dyDescent="0.55000000000000004">
      <c r="A12">
        <v>2030</v>
      </c>
      <c r="B12" t="s">
        <v>534</v>
      </c>
      <c r="C12" s="25">
        <v>1.5345345920165359E-2</v>
      </c>
      <c r="D12" s="25">
        <v>1.1025111877170991E-2</v>
      </c>
      <c r="E12" s="25">
        <v>1.3849828230641679E-2</v>
      </c>
      <c r="F12" s="25">
        <v>1.3878152115511213E-2</v>
      </c>
      <c r="G12" s="25">
        <v>1.3194975141121695E-2</v>
      </c>
      <c r="H12" s="25">
        <v>2.8652922598315499E-2</v>
      </c>
      <c r="I12" s="25">
        <v>1.7560133464055921E-2</v>
      </c>
      <c r="J12" s="25">
        <v>2.987775081284897E-2</v>
      </c>
      <c r="K12" s="25">
        <v>1.6266596472117204E-2</v>
      </c>
      <c r="L12" s="25">
        <v>1.4054013823580177E-2</v>
      </c>
      <c r="M12" s="25">
        <v>1.4091141213549225E-2</v>
      </c>
      <c r="N12" s="25">
        <v>1.5342986634670326E-2</v>
      </c>
      <c r="O12" s="25">
        <v>1.3806401056799797E-2</v>
      </c>
      <c r="P12" s="25">
        <v>1.5202769927021161E-2</v>
      </c>
      <c r="Q12" s="25">
        <v>1.5202769927021161E-2</v>
      </c>
      <c r="R12" s="25">
        <v>1.7040239967357474E-2</v>
      </c>
      <c r="S12" s="25">
        <v>1.6420434616353126E-2</v>
      </c>
      <c r="T12" s="25">
        <v>3.141348403027603E-2</v>
      </c>
      <c r="U12" s="25">
        <v>1.5067552011835933E-2</v>
      </c>
      <c r="V12" s="25">
        <v>1.4452683391665002E-2</v>
      </c>
      <c r="W12" s="25">
        <v>1.5481674563218492E-2</v>
      </c>
      <c r="X12" s="25">
        <v>1.4498340144806639E-2</v>
      </c>
      <c r="Y12" s="25">
        <v>1.5734791972635026E-2</v>
      </c>
      <c r="Z12" s="25">
        <v>1.4182367782683863E-2</v>
      </c>
      <c r="AA12" s="25">
        <v>3.141348403027603E-2</v>
      </c>
      <c r="AB12" s="25">
        <v>1.4054013823580177E-2</v>
      </c>
      <c r="AC12" s="25">
        <v>1.6420434616353126E-2</v>
      </c>
    </row>
    <row r="13" spans="1:29" x14ac:dyDescent="0.55000000000000004">
      <c r="A13">
        <v>2030</v>
      </c>
      <c r="B13" t="s">
        <v>535</v>
      </c>
      <c r="C13" s="25">
        <v>2.1908716765537288E-2</v>
      </c>
      <c r="D13" s="25">
        <v>1.5740671776442922E-2</v>
      </c>
      <c r="E13" s="25">
        <v>1.9773549943747457E-2</v>
      </c>
      <c r="F13" s="25">
        <v>1.9813988261302155E-2</v>
      </c>
      <c r="G13" s="25">
        <v>1.8838609087023141E-2</v>
      </c>
      <c r="H13" s="25">
        <v>4.0908088287956466E-2</v>
      </c>
      <c r="I13" s="25">
        <v>2.5070792957718392E-2</v>
      </c>
      <c r="J13" s="25">
        <v>4.2656788811115703E-2</v>
      </c>
      <c r="K13" s="25">
        <v>2.3223996168022756E-2</v>
      </c>
      <c r="L13" s="25">
        <v>2.0065067928846398E-2</v>
      </c>
      <c r="M13" s="25">
        <v>2.0118075106091364E-2</v>
      </c>
      <c r="N13" s="25">
        <v>2.1905348388053417E-2</v>
      </c>
      <c r="O13" s="25">
        <v>1.9711548496756336E-2</v>
      </c>
      <c r="P13" s="25">
        <v>2.1705159474120574E-2</v>
      </c>
      <c r="Q13" s="25">
        <v>2.1705159474120574E-2</v>
      </c>
      <c r="R13" s="25">
        <v>2.4328535375082658E-2</v>
      </c>
      <c r="S13" s="25">
        <v>2.3443632554672834E-2</v>
      </c>
      <c r="T13" s="25">
        <v>4.4849371778165184E-2</v>
      </c>
      <c r="U13" s="25">
        <v>2.1512107390392266E-2</v>
      </c>
      <c r="V13" s="25">
        <v>2.063425279412413E-2</v>
      </c>
      <c r="W13" s="25">
        <v>2.2103354647486643E-2</v>
      </c>
      <c r="X13" s="25">
        <v>2.0699437435657671E-2</v>
      </c>
      <c r="Y13" s="25">
        <v>2.2464733117557239E-2</v>
      </c>
      <c r="Z13" s="25">
        <v>2.0248320268048649E-2</v>
      </c>
      <c r="AA13" s="25">
        <v>4.4849371778165184E-2</v>
      </c>
      <c r="AB13" s="25">
        <v>2.0065067928846398E-2</v>
      </c>
      <c r="AC13" s="25">
        <v>2.3443632554672834E-2</v>
      </c>
    </row>
    <row r="14" spans="1:29" x14ac:dyDescent="0.55000000000000004">
      <c r="A14">
        <v>2030</v>
      </c>
      <c r="B14" t="s">
        <v>536</v>
      </c>
      <c r="C14" s="25">
        <v>1.955144977177695E-2</v>
      </c>
      <c r="D14" s="25">
        <v>1.4047055192901597E-2</v>
      </c>
      <c r="E14" s="25">
        <v>1.7646016089040453E-2</v>
      </c>
      <c r="F14" s="25">
        <v>1.7682103448377239E-2</v>
      </c>
      <c r="G14" s="25">
        <v>1.6811670134621919E-2</v>
      </c>
      <c r="H14" s="25">
        <v>3.6506585117733303E-2</v>
      </c>
      <c r="I14" s="25">
        <v>2.2373302576191734E-2</v>
      </c>
      <c r="J14" s="25">
        <v>3.806713431878047E-2</v>
      </c>
      <c r="K14" s="25">
        <v>2.0725211770197524E-2</v>
      </c>
      <c r="L14" s="25">
        <v>1.7906168214983177E-2</v>
      </c>
      <c r="M14" s="25">
        <v>1.7953472088347355E-2</v>
      </c>
      <c r="N14" s="25">
        <v>1.9548443814655269E-2</v>
      </c>
      <c r="O14" s="25">
        <v>1.7590685683814201E-2</v>
      </c>
      <c r="P14" s="25">
        <v>1.9369794214246842E-2</v>
      </c>
      <c r="Q14" s="25">
        <v>1.9369794214246842E-2</v>
      </c>
      <c r="R14" s="25">
        <v>2.171090815118136E-2</v>
      </c>
      <c r="S14" s="25">
        <v>2.0921216393727026E-2</v>
      </c>
      <c r="T14" s="25">
        <v>4.0023806460261338E-2</v>
      </c>
      <c r="U14" s="25">
        <v>1.9197513557248795E-2</v>
      </c>
      <c r="V14" s="25">
        <v>1.8414111670705714E-2</v>
      </c>
      <c r="W14" s="25">
        <v>1.9725145603136818E-2</v>
      </c>
      <c r="X14" s="25">
        <v>1.8472282774859062E-2</v>
      </c>
      <c r="Y14" s="25">
        <v>2.0047641579592219E-2</v>
      </c>
      <c r="Z14" s="25">
        <v>1.8069703530347214E-2</v>
      </c>
      <c r="AA14" s="25">
        <v>4.0023806460261338E-2</v>
      </c>
      <c r="AB14" s="25">
        <v>1.7906168214983177E-2</v>
      </c>
      <c r="AC14" s="25">
        <v>2.0921216393727026E-2</v>
      </c>
    </row>
    <row r="15" spans="1:29" x14ac:dyDescent="0.55000000000000004">
      <c r="A15">
        <v>2040</v>
      </c>
      <c r="B15" t="s">
        <v>525</v>
      </c>
      <c r="C15" s="26">
        <v>3.3869955902993673E-2</v>
      </c>
      <c r="D15" s="26">
        <v>2.4334417421939054E-2</v>
      </c>
      <c r="E15" s="26">
        <v>3.0569077678427186E-2</v>
      </c>
      <c r="F15" s="26">
        <v>2.1782466573414642E-2</v>
      </c>
      <c r="G15" s="26">
        <v>2.9123698383599139E-2</v>
      </c>
      <c r="H15" s="26">
        <v>6.3242186259322805E-2</v>
      </c>
      <c r="I15" s="26">
        <v>3.8758392881628086E-2</v>
      </c>
      <c r="J15" s="26">
        <v>6.5945603818680379E-2</v>
      </c>
      <c r="K15" s="26">
        <v>3.5903322614474188E-2</v>
      </c>
      <c r="L15" s="26">
        <v>3.1019752238963846E-2</v>
      </c>
      <c r="M15" s="26">
        <v>3.1101699108561118E-2</v>
      </c>
      <c r="N15" s="26">
        <v>3.3864748532883217E-2</v>
      </c>
      <c r="O15" s="26">
        <v>3.0473226045582384E-2</v>
      </c>
      <c r="P15" s="26">
        <v>3.3555264880338158E-2</v>
      </c>
      <c r="Q15" s="26">
        <v>3.3555264880338158E-2</v>
      </c>
      <c r="R15" s="26">
        <v>3.7610893835400012E-2</v>
      </c>
      <c r="S15" s="26">
        <v>3.6242871243001483E-2</v>
      </c>
      <c r="T15" s="26">
        <v>6.9335244992208042E-2</v>
      </c>
      <c r="U15" s="26">
        <v>3.325681446752602E-2</v>
      </c>
      <c r="V15" s="26">
        <v>3.1899688133608904E-2</v>
      </c>
      <c r="W15" s="26">
        <v>3.4170857893248377E-2</v>
      </c>
      <c r="X15" s="26">
        <v>3.2000460851514791E-2</v>
      </c>
      <c r="Y15" s="26">
        <v>3.4729533829250057E-2</v>
      </c>
      <c r="Z15" s="26">
        <v>3.1303052658350525E-2</v>
      </c>
      <c r="AA15" s="26">
        <v>6.9335244992208042E-2</v>
      </c>
      <c r="AB15" s="26">
        <v>3.1019752238963846E-2</v>
      </c>
      <c r="AC15" s="26">
        <v>3.6242871243001483E-2</v>
      </c>
    </row>
    <row r="16" spans="1:29" x14ac:dyDescent="0.55000000000000004">
      <c r="A16">
        <v>2040</v>
      </c>
      <c r="B16" t="s">
        <v>526</v>
      </c>
      <c r="C16" s="26">
        <v>2.8282476785430721E-2</v>
      </c>
      <c r="D16" s="26">
        <v>2.0320002712555667E-2</v>
      </c>
      <c r="E16" s="26">
        <v>2.5526139811588255E-2</v>
      </c>
      <c r="F16" s="26">
        <v>1.8189043616013929E-2</v>
      </c>
      <c r="G16" s="26">
        <v>2.4319202711664149E-2</v>
      </c>
      <c r="H16" s="26">
        <v>5.2809211498887412E-2</v>
      </c>
      <c r="I16" s="26">
        <v>3.2364475172474642E-2</v>
      </c>
      <c r="J16" s="26">
        <v>5.5066650055431217E-2</v>
      </c>
      <c r="K16" s="26">
        <v>2.9980401842623735E-2</v>
      </c>
      <c r="L16" s="26">
        <v>2.5902467222012657E-2</v>
      </c>
      <c r="M16" s="26">
        <v>2.5970895431475387E-2</v>
      </c>
      <c r="N16" s="26">
        <v>2.8278128467863262E-2</v>
      </c>
      <c r="O16" s="26">
        <v>2.5446100688167394E-2</v>
      </c>
      <c r="P16" s="26">
        <v>2.8019699899380766E-2</v>
      </c>
      <c r="Q16" s="26">
        <v>2.8019699899380766E-2</v>
      </c>
      <c r="R16" s="26">
        <v>3.1406277434361238E-2</v>
      </c>
      <c r="S16" s="26">
        <v>3.0263935610171367E-2</v>
      </c>
      <c r="T16" s="26">
        <v>5.7897106879048248E-2</v>
      </c>
      <c r="U16" s="26">
        <v>2.7770484432548245E-2</v>
      </c>
      <c r="V16" s="26">
        <v>2.6637241326361766E-2</v>
      </c>
      <c r="W16" s="26">
        <v>2.8533739396413821E-2</v>
      </c>
      <c r="X16" s="26">
        <v>2.6721389710343751E-2</v>
      </c>
      <c r="Y16" s="26">
        <v>2.9000251346881101E-2</v>
      </c>
      <c r="Z16" s="26">
        <v>2.6139031968584952E-2</v>
      </c>
      <c r="AA16" s="26">
        <v>5.7897106879048248E-2</v>
      </c>
      <c r="AB16" s="26">
        <v>2.5902467222012657E-2</v>
      </c>
      <c r="AC16" s="26">
        <v>3.0263935610171367E-2</v>
      </c>
    </row>
    <row r="17" spans="1:29" x14ac:dyDescent="0.55000000000000004">
      <c r="A17">
        <v>2040</v>
      </c>
      <c r="B17" t="s">
        <v>527</v>
      </c>
      <c r="C17" s="26">
        <v>2.4562217846748793E-2</v>
      </c>
      <c r="D17" s="26">
        <v>1.7647122529573664E-2</v>
      </c>
      <c r="E17" s="26">
        <v>2.2168447678591437E-2</v>
      </c>
      <c r="F17" s="26">
        <v>1.5796468432025468E-2</v>
      </c>
      <c r="G17" s="26">
        <v>2.112027031419136E-2</v>
      </c>
      <c r="H17" s="26">
        <v>4.5862721535721039E-2</v>
      </c>
      <c r="I17" s="26">
        <v>2.8107272772217654E-2</v>
      </c>
      <c r="J17" s="26">
        <v>4.7823218065856696E-2</v>
      </c>
      <c r="K17" s="26">
        <v>2.6036798926002493E-2</v>
      </c>
      <c r="L17" s="26">
        <v>2.249527322172451E-2</v>
      </c>
      <c r="M17" s="26">
        <v>2.2554700428204264E-2</v>
      </c>
      <c r="N17" s="26">
        <v>2.4558441504097861E-2</v>
      </c>
      <c r="O17" s="26">
        <v>2.2098936850362322E-2</v>
      </c>
      <c r="P17" s="26">
        <v>2.4334006464513197E-2</v>
      </c>
      <c r="Q17" s="26">
        <v>2.4334006464513197E-2</v>
      </c>
      <c r="R17" s="26">
        <v>2.7275115752789732E-2</v>
      </c>
      <c r="S17" s="26">
        <v>2.6283036842796328E-2</v>
      </c>
      <c r="T17" s="26">
        <v>5.0281358406072986E-2</v>
      </c>
      <c r="U17" s="26">
        <v>2.4117572641069809E-2</v>
      </c>
      <c r="V17" s="26">
        <v>2.3133395609522937E-2</v>
      </c>
      <c r="W17" s="26">
        <v>2.478042953430824E-2</v>
      </c>
      <c r="X17" s="26">
        <v>2.3206475168802629E-2</v>
      </c>
      <c r="Y17" s="26">
        <v>2.5185576800667592E-2</v>
      </c>
      <c r="Z17" s="26">
        <v>2.2700720392573526E-2</v>
      </c>
      <c r="AA17" s="26">
        <v>5.0281358406072986E-2</v>
      </c>
      <c r="AB17" s="26">
        <v>2.249527322172451E-2</v>
      </c>
      <c r="AC17" s="26">
        <v>2.6283036842796328E-2</v>
      </c>
    </row>
    <row r="18" spans="1:29" x14ac:dyDescent="0.55000000000000004">
      <c r="A18">
        <v>2040</v>
      </c>
      <c r="B18" t="s">
        <v>528</v>
      </c>
      <c r="C18" s="26">
        <v>2.3446612879113551E-2</v>
      </c>
      <c r="D18" s="26">
        <v>1.6845598103673091E-2</v>
      </c>
      <c r="E18" s="26">
        <v>2.1161566683181973E-2</v>
      </c>
      <c r="F18" s="26">
        <v>1.5078999888923465E-2</v>
      </c>
      <c r="G18" s="26">
        <v>2.016099706666458E-2</v>
      </c>
      <c r="H18" s="26">
        <v>4.3779657201150186E-2</v>
      </c>
      <c r="I18" s="26">
        <v>2.6830652992725093E-2</v>
      </c>
      <c r="J18" s="26">
        <v>4.5651108854243498E-2</v>
      </c>
      <c r="K18" s="26">
        <v>2.4854219144144027E-2</v>
      </c>
      <c r="L18" s="26">
        <v>2.1473547956072668E-2</v>
      </c>
      <c r="M18" s="26">
        <v>2.15302760053682E-2</v>
      </c>
      <c r="N18" s="26">
        <v>2.34430080562597E-2</v>
      </c>
      <c r="O18" s="26">
        <v>2.109521300573463E-2</v>
      </c>
      <c r="P18" s="26">
        <v>2.3228766755963328E-2</v>
      </c>
      <c r="Q18" s="26">
        <v>2.3228766755963328E-2</v>
      </c>
      <c r="R18" s="26">
        <v>2.6036292173563718E-2</v>
      </c>
      <c r="S18" s="26">
        <v>2.5089273044701654E-2</v>
      </c>
      <c r="T18" s="26">
        <v>4.7997601557760207E-2</v>
      </c>
      <c r="U18" s="26">
        <v>2.3022163260143624E-2</v>
      </c>
      <c r="V18" s="26">
        <v>2.2082687109937216E-2</v>
      </c>
      <c r="W18" s="26">
        <v>2.365491348925498E-2</v>
      </c>
      <c r="X18" s="26">
        <v>2.2152447428264249E-2</v>
      </c>
      <c r="Y18" s="26">
        <v>2.4041659147673453E-2</v>
      </c>
      <c r="Z18" s="26">
        <v>2.1669663808153328E-2</v>
      </c>
      <c r="AA18" s="26">
        <v>4.7997601557760207E-2</v>
      </c>
      <c r="AB18" s="26">
        <v>2.1473547956072668E-2</v>
      </c>
      <c r="AC18" s="26">
        <v>2.5089273044701654E-2</v>
      </c>
    </row>
    <row r="19" spans="1:29" x14ac:dyDescent="0.55000000000000004">
      <c r="A19">
        <v>2040</v>
      </c>
      <c r="B19" t="s">
        <v>529</v>
      </c>
      <c r="C19" s="26">
        <v>2.0605601923398383E-2</v>
      </c>
      <c r="D19" s="26">
        <v>1.4804427849578833E-2</v>
      </c>
      <c r="E19" s="26">
        <v>1.8597433300804482E-2</v>
      </c>
      <c r="F19" s="26">
        <v>1.3251887200769634E-2</v>
      </c>
      <c r="G19" s="26">
        <v>1.7718102059191713E-2</v>
      </c>
      <c r="H19" s="26">
        <v>3.8474904383026955E-2</v>
      </c>
      <c r="I19" s="26">
        <v>2.3579600079695298E-2</v>
      </c>
      <c r="J19" s="26">
        <v>4.0119593446703107E-2</v>
      </c>
      <c r="K19" s="26">
        <v>2.184264944542819E-2</v>
      </c>
      <c r="L19" s="26">
        <v>1.8871612004137252E-2</v>
      </c>
      <c r="M19" s="26">
        <v>1.8921466352298383E-2</v>
      </c>
      <c r="N19" s="26">
        <v>2.060243389460404E-2</v>
      </c>
      <c r="O19" s="26">
        <v>1.8539119655644608E-2</v>
      </c>
      <c r="P19" s="26">
        <v>2.0414152074444386E-2</v>
      </c>
      <c r="Q19" s="26">
        <v>2.0414152074444386E-2</v>
      </c>
      <c r="R19" s="26">
        <v>2.2881491448500858E-2</v>
      </c>
      <c r="S19" s="26">
        <v>2.2049222016502928E-2</v>
      </c>
      <c r="T19" s="26">
        <v>4.2181763143200955E-2</v>
      </c>
      <c r="U19" s="26">
        <v>2.0232582590920575E-2</v>
      </c>
      <c r="V19" s="26">
        <v>1.9406942159721035E-2</v>
      </c>
      <c r="W19" s="26">
        <v>2.0788662882996464E-2</v>
      </c>
      <c r="X19" s="26">
        <v>1.946824966528304E-2</v>
      </c>
      <c r="Y19" s="26">
        <v>2.11285468194977E-2</v>
      </c>
      <c r="Z19" s="26">
        <v>1.9043964624947653E-2</v>
      </c>
      <c r="AA19" s="26">
        <v>4.2181763143200955E-2</v>
      </c>
      <c r="AB19" s="26">
        <v>1.8871612004137252E-2</v>
      </c>
      <c r="AC19" s="26">
        <v>2.2049222016502928E-2</v>
      </c>
    </row>
    <row r="20" spans="1:29" x14ac:dyDescent="0.55000000000000004">
      <c r="A20">
        <v>2040</v>
      </c>
      <c r="B20" t="s">
        <v>530</v>
      </c>
      <c r="C20" s="26">
        <v>1.6464627552006554E-2</v>
      </c>
      <c r="D20" s="26">
        <v>1.1829277861913989E-2</v>
      </c>
      <c r="E20" s="26">
        <v>1.4860027572081214E-2</v>
      </c>
      <c r="F20" s="26">
        <v>1.0588741252645249E-2</v>
      </c>
      <c r="G20" s="26">
        <v>1.4157409835321117E-2</v>
      </c>
      <c r="H20" s="26">
        <v>3.0742852022501235E-2</v>
      </c>
      <c r="I20" s="26">
        <v>1.8840960559205949E-2</v>
      </c>
      <c r="J20" s="26">
        <v>3.2057018576477844E-2</v>
      </c>
      <c r="K20" s="26">
        <v>1.7453073644970497E-2</v>
      </c>
      <c r="L20" s="26">
        <v>1.5079106357056676E-2</v>
      </c>
      <c r="M20" s="26">
        <v>1.5118941799737388E-2</v>
      </c>
      <c r="N20" s="26">
        <v>1.6462096181442044E-2</v>
      </c>
      <c r="O20" s="26">
        <v>1.4813432842535024E-2</v>
      </c>
      <c r="P20" s="26">
        <v>1.6311652139318608E-2</v>
      </c>
      <c r="Q20" s="26">
        <v>1.6311652139318608E-2</v>
      </c>
      <c r="R20" s="26">
        <v>1.8283146298492429E-2</v>
      </c>
      <c r="S20" s="26">
        <v>1.7618132664253199E-2</v>
      </c>
      <c r="T20" s="26">
        <v>3.3704767384209439E-2</v>
      </c>
      <c r="U20" s="26">
        <v>1.6166571499008114E-2</v>
      </c>
      <c r="V20" s="26">
        <v>1.550685467820793E-2</v>
      </c>
      <c r="W20" s="26">
        <v>1.6610899936103853E-2</v>
      </c>
      <c r="X20" s="26">
        <v>1.5555841611420242E-2</v>
      </c>
      <c r="Y20" s="26">
        <v>1.6882479599061823E-2</v>
      </c>
      <c r="Z20" s="26">
        <v>1.5216822387862511E-2</v>
      </c>
      <c r="AA20" s="26">
        <v>3.3704767384209439E-2</v>
      </c>
      <c r="AB20" s="26">
        <v>1.5079106357056676E-2</v>
      </c>
      <c r="AC20" s="26">
        <v>1.7618132664253199E-2</v>
      </c>
    </row>
    <row r="21" spans="1:29" x14ac:dyDescent="0.55000000000000004">
      <c r="A21">
        <v>2040</v>
      </c>
      <c r="B21" t="s">
        <v>531</v>
      </c>
      <c r="C21" s="26">
        <v>1.6989340057970585E-2</v>
      </c>
      <c r="D21" s="26">
        <v>1.2206266045282478E-2</v>
      </c>
      <c r="E21" s="26">
        <v>1.5333602955515325E-2</v>
      </c>
      <c r="F21" s="26">
        <v>1.0926194677578818E-2</v>
      </c>
      <c r="G21" s="26">
        <v>1.4608593439030745E-2</v>
      </c>
      <c r="H21" s="26">
        <v>3.1722598383252781E-2</v>
      </c>
      <c r="I21" s="26">
        <v>1.9441404608035076E-2</v>
      </c>
      <c r="J21" s="26">
        <v>3.3078646214143373E-2</v>
      </c>
      <c r="K21" s="26">
        <v>1.8009287016946297E-2</v>
      </c>
      <c r="L21" s="26">
        <v>1.555966357946072E-2</v>
      </c>
      <c r="M21" s="26">
        <v>1.5600768540986553E-2</v>
      </c>
      <c r="N21" s="26">
        <v>1.6986728014959145E-2</v>
      </c>
      <c r="O21" s="26">
        <v>1.5285523294881101E-2</v>
      </c>
      <c r="P21" s="26">
        <v>1.6831489459865366E-2</v>
      </c>
      <c r="Q21" s="26">
        <v>1.6831489459865366E-2</v>
      </c>
      <c r="R21" s="26">
        <v>1.8865813320925004E-2</v>
      </c>
      <c r="S21" s="26">
        <v>1.8179606315051965E-2</v>
      </c>
      <c r="T21" s="26">
        <v>3.4778907257780281E-2</v>
      </c>
      <c r="U21" s="26">
        <v>1.6681785233257296E-2</v>
      </c>
      <c r="V21" s="26">
        <v>1.6001043845385959E-2</v>
      </c>
      <c r="W21" s="26">
        <v>1.7140274008141613E-2</v>
      </c>
      <c r="X21" s="26">
        <v>1.6051591947012445E-2</v>
      </c>
      <c r="Y21" s="26">
        <v>1.7420508664664998E-2</v>
      </c>
      <c r="Z21" s="26">
        <v>1.5701768493246584E-2</v>
      </c>
      <c r="AA21" s="26">
        <v>3.4778907257780281E-2</v>
      </c>
      <c r="AB21" s="26">
        <v>1.555966357946072E-2</v>
      </c>
      <c r="AC21" s="26">
        <v>1.8179606315051965E-2</v>
      </c>
    </row>
    <row r="22" spans="1:29" x14ac:dyDescent="0.55000000000000004">
      <c r="A22">
        <v>2040</v>
      </c>
      <c r="B22" t="s">
        <v>532</v>
      </c>
      <c r="C22" s="26">
        <v>1.5457746797318815E-2</v>
      </c>
      <c r="D22" s="26">
        <v>1.1105868104639318E-2</v>
      </c>
      <c r="E22" s="26">
        <v>1.3951274809275212E-2</v>
      </c>
      <c r="F22" s="26">
        <v>1.397980615962127E-2</v>
      </c>
      <c r="G22" s="26">
        <v>1.3291625082256689E-2</v>
      </c>
      <c r="H22" s="26">
        <v>2.8862798195113129E-2</v>
      </c>
      <c r="I22" s="26">
        <v>1.7688757114155455E-2</v>
      </c>
      <c r="J22" s="26">
        <v>3.0096597974471017E-2</v>
      </c>
      <c r="K22" s="26">
        <v>1.638574528253044E-2</v>
      </c>
      <c r="L22" s="26">
        <v>1.4156956011362425E-2</v>
      </c>
      <c r="M22" s="26">
        <v>1.419435535031331E-2</v>
      </c>
      <c r="N22" s="26">
        <v>1.5455370230638957E-2</v>
      </c>
      <c r="O22" s="26">
        <v>1.3907529542087146E-2</v>
      </c>
      <c r="P22" s="26">
        <v>1.531412647016131E-2</v>
      </c>
      <c r="Q22" s="26">
        <v>1.531412647016131E-2</v>
      </c>
      <c r="R22" s="26">
        <v>1.7165055525716406E-2</v>
      </c>
      <c r="S22" s="26">
        <v>1.6540710253260971E-2</v>
      </c>
      <c r="T22" s="26">
        <v>3.1643580059249173E-2</v>
      </c>
      <c r="U22" s="26">
        <v>1.5177918117070494E-2</v>
      </c>
      <c r="V22" s="26">
        <v>1.4558545735785222E-2</v>
      </c>
      <c r="W22" s="26">
        <v>1.5595074014085442E-2</v>
      </c>
      <c r="X22" s="26">
        <v>1.4604536913391957E-2</v>
      </c>
      <c r="Y22" s="26">
        <v>1.5850045446147619E-2</v>
      </c>
      <c r="Z22" s="26">
        <v>1.4286250131584957E-2</v>
      </c>
      <c r="AA22" s="26">
        <v>3.1643580059249173E-2</v>
      </c>
      <c r="AB22" s="26">
        <v>1.4156956011362425E-2</v>
      </c>
      <c r="AC22" s="26">
        <v>1.6540710253260971E-2</v>
      </c>
    </row>
    <row r="23" spans="1:29" x14ac:dyDescent="0.55000000000000004">
      <c r="A23">
        <v>2040</v>
      </c>
      <c r="B23" t="s">
        <v>533</v>
      </c>
      <c r="C23" s="26">
        <v>1.4606861652512274E-2</v>
      </c>
      <c r="D23" s="26">
        <v>1.0494535915393116E-2</v>
      </c>
      <c r="E23" s="26">
        <v>1.3183314728030705E-2</v>
      </c>
      <c r="F23" s="26">
        <v>9.3939737211236919E-3</v>
      </c>
      <c r="G23" s="26">
        <v>1.255997599515999E-2</v>
      </c>
      <c r="H23" s="26">
        <v>2.7274020312813323E-2</v>
      </c>
      <c r="I23" s="26">
        <v>1.6715064062000108E-2</v>
      </c>
      <c r="J23" s="26">
        <v>2.8439904507986374E-2</v>
      </c>
      <c r="K23" s="26">
        <v>1.5483777652299406E-2</v>
      </c>
      <c r="L23" s="26">
        <v>1.3377674029085594E-2</v>
      </c>
      <c r="M23" s="26">
        <v>1.3413014688828172E-2</v>
      </c>
      <c r="N23" s="26">
        <v>1.4604615906016629E-2</v>
      </c>
      <c r="O23" s="26">
        <v>1.3141977457201614E-2</v>
      </c>
      <c r="P23" s="26">
        <v>1.4471147031436832E-2</v>
      </c>
      <c r="Q23" s="26">
        <v>1.4471147031436832E-2</v>
      </c>
      <c r="R23" s="26">
        <v>1.6220190083933852E-2</v>
      </c>
      <c r="S23" s="26">
        <v>1.563021244115486E-2</v>
      </c>
      <c r="T23" s="26">
        <v>2.9901731615620774E-2</v>
      </c>
      <c r="U23" s="26">
        <v>1.4342436385855604E-2</v>
      </c>
      <c r="V23" s="26">
        <v>1.3757157897118144E-2</v>
      </c>
      <c r="W23" s="26">
        <v>1.4736629572943123E-2</v>
      </c>
      <c r="X23" s="26">
        <v>1.3800617450269463E-2</v>
      </c>
      <c r="Y23" s="26">
        <v>1.4977565880304631E-2</v>
      </c>
      <c r="Z23" s="26">
        <v>1.3499851041772941E-2</v>
      </c>
      <c r="AA23" s="26">
        <v>2.9901731615620774E-2</v>
      </c>
      <c r="AB23" s="26">
        <v>1.3377674029085594E-2</v>
      </c>
      <c r="AC23" s="26">
        <v>1.563021244115486E-2</v>
      </c>
    </row>
    <row r="24" spans="1:29" x14ac:dyDescent="0.55000000000000004">
      <c r="A24">
        <v>2040</v>
      </c>
      <c r="B24" t="s">
        <v>534</v>
      </c>
      <c r="C24" s="26">
        <v>1.5694103781987299E-2</v>
      </c>
      <c r="D24" s="26">
        <v>1.127568260165215E-2</v>
      </c>
      <c r="E24" s="26">
        <v>1.4164597054065354E-2</v>
      </c>
      <c r="F24" s="26">
        <v>1.0093201538553609E-2</v>
      </c>
      <c r="G24" s="26">
        <v>1.349486093978355E-2</v>
      </c>
      <c r="H24" s="26">
        <v>2.9304125384640854E-2</v>
      </c>
      <c r="I24" s="26">
        <v>1.7959227406420829E-2</v>
      </c>
      <c r="J24" s="26">
        <v>3.0556790604050085E-2</v>
      </c>
      <c r="K24" s="26">
        <v>1.6636291846483502E-2</v>
      </c>
      <c r="L24" s="26">
        <v>1.4373423228661544E-2</v>
      </c>
      <c r="M24" s="26">
        <v>1.4411394422948068E-2</v>
      </c>
      <c r="N24" s="26">
        <v>1.5691690876367379E-2</v>
      </c>
      <c r="O24" s="26">
        <v>1.4120182898999791E-2</v>
      </c>
      <c r="P24" s="26">
        <v>1.5548287425362552E-2</v>
      </c>
      <c r="Q24" s="26">
        <v>1.5548287425362552E-2</v>
      </c>
      <c r="R24" s="26">
        <v>1.7427518148433782E-2</v>
      </c>
      <c r="S24" s="26">
        <v>1.6793626312179333E-2</v>
      </c>
      <c r="T24" s="26">
        <v>3.2127426849145942E-2</v>
      </c>
      <c r="U24" s="26">
        <v>1.5409996375741296E-2</v>
      </c>
      <c r="V24" s="26">
        <v>1.4781153468748299E-2</v>
      </c>
      <c r="W24" s="26">
        <v>1.583353080329164E-2</v>
      </c>
      <c r="X24" s="26">
        <v>1.4827847875370427E-2</v>
      </c>
      <c r="Y24" s="26">
        <v>1.6092400881104005E-2</v>
      </c>
      <c r="Z24" s="26">
        <v>1.4504694323199405E-2</v>
      </c>
      <c r="AA24" s="26">
        <v>3.2127426849145942E-2</v>
      </c>
      <c r="AB24" s="26">
        <v>1.4373423228661544E-2</v>
      </c>
      <c r="AC24" s="26">
        <v>1.6793626312179333E-2</v>
      </c>
    </row>
    <row r="25" spans="1:29" x14ac:dyDescent="0.55000000000000004">
      <c r="A25">
        <v>2040</v>
      </c>
      <c r="B25" t="s">
        <v>535</v>
      </c>
      <c r="C25" s="26">
        <v>2.2406642146572227E-2</v>
      </c>
      <c r="D25" s="26">
        <v>1.6098414316816627E-2</v>
      </c>
      <c r="E25" s="26">
        <v>2.0222948806105354E-2</v>
      </c>
      <c r="F25" s="26">
        <v>1.4410173280947023E-2</v>
      </c>
      <c r="G25" s="26">
        <v>1.9266759293546393E-2</v>
      </c>
      <c r="H25" s="26">
        <v>4.1837817567228208E-2</v>
      </c>
      <c r="I25" s="26">
        <v>2.5640583706757449E-2</v>
      </c>
      <c r="J25" s="26">
        <v>4.3626261284095601E-2</v>
      </c>
      <c r="K25" s="26">
        <v>2.3751814262750547E-2</v>
      </c>
      <c r="L25" s="26">
        <v>2.0521092199956542E-2</v>
      </c>
      <c r="M25" s="26">
        <v>2.0575304085775258E-2</v>
      </c>
      <c r="N25" s="26">
        <v>2.2403197215054634E-2</v>
      </c>
      <c r="O25" s="26">
        <v>2.0159538235318981E-2</v>
      </c>
      <c r="P25" s="26">
        <v>2.2198458553077862E-2</v>
      </c>
      <c r="Q25" s="26">
        <v>2.2198458553077862E-2</v>
      </c>
      <c r="R25" s="26">
        <v>2.4881456633607267E-2</v>
      </c>
      <c r="S25" s="26">
        <v>2.3976442385460855E-2</v>
      </c>
      <c r="T25" s="26">
        <v>4.5868675682214394E-2</v>
      </c>
      <c r="U25" s="26">
        <v>2.2001018921992094E-2</v>
      </c>
      <c r="V25" s="26">
        <v>2.110321308489968E-2</v>
      </c>
      <c r="W25" s="26">
        <v>2.2605703616747706E-2</v>
      </c>
      <c r="X25" s="26">
        <v>2.1169879195558985E-2</v>
      </c>
      <c r="Y25" s="26">
        <v>2.2975295233865357E-2</v>
      </c>
      <c r="Z25" s="26">
        <v>2.0708509365049754E-2</v>
      </c>
      <c r="AA25" s="26">
        <v>4.5868675682214394E-2</v>
      </c>
      <c r="AB25" s="26">
        <v>2.0521092199956542E-2</v>
      </c>
      <c r="AC25" s="26">
        <v>2.3976442385460855E-2</v>
      </c>
    </row>
    <row r="26" spans="1:29" x14ac:dyDescent="0.55000000000000004">
      <c r="A26">
        <v>2040</v>
      </c>
      <c r="B26" t="s">
        <v>536</v>
      </c>
      <c r="C26" s="26">
        <v>1.9995800902953699E-2</v>
      </c>
      <c r="D26" s="26">
        <v>1.4366306447285723E-2</v>
      </c>
      <c r="E26" s="26">
        <v>1.8047061909245918E-2</v>
      </c>
      <c r="F26" s="26">
        <v>1.2859711598819813E-2</v>
      </c>
      <c r="G26" s="26">
        <v>1.7193753546772415E-2</v>
      </c>
      <c r="H26" s="26">
        <v>3.7336280234045428E-2</v>
      </c>
      <c r="I26" s="26">
        <v>2.2881786725650638E-2</v>
      </c>
      <c r="J26" s="26">
        <v>3.8932296462389118E-2</v>
      </c>
      <c r="K26" s="26">
        <v>2.1196239310429285E-2</v>
      </c>
      <c r="L26" s="26">
        <v>1.8313126583505524E-2</v>
      </c>
      <c r="M26" s="26">
        <v>1.8361505544900705E-2</v>
      </c>
      <c r="N26" s="26">
        <v>1.9992726628624707E-2</v>
      </c>
      <c r="O26" s="26">
        <v>1.7990473994809977E-2</v>
      </c>
      <c r="P26" s="26">
        <v>1.9810016810025182E-2</v>
      </c>
      <c r="Q26" s="26">
        <v>1.9810016810025182E-2</v>
      </c>
      <c r="R26" s="26">
        <v>2.2204337881890031E-2</v>
      </c>
      <c r="S26" s="26">
        <v>2.1396698584493549E-2</v>
      </c>
      <c r="T26" s="26">
        <v>4.0933438425267275E-2</v>
      </c>
      <c r="U26" s="26">
        <v>1.9633820683549907E-2</v>
      </c>
      <c r="V26" s="26">
        <v>1.8832614208676296E-2</v>
      </c>
      <c r="W26" s="26">
        <v>2.0173444366844474E-2</v>
      </c>
      <c r="X26" s="26">
        <v>1.8892107383378588E-2</v>
      </c>
      <c r="Y26" s="26">
        <v>2.0503269797310226E-2</v>
      </c>
      <c r="Z26" s="26">
        <v>1.8480378610582378E-2</v>
      </c>
      <c r="AA26" s="26">
        <v>4.0933438425267275E-2</v>
      </c>
      <c r="AB26" s="26">
        <v>1.8313126583505524E-2</v>
      </c>
      <c r="AC26" s="26">
        <v>2.1396698584493549E-2</v>
      </c>
    </row>
    <row r="27" spans="1:29" x14ac:dyDescent="0.55000000000000004">
      <c r="A27">
        <v>2050</v>
      </c>
      <c r="B27" t="s">
        <v>525</v>
      </c>
      <c r="C27" s="27">
        <v>2.4085301975462166E-2</v>
      </c>
      <c r="D27" s="27">
        <v>1.7304474611156664E-2</v>
      </c>
      <c r="E27" s="27">
        <v>2.1738010793548222E-2</v>
      </c>
      <c r="F27" s="27">
        <v>2.1782466573414642E-2</v>
      </c>
      <c r="G27" s="27">
        <v>2.0710185517226056E-2</v>
      </c>
      <c r="H27" s="27">
        <v>4.4972221339962891E-2</v>
      </c>
      <c r="I27" s="27">
        <v>2.7561523826935528E-2</v>
      </c>
      <c r="J27" s="27">
        <v>4.6894651604394939E-2</v>
      </c>
      <c r="K27" s="27">
        <v>2.5531251636959424E-2</v>
      </c>
      <c r="L27" s="27">
        <v>2.2058490481040957E-2</v>
      </c>
      <c r="M27" s="27">
        <v>2.2116763810532354E-2</v>
      </c>
      <c r="N27" s="27">
        <v>2.4081598956716955E-2</v>
      </c>
      <c r="O27" s="27">
        <v>2.1669849632414143E-2</v>
      </c>
      <c r="P27" s="27">
        <v>2.3861521692684916E-2</v>
      </c>
      <c r="Q27" s="27">
        <v>2.3861521692684916E-2</v>
      </c>
      <c r="R27" s="27">
        <v>2.6745524505173347E-2</v>
      </c>
      <c r="S27" s="27">
        <v>2.5772708439467724E-2</v>
      </c>
      <c r="T27" s="27">
        <v>4.9305063105570167E-2</v>
      </c>
      <c r="U27" s="27">
        <v>2.3649290288018501E-2</v>
      </c>
      <c r="V27" s="27">
        <v>2.2684222672788558E-2</v>
      </c>
      <c r="W27" s="27">
        <v>2.4299276724087736E-2</v>
      </c>
      <c r="X27" s="27">
        <v>2.2755883272188297E-2</v>
      </c>
      <c r="Y27" s="27">
        <v>2.4696557389688935E-2</v>
      </c>
      <c r="Z27" s="27">
        <v>2.2259948557049266E-2</v>
      </c>
      <c r="AA27" s="27">
        <v>4.9305063105570167E-2</v>
      </c>
      <c r="AB27" s="27">
        <v>2.2058490481040957E-2</v>
      </c>
      <c r="AC27" s="27">
        <v>2.5772708439467724E-2</v>
      </c>
    </row>
    <row r="28" spans="1:29" x14ac:dyDescent="0.55000000000000004">
      <c r="A28">
        <v>2050</v>
      </c>
      <c r="B28" t="s">
        <v>526</v>
      </c>
      <c r="C28" s="27">
        <v>2.0111983491861846E-2</v>
      </c>
      <c r="D28" s="27">
        <v>1.4449779706706254E-2</v>
      </c>
      <c r="E28" s="27">
        <v>1.8151921643796094E-2</v>
      </c>
      <c r="F28" s="27">
        <v>1.8189043616013929E-2</v>
      </c>
      <c r="G28" s="27">
        <v>1.7293655261627842E-2</v>
      </c>
      <c r="H28" s="27">
        <v>3.7553217065875499E-2</v>
      </c>
      <c r="I28" s="27">
        <v>2.3014737900426411E-2</v>
      </c>
      <c r="J28" s="27">
        <v>3.9158506706084423E-2</v>
      </c>
      <c r="K28" s="27">
        <v>2.1319396865865765E-2</v>
      </c>
      <c r="L28" s="27">
        <v>1.8419532246764556E-2</v>
      </c>
      <c r="M28" s="27">
        <v>1.8468192306826944E-2</v>
      </c>
      <c r="N28" s="27">
        <v>2.0108891354924986E-2</v>
      </c>
      <c r="O28" s="27">
        <v>1.8095004933807928E-2</v>
      </c>
      <c r="P28" s="27">
        <v>1.9925119928448545E-2</v>
      </c>
      <c r="Q28" s="27">
        <v>1.9925119928448545E-2</v>
      </c>
      <c r="R28" s="27">
        <v>2.2333352842212436E-2</v>
      </c>
      <c r="S28" s="27">
        <v>2.1521020878344087E-2</v>
      </c>
      <c r="T28" s="27">
        <v>4.1171276002878752E-2</v>
      </c>
      <c r="U28" s="27">
        <v>1.9747900040923194E-2</v>
      </c>
      <c r="V28" s="27">
        <v>1.8942038276523923E-2</v>
      </c>
      <c r="W28" s="27">
        <v>2.0290659126338716E-2</v>
      </c>
      <c r="X28" s="27">
        <v>1.9001877127355557E-2</v>
      </c>
      <c r="Y28" s="27">
        <v>2.0622400957782117E-2</v>
      </c>
      <c r="Z28" s="27">
        <v>1.8587756066549301E-2</v>
      </c>
      <c r="AA28" s="27">
        <v>4.1171276002878752E-2</v>
      </c>
      <c r="AB28" s="27">
        <v>1.8419532246764556E-2</v>
      </c>
      <c r="AC28" s="27">
        <v>2.1521020878344087E-2</v>
      </c>
    </row>
    <row r="29" spans="1:29" x14ac:dyDescent="0.55000000000000004">
      <c r="A29">
        <v>2050</v>
      </c>
      <c r="B29" t="s">
        <v>527</v>
      </c>
      <c r="C29" s="27">
        <v>1.7466466024354695E-2</v>
      </c>
      <c r="D29" s="27">
        <v>1.2549064909919054E-2</v>
      </c>
      <c r="E29" s="27">
        <v>1.5764229460331691E-2</v>
      </c>
      <c r="F29" s="27">
        <v>1.5796468432025468E-2</v>
      </c>
      <c r="G29" s="27">
        <v>1.5018858890091637E-2</v>
      </c>
      <c r="H29" s="27">
        <v>3.2613490869846079E-2</v>
      </c>
      <c r="I29" s="27">
        <v>1.9987393971354777E-2</v>
      </c>
      <c r="J29" s="27">
        <v>3.400762173572032E-2</v>
      </c>
      <c r="K29" s="27">
        <v>1.8515057014046217E-2</v>
      </c>
      <c r="L29" s="27">
        <v>1.5996638735448543E-2</v>
      </c>
      <c r="M29" s="27">
        <v>1.603889808227859E-2</v>
      </c>
      <c r="N29" s="27">
        <v>1.7463780625136257E-2</v>
      </c>
      <c r="O29" s="27">
        <v>1.5714799538035434E-2</v>
      </c>
      <c r="P29" s="27">
        <v>1.7304182374764943E-2</v>
      </c>
      <c r="Q29" s="27">
        <v>1.7304182374764943E-2</v>
      </c>
      <c r="R29" s="27">
        <v>1.9395637868650478E-2</v>
      </c>
      <c r="S29" s="27">
        <v>1.8690159532655168E-2</v>
      </c>
      <c r="T29" s="27">
        <v>3.5755632644318566E-2</v>
      </c>
      <c r="U29" s="27">
        <v>1.7150273878094084E-2</v>
      </c>
      <c r="V29" s="27">
        <v>1.6450414655660758E-2</v>
      </c>
      <c r="W29" s="27">
        <v>1.7621638779952525E-2</v>
      </c>
      <c r="X29" s="27">
        <v>1.6502382342259647E-2</v>
      </c>
      <c r="Y29" s="27">
        <v>1.7909743502696956E-2</v>
      </c>
      <c r="Z29" s="27">
        <v>1.6142734501385619E-2</v>
      </c>
      <c r="AA29" s="27">
        <v>3.5755632644318566E-2</v>
      </c>
      <c r="AB29" s="27">
        <v>1.5996638735448543E-2</v>
      </c>
      <c r="AC29" s="27">
        <v>1.8690159532655168E-2</v>
      </c>
    </row>
    <row r="30" spans="1:29" x14ac:dyDescent="0.55000000000000004">
      <c r="A30">
        <v>2050</v>
      </c>
      <c r="B30" t="s">
        <v>528</v>
      </c>
      <c r="C30" s="27">
        <v>1.6673146936258525E-2</v>
      </c>
      <c r="D30" s="27">
        <v>1.1979091984834201E-2</v>
      </c>
      <c r="E30" s="27">
        <v>1.5048225196929403E-2</v>
      </c>
      <c r="F30" s="27">
        <v>1.5078999888923465E-2</v>
      </c>
      <c r="G30" s="27">
        <v>1.4336709025183704E-2</v>
      </c>
      <c r="H30" s="27">
        <v>3.113220067637347E-2</v>
      </c>
      <c r="I30" s="27">
        <v>1.90795754614934E-2</v>
      </c>
      <c r="J30" s="27">
        <v>3.2463010740795377E-2</v>
      </c>
      <c r="K30" s="27">
        <v>1.7674111391391311E-2</v>
      </c>
      <c r="L30" s="27">
        <v>1.5270078546540564E-2</v>
      </c>
      <c r="M30" s="27">
        <v>1.5310418492706276E-2</v>
      </c>
      <c r="N30" s="27">
        <v>1.6670583506673563E-2</v>
      </c>
      <c r="O30" s="27">
        <v>1.5001040359633516E-2</v>
      </c>
      <c r="P30" s="27">
        <v>1.6518234137573924E-2</v>
      </c>
      <c r="Q30" s="27">
        <v>1.6518234137573924E-2</v>
      </c>
      <c r="R30" s="27">
        <v>1.8514696656756424E-2</v>
      </c>
      <c r="S30" s="27">
        <v>1.7841260831787845E-2</v>
      </c>
      <c r="T30" s="27">
        <v>3.4131627774407258E-2</v>
      </c>
      <c r="U30" s="27">
        <v>1.637131609610213E-2</v>
      </c>
      <c r="V30" s="27">
        <v>1.5703244167066466E-2</v>
      </c>
      <c r="W30" s="27">
        <v>1.6821271814581318E-2</v>
      </c>
      <c r="X30" s="27">
        <v>1.5752851504543468E-2</v>
      </c>
      <c r="Y30" s="27">
        <v>1.709629094945668E-2</v>
      </c>
      <c r="Z30" s="27">
        <v>1.5409538708020146E-2</v>
      </c>
      <c r="AA30" s="27">
        <v>3.4131627774407258E-2</v>
      </c>
      <c r="AB30" s="27">
        <v>1.5270078546540564E-2</v>
      </c>
      <c r="AC30" s="27">
        <v>1.7841260831787845E-2</v>
      </c>
    </row>
    <row r="31" spans="1:29" x14ac:dyDescent="0.55000000000000004">
      <c r="A31">
        <v>2050</v>
      </c>
      <c r="B31" t="s">
        <v>529</v>
      </c>
      <c r="C31" s="27">
        <v>1.4652872478861071E-2</v>
      </c>
      <c r="D31" s="27">
        <v>1.0527593137478282E-2</v>
      </c>
      <c r="E31" s="27">
        <v>1.3224841458349854E-2</v>
      </c>
      <c r="F31" s="27">
        <v>1.3251887200769634E-2</v>
      </c>
      <c r="G31" s="27">
        <v>1.2599539242091888E-2</v>
      </c>
      <c r="H31" s="27">
        <v>2.7359932005708059E-2</v>
      </c>
      <c r="I31" s="27">
        <v>1.6767715612227767E-2</v>
      </c>
      <c r="J31" s="27">
        <v>2.85294886732111E-2</v>
      </c>
      <c r="K31" s="27">
        <v>1.5532550716748937E-2</v>
      </c>
      <c r="L31" s="27">
        <v>1.3419812980719823E-2</v>
      </c>
      <c r="M31" s="27">
        <v>1.3455264961634407E-2</v>
      </c>
      <c r="N31" s="27">
        <v>1.4650619658385095E-2</v>
      </c>
      <c r="O31" s="27">
        <v>1.3183373977347278E-2</v>
      </c>
      <c r="P31" s="27">
        <v>1.4516730364049343E-2</v>
      </c>
      <c r="Q31" s="27">
        <v>1.4516730364049343E-2</v>
      </c>
      <c r="R31" s="27">
        <v>1.6271282807822834E-2</v>
      </c>
      <c r="S31" s="27">
        <v>1.567944676729097E-2</v>
      </c>
      <c r="T31" s="27">
        <v>2.9995920457387346E-2</v>
      </c>
      <c r="U31" s="27">
        <v>1.4387614286876852E-2</v>
      </c>
      <c r="V31" s="27">
        <v>1.3800492202468293E-2</v>
      </c>
      <c r="W31" s="27">
        <v>1.4783049161241931E-2</v>
      </c>
      <c r="X31" s="27">
        <v>1.384408865086794E-2</v>
      </c>
      <c r="Y31" s="27">
        <v>1.5024744404976142E-2</v>
      </c>
      <c r="Z31" s="27">
        <v>1.3542374844407222E-2</v>
      </c>
      <c r="AA31" s="27">
        <v>2.9995920457387346E-2</v>
      </c>
      <c r="AB31" s="27">
        <v>1.3419812980719823E-2</v>
      </c>
      <c r="AC31" s="27">
        <v>1.567944676729097E-2</v>
      </c>
    </row>
    <row r="32" spans="1:29" x14ac:dyDescent="0.55000000000000004">
      <c r="A32">
        <v>2050</v>
      </c>
      <c r="B32" t="s">
        <v>530</v>
      </c>
      <c r="C32" s="27">
        <v>1.1708179592537993E-2</v>
      </c>
      <c r="D32" s="27">
        <v>8.4119309240277274E-3</v>
      </c>
      <c r="E32" s="27">
        <v>1.0567130717924419E-2</v>
      </c>
      <c r="F32" s="27">
        <v>1.0588741252645249E-2</v>
      </c>
      <c r="G32" s="27">
        <v>1.0067491438450574E-2</v>
      </c>
      <c r="H32" s="27">
        <v>2.1861583660445324E-2</v>
      </c>
      <c r="I32" s="27">
        <v>1.3398016397657564E-2</v>
      </c>
      <c r="J32" s="27">
        <v>2.2796102098828694E-2</v>
      </c>
      <c r="K32" s="27">
        <v>1.2411074591979021E-2</v>
      </c>
      <c r="L32" s="27">
        <v>1.0722920076129192E-2</v>
      </c>
      <c r="M32" s="27">
        <v>1.0751247502035478E-2</v>
      </c>
      <c r="N32" s="27">
        <v>1.1706379506803232E-2</v>
      </c>
      <c r="O32" s="27">
        <v>1.0533996688024908E-2</v>
      </c>
      <c r="P32" s="27">
        <v>1.1599397076848787E-2</v>
      </c>
      <c r="Q32" s="27">
        <v>1.1599397076848787E-2</v>
      </c>
      <c r="R32" s="27">
        <v>1.300134847892795E-2</v>
      </c>
      <c r="S32" s="27">
        <v>1.2528449894580055E-2</v>
      </c>
      <c r="T32" s="27">
        <v>2.3967834584326712E-2</v>
      </c>
      <c r="U32" s="27">
        <v>1.149622862151688E-2</v>
      </c>
      <c r="V32" s="27">
        <v>1.1027096660058973E-2</v>
      </c>
      <c r="W32" s="27">
        <v>1.1812195510118294E-2</v>
      </c>
      <c r="X32" s="27">
        <v>1.1061931812565505E-2</v>
      </c>
      <c r="Y32" s="27">
        <v>1.200531882599952E-2</v>
      </c>
      <c r="Z32" s="27">
        <v>1.0820851475813341E-2</v>
      </c>
      <c r="AA32" s="27">
        <v>2.3967834584326712E-2</v>
      </c>
      <c r="AB32" s="27">
        <v>1.0722920076129192E-2</v>
      </c>
      <c r="AC32" s="27">
        <v>1.2528449894580055E-2</v>
      </c>
    </row>
    <row r="33" spans="1:29" x14ac:dyDescent="0.55000000000000004">
      <c r="A33">
        <v>2050</v>
      </c>
      <c r="B33" t="s">
        <v>531</v>
      </c>
      <c r="C33" s="27">
        <v>1.2081308485667972E-2</v>
      </c>
      <c r="D33" s="27">
        <v>8.6800114099786531E-3</v>
      </c>
      <c r="E33" s="27">
        <v>1.0903895435033121E-2</v>
      </c>
      <c r="F33" s="27">
        <v>1.0926194677578818E-2</v>
      </c>
      <c r="G33" s="27">
        <v>1.0388333112199643E-2</v>
      </c>
      <c r="H33" s="27">
        <v>2.2558292183646422E-2</v>
      </c>
      <c r="I33" s="27">
        <v>1.3824998832380499E-2</v>
      </c>
      <c r="J33" s="27">
        <v>2.3522592863390843E-2</v>
      </c>
      <c r="K33" s="27">
        <v>1.2806604100939591E-2</v>
      </c>
      <c r="L33" s="27">
        <v>1.1064649656505401E-2</v>
      </c>
      <c r="M33" s="27">
        <v>1.1093879851368216E-2</v>
      </c>
      <c r="N33" s="27">
        <v>1.2079451032859836E-2</v>
      </c>
      <c r="O33" s="27">
        <v>1.0869705454137674E-2</v>
      </c>
      <c r="P33" s="27">
        <v>1.1969059171459816E-2</v>
      </c>
      <c r="Q33" s="27">
        <v>1.1969059171459816E-2</v>
      </c>
      <c r="R33" s="27">
        <v>1.3415689472657781E-2</v>
      </c>
      <c r="S33" s="27">
        <v>1.2927720046259175E-2</v>
      </c>
      <c r="T33" s="27">
        <v>2.473166738331042E-2</v>
      </c>
      <c r="U33" s="27">
        <v>1.1862602832538521E-2</v>
      </c>
      <c r="V33" s="27">
        <v>1.1378520067830017E-2</v>
      </c>
      <c r="W33" s="27">
        <v>1.2188639294678481E-2</v>
      </c>
      <c r="X33" s="27">
        <v>1.1414465384542183E-2</v>
      </c>
      <c r="Y33" s="27">
        <v>1.2387917272650666E-2</v>
      </c>
      <c r="Z33" s="27">
        <v>1.1165702039642017E-2</v>
      </c>
      <c r="AA33" s="27">
        <v>2.473166738331042E-2</v>
      </c>
      <c r="AB33" s="27">
        <v>1.1064649656505401E-2</v>
      </c>
      <c r="AC33" s="27">
        <v>1.2927720046259175E-2</v>
      </c>
    </row>
    <row r="34" spans="1:29" x14ac:dyDescent="0.55000000000000004">
      <c r="A34">
        <v>2050</v>
      </c>
      <c r="B34" t="s">
        <v>532</v>
      </c>
      <c r="C34" s="27">
        <v>1.0992175500315601E-2</v>
      </c>
      <c r="D34" s="27">
        <v>7.8975062077435154E-3</v>
      </c>
      <c r="E34" s="27">
        <v>9.920906531040153E-3</v>
      </c>
      <c r="F34" s="27">
        <v>9.9411954912862373E-3</v>
      </c>
      <c r="G34" s="27">
        <v>9.4518222807158693E-3</v>
      </c>
      <c r="H34" s="27">
        <v>2.0524656494302674E-2</v>
      </c>
      <c r="I34" s="27">
        <v>1.2578671725621658E-2</v>
      </c>
      <c r="J34" s="27">
        <v>2.1402025226290502E-2</v>
      </c>
      <c r="K34" s="27">
        <v>1.1652085534243869E-2</v>
      </c>
      <c r="L34" s="27">
        <v>1.0067168719191059E-2</v>
      </c>
      <c r="M34" s="27">
        <v>1.0093763804667243E-2</v>
      </c>
      <c r="N34" s="27">
        <v>1.0990485497343258E-2</v>
      </c>
      <c r="O34" s="27">
        <v>9.8897987854841933E-3</v>
      </c>
      <c r="P34" s="27">
        <v>1.0890045489892487E-2</v>
      </c>
      <c r="Q34" s="27">
        <v>1.0890045489892487E-2</v>
      </c>
      <c r="R34" s="27">
        <v>1.2206261707176112E-2</v>
      </c>
      <c r="S34" s="27">
        <v>1.1762282846763358E-2</v>
      </c>
      <c r="T34" s="27">
        <v>2.2502101375466078E-2</v>
      </c>
      <c r="U34" s="27">
        <v>1.0793186216583463E-2</v>
      </c>
      <c r="V34" s="27">
        <v>1.0352743634336159E-2</v>
      </c>
      <c r="W34" s="27">
        <v>1.1089830410016314E-2</v>
      </c>
      <c r="X34" s="27">
        <v>1.0385448471745393E-2</v>
      </c>
      <c r="Y34" s="27">
        <v>1.1271143428371643E-2</v>
      </c>
      <c r="Z34" s="27">
        <v>1.0159111204682637E-2</v>
      </c>
      <c r="AA34" s="27">
        <v>2.2502101375466078E-2</v>
      </c>
      <c r="AB34" s="27">
        <v>1.0067168719191059E-2</v>
      </c>
      <c r="AC34" s="27">
        <v>1.1762282846763358E-2</v>
      </c>
    </row>
    <row r="35" spans="1:29" x14ac:dyDescent="0.55000000000000004">
      <c r="A35">
        <v>2050</v>
      </c>
      <c r="B35" t="s">
        <v>533</v>
      </c>
      <c r="C35" s="27">
        <v>1.0387101619564283E-2</v>
      </c>
      <c r="D35" s="27">
        <v>7.4627810953906614E-3</v>
      </c>
      <c r="E35" s="27">
        <v>9.3748015843773905E-3</v>
      </c>
      <c r="F35" s="27">
        <v>9.3939737211236919E-3</v>
      </c>
      <c r="G35" s="27">
        <v>8.9315384854471054E-3</v>
      </c>
      <c r="H35" s="27">
        <v>1.9394858889111698E-2</v>
      </c>
      <c r="I35" s="27">
        <v>1.1886267777422299E-2</v>
      </c>
      <c r="J35" s="27">
        <v>2.0223932094568089E-2</v>
      </c>
      <c r="K35" s="27">
        <v>1.1010686330524022E-2</v>
      </c>
      <c r="L35" s="27">
        <v>9.5130126429053118E-3</v>
      </c>
      <c r="M35" s="27">
        <v>9.5381437787222575E-3</v>
      </c>
      <c r="N35" s="27">
        <v>1.038550464427849E-2</v>
      </c>
      <c r="O35" s="27">
        <v>9.3454061917878153E-3</v>
      </c>
      <c r="P35" s="27">
        <v>1.0290593444577304E-2</v>
      </c>
      <c r="Q35" s="27">
        <v>1.0290593444577304E-2</v>
      </c>
      <c r="R35" s="27">
        <v>1.1534357393019628E-2</v>
      </c>
      <c r="S35" s="27">
        <v>1.1114817735932347E-2</v>
      </c>
      <c r="T35" s="27">
        <v>2.1263453593330327E-2</v>
      </c>
      <c r="U35" s="27">
        <v>1.0199065874386206E-2</v>
      </c>
      <c r="V35" s="27">
        <v>9.7828678379506817E-3</v>
      </c>
      <c r="W35" s="27">
        <v>1.0479381029648443E-2</v>
      </c>
      <c r="X35" s="27">
        <v>9.8137724090805074E-3</v>
      </c>
      <c r="Y35" s="27">
        <v>1.0650713514883295E-2</v>
      </c>
      <c r="Z35" s="27">
        <v>9.5998940741496477E-3</v>
      </c>
      <c r="AA35" s="27">
        <v>2.1263453593330327E-2</v>
      </c>
      <c r="AB35" s="27">
        <v>9.5130126429053118E-3</v>
      </c>
      <c r="AC35" s="27">
        <v>1.1114817735932347E-2</v>
      </c>
    </row>
    <row r="36" spans="1:29" x14ac:dyDescent="0.55000000000000004">
      <c r="A36">
        <v>2050</v>
      </c>
      <c r="B36" t="s">
        <v>534</v>
      </c>
      <c r="C36" s="27">
        <v>1.1160251578302078E-2</v>
      </c>
      <c r="D36" s="27">
        <v>8.0182631833970869E-3</v>
      </c>
      <c r="E36" s="27">
        <v>1.0072602349557586E-2</v>
      </c>
      <c r="F36" s="27">
        <v>1.0093201538553609E-2</v>
      </c>
      <c r="G36" s="27">
        <v>9.5963455571794146E-3</v>
      </c>
      <c r="H36" s="27">
        <v>2.0838489162411274E-2</v>
      </c>
      <c r="I36" s="27">
        <v>1.2771006155677033E-2</v>
      </c>
      <c r="J36" s="27">
        <v>2.1729273318435615E-2</v>
      </c>
      <c r="K36" s="27">
        <v>1.1830251979721602E-2</v>
      </c>
      <c r="L36" s="27">
        <v>1.0221100962603766E-2</v>
      </c>
      <c r="M36" s="27">
        <v>1.0248102700763073E-2</v>
      </c>
      <c r="N36" s="27">
        <v>1.1158535734305692E-2</v>
      </c>
      <c r="O36" s="27">
        <v>1.0041018950399855E-2</v>
      </c>
      <c r="P36" s="27">
        <v>1.1056559946924482E-2</v>
      </c>
      <c r="Q36" s="27">
        <v>1.1056559946924482E-2</v>
      </c>
      <c r="R36" s="27">
        <v>1.23929017944418E-2</v>
      </c>
      <c r="S36" s="27">
        <v>1.1942134266438639E-2</v>
      </c>
      <c r="T36" s="27">
        <v>2.2846170203837116E-2</v>
      </c>
      <c r="U36" s="27">
        <v>1.0958219644971588E-2</v>
      </c>
      <c r="V36" s="27">
        <v>1.0511042466665458E-2</v>
      </c>
      <c r="W36" s="27">
        <v>1.1259399682340722E-2</v>
      </c>
      <c r="X36" s="27">
        <v>1.0544247378041193E-2</v>
      </c>
      <c r="Y36" s="27">
        <v>1.1443485071007294E-2</v>
      </c>
      <c r="Z36" s="27">
        <v>1.0314449296497356E-2</v>
      </c>
      <c r="AA36" s="27">
        <v>2.2846170203837116E-2</v>
      </c>
      <c r="AB36" s="27">
        <v>1.0221100962603766E-2</v>
      </c>
      <c r="AC36" s="27">
        <v>1.1942134266438639E-2</v>
      </c>
    </row>
    <row r="37" spans="1:29" x14ac:dyDescent="0.55000000000000004">
      <c r="A37">
        <v>2050</v>
      </c>
      <c r="B37" t="s">
        <v>535</v>
      </c>
      <c r="C37" s="27">
        <v>1.5933612193118028E-2</v>
      </c>
      <c r="D37" s="27">
        <v>1.1447761291958491E-2</v>
      </c>
      <c r="E37" s="27">
        <v>1.4380763595452697E-2</v>
      </c>
      <c r="F37" s="27">
        <v>1.4410173280947023E-2</v>
      </c>
      <c r="G37" s="27">
        <v>1.3700806608744105E-2</v>
      </c>
      <c r="H37" s="27">
        <v>2.9751336936695617E-2</v>
      </c>
      <c r="I37" s="27">
        <v>1.8233303969249742E-2</v>
      </c>
      <c r="J37" s="27">
        <v>3.1023119135356877E-2</v>
      </c>
      <c r="K37" s="27">
        <v>1.6890179031289278E-2</v>
      </c>
      <c r="L37" s="27">
        <v>1.4592776675524654E-2</v>
      </c>
      <c r="M37" s="27">
        <v>1.4631327349884628E-2</v>
      </c>
      <c r="N37" s="27">
        <v>1.5931162464038851E-2</v>
      </c>
      <c r="O37" s="27">
        <v>1.4335671634004612E-2</v>
      </c>
      <c r="P37" s="27">
        <v>1.5785570526633146E-2</v>
      </c>
      <c r="Q37" s="27">
        <v>1.5785570526633146E-2</v>
      </c>
      <c r="R37" s="27">
        <v>1.7693480272787391E-2</v>
      </c>
      <c r="S37" s="27">
        <v>1.7049914585216611E-2</v>
      </c>
      <c r="T37" s="27">
        <v>3.2617724929574682E-2</v>
      </c>
      <c r="U37" s="27">
        <v>1.5645169011194376E-2</v>
      </c>
      <c r="V37" s="27">
        <v>1.5006729304817551E-2</v>
      </c>
      <c r="W37" s="27">
        <v>1.6075167016353923E-2</v>
      </c>
      <c r="X37" s="27">
        <v>1.5054136316841944E-2</v>
      </c>
      <c r="Y37" s="27">
        <v>1.633798772185981E-2</v>
      </c>
      <c r="Z37" s="27">
        <v>1.4726051104035383E-2</v>
      </c>
      <c r="AA37" s="27">
        <v>3.2617724929574682E-2</v>
      </c>
      <c r="AB37" s="27">
        <v>1.4592776675524654E-2</v>
      </c>
      <c r="AC37" s="27">
        <v>1.7049914585216611E-2</v>
      </c>
    </row>
    <row r="38" spans="1:29" x14ac:dyDescent="0.55000000000000004">
      <c r="A38">
        <v>2050</v>
      </c>
      <c r="B38" t="s">
        <v>536</v>
      </c>
      <c r="C38" s="27">
        <v>1.4219236197655962E-2</v>
      </c>
      <c r="D38" s="27">
        <v>1.0216040140292072E-2</v>
      </c>
      <c r="E38" s="27">
        <v>1.2833466246574877E-2</v>
      </c>
      <c r="F38" s="27">
        <v>1.2859711598819813E-2</v>
      </c>
      <c r="G38" s="27">
        <v>1.2226669188815943E-2</v>
      </c>
      <c r="H38" s="27">
        <v>2.6550243721987863E-2</v>
      </c>
      <c r="I38" s="27">
        <v>1.6271492782684898E-2</v>
      </c>
      <c r="J38" s="27">
        <v>2.7685188595476706E-2</v>
      </c>
      <c r="K38" s="27">
        <v>1.5072881287416382E-2</v>
      </c>
      <c r="L38" s="27">
        <v>1.3022667792715039E-2</v>
      </c>
      <c r="M38" s="27">
        <v>1.3057070609707169E-2</v>
      </c>
      <c r="N38" s="27">
        <v>1.4217050047022013E-2</v>
      </c>
      <c r="O38" s="27">
        <v>1.2793225951864875E-2</v>
      </c>
      <c r="P38" s="27">
        <v>1.4087123064906797E-2</v>
      </c>
      <c r="Q38" s="27">
        <v>1.4087123064906797E-2</v>
      </c>
      <c r="R38" s="27">
        <v>1.5789751382677356E-2</v>
      </c>
      <c r="S38" s="27">
        <v>1.5215430104528749E-2</v>
      </c>
      <c r="T38" s="27">
        <v>2.9108222880190063E-2</v>
      </c>
      <c r="U38" s="27">
        <v>1.3961828041635488E-2</v>
      </c>
      <c r="V38" s="27">
        <v>1.3392081215058702E-2</v>
      </c>
      <c r="W38" s="27">
        <v>1.4345560438644957E-2</v>
      </c>
      <c r="X38" s="27">
        <v>1.3434387472624775E-2</v>
      </c>
      <c r="Y38" s="27">
        <v>1.4580102966976162E-2</v>
      </c>
      <c r="Z38" s="27">
        <v>1.3141602567525248E-2</v>
      </c>
      <c r="AA38" s="27">
        <v>2.9108222880190063E-2</v>
      </c>
      <c r="AB38" s="27">
        <v>1.3022667792715039E-2</v>
      </c>
      <c r="AC38" s="27">
        <v>1.5215430104528749E-2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B975E-ED8E-469C-8E9E-AD9DEE925BBC}">
  <dimension ref="A1:Q56"/>
  <sheetViews>
    <sheetView tabSelected="1" topLeftCell="H23" workbookViewId="0">
      <selection activeCell="N40" sqref="N40"/>
    </sheetView>
  </sheetViews>
  <sheetFormatPr defaultRowHeight="14.4" x14ac:dyDescent="0.55000000000000004"/>
  <cols>
    <col min="1" max="1" width="17" customWidth="1"/>
    <col min="4" max="4" width="18" customWidth="1"/>
    <col min="5" max="5" width="20.1015625" customWidth="1"/>
    <col min="6" max="7" width="15.62890625" customWidth="1"/>
    <col min="8" max="8" width="28.9453125" customWidth="1"/>
    <col min="9" max="9" width="15.62890625" customWidth="1"/>
    <col min="10" max="10" width="23.62890625" customWidth="1"/>
    <col min="11" max="14" width="24.578125" customWidth="1"/>
    <col min="15" max="17" width="23.62890625" customWidth="1"/>
  </cols>
  <sheetData>
    <row r="1" spans="1:17" x14ac:dyDescent="0.55000000000000004">
      <c r="A1" t="s">
        <v>5</v>
      </c>
      <c r="B1" t="s">
        <v>6</v>
      </c>
      <c r="C1" t="s">
        <v>7</v>
      </c>
      <c r="D1" t="s">
        <v>994</v>
      </c>
      <c r="E1" t="s">
        <v>994</v>
      </c>
      <c r="F1" t="s">
        <v>989</v>
      </c>
      <c r="G1" t="s">
        <v>996</v>
      </c>
      <c r="H1" t="s">
        <v>997</v>
      </c>
      <c r="I1" t="s">
        <v>540</v>
      </c>
      <c r="J1" t="s">
        <v>11</v>
      </c>
      <c r="K1" s="2" t="s">
        <v>998</v>
      </c>
      <c r="L1" s="2" t="s">
        <v>12</v>
      </c>
      <c r="M1" s="2" t="s">
        <v>13</v>
      </c>
      <c r="N1" s="2" t="s">
        <v>5</v>
      </c>
      <c r="O1" t="s">
        <v>542</v>
      </c>
      <c r="P1" t="s">
        <v>542</v>
      </c>
      <c r="Q1" t="s">
        <v>542</v>
      </c>
    </row>
    <row r="2" spans="1:17" s="1" customFormat="1" x14ac:dyDescent="0.55000000000000004">
      <c r="A2" s="1" t="s">
        <v>0</v>
      </c>
      <c r="B2" s="1" t="s">
        <v>6</v>
      </c>
      <c r="C2" s="1" t="s">
        <v>7</v>
      </c>
      <c r="D2" s="1" t="s">
        <v>17</v>
      </c>
      <c r="E2" s="1" t="s">
        <v>18</v>
      </c>
      <c r="F2" s="1" t="s">
        <v>990</v>
      </c>
      <c r="G2" s="1" t="s">
        <v>995</v>
      </c>
      <c r="H2" s="1" t="s">
        <v>21</v>
      </c>
      <c r="I2" s="1" t="s">
        <v>20</v>
      </c>
      <c r="J2" s="1" t="s">
        <v>22</v>
      </c>
      <c r="K2" s="1" t="s">
        <v>23</v>
      </c>
      <c r="L2" s="1" t="s">
        <v>24</v>
      </c>
      <c r="M2" s="1" t="s">
        <v>25</v>
      </c>
      <c r="N2" s="1" t="s">
        <v>26</v>
      </c>
      <c r="O2" s="1" t="s">
        <v>543</v>
      </c>
      <c r="P2" s="1" t="s">
        <v>544</v>
      </c>
      <c r="Q2" s="1" t="s">
        <v>991</v>
      </c>
    </row>
    <row r="3" spans="1:17" x14ac:dyDescent="0.55000000000000004">
      <c r="A3" t="str">
        <f>"Storage_"&amp;B3&amp;"_"&amp;C3</f>
        <v>Storage_AT_2030</v>
      </c>
      <c r="B3" s="4" t="s">
        <v>51</v>
      </c>
      <c r="C3">
        <v>2030</v>
      </c>
      <c r="D3">
        <v>0</v>
      </c>
      <c r="E3">
        <f>F3*(2*G3)/8760</f>
        <v>1570063.2139269407</v>
      </c>
      <c r="F3">
        <v>687687687.70000005</v>
      </c>
      <c r="G3">
        <v>10</v>
      </c>
      <c r="H3" s="29">
        <v>563.83909089999997</v>
      </c>
      <c r="I3">
        <v>0</v>
      </c>
      <c r="J3">
        <v>0</v>
      </c>
      <c r="K3">
        <v>1</v>
      </c>
      <c r="L3">
        <v>0</v>
      </c>
      <c r="M3">
        <v>1</v>
      </c>
      <c r="N3" t="s">
        <v>993</v>
      </c>
      <c r="O3">
        <v>0.99</v>
      </c>
      <c r="P3">
        <v>0.99</v>
      </c>
      <c r="Q3">
        <v>0</v>
      </c>
    </row>
    <row r="4" spans="1:17" x14ac:dyDescent="0.55000000000000004">
      <c r="A4" t="str">
        <f t="shared" ref="A4:A56" si="0">"Storage_"&amp;B4&amp;"_"&amp;C4</f>
        <v>Storage_BE_2030</v>
      </c>
      <c r="B4" s="4" t="s">
        <v>57</v>
      </c>
      <c r="C4">
        <v>2030</v>
      </c>
      <c r="D4">
        <v>0</v>
      </c>
      <c r="E4">
        <f t="shared" ref="E4:E20" si="1">F4*(2*G4)/8760</f>
        <v>150835.76728310503</v>
      </c>
      <c r="F4">
        <v>66066066.07</v>
      </c>
      <c r="G4">
        <v>10</v>
      </c>
      <c r="H4" s="29">
        <v>563.83909089999997</v>
      </c>
      <c r="I4">
        <v>2</v>
      </c>
      <c r="J4">
        <v>0</v>
      </c>
      <c r="K4">
        <v>0</v>
      </c>
      <c r="L4">
        <v>0</v>
      </c>
      <c r="M4">
        <v>1</v>
      </c>
      <c r="N4" t="s">
        <v>993</v>
      </c>
      <c r="O4">
        <v>0.99</v>
      </c>
      <c r="P4">
        <v>0.99</v>
      </c>
      <c r="Q4">
        <v>0</v>
      </c>
    </row>
    <row r="5" spans="1:17" x14ac:dyDescent="0.55000000000000004">
      <c r="A5" t="str">
        <f t="shared" si="0"/>
        <v>Storage_CZ_2030</v>
      </c>
      <c r="B5" s="4" t="s">
        <v>75</v>
      </c>
      <c r="C5">
        <v>2030</v>
      </c>
      <c r="D5">
        <v>0</v>
      </c>
      <c r="E5">
        <f t="shared" si="1"/>
        <v>713041.80890410964</v>
      </c>
      <c r="F5">
        <v>312312312.30000001</v>
      </c>
      <c r="G5">
        <v>10</v>
      </c>
      <c r="H5" s="29">
        <v>563.83909089999997</v>
      </c>
      <c r="I5">
        <v>0</v>
      </c>
      <c r="J5">
        <v>0</v>
      </c>
      <c r="K5">
        <v>0</v>
      </c>
      <c r="L5">
        <v>0</v>
      </c>
      <c r="M5">
        <v>1</v>
      </c>
      <c r="N5" t="s">
        <v>993</v>
      </c>
      <c r="O5">
        <v>0.99</v>
      </c>
      <c r="P5">
        <v>0.99</v>
      </c>
      <c r="Q5">
        <v>0</v>
      </c>
    </row>
    <row r="6" spans="1:17" x14ac:dyDescent="0.55000000000000004">
      <c r="A6" t="str">
        <f t="shared" si="0"/>
        <v>Storage_DK_2030</v>
      </c>
      <c r="B6" s="4" t="s">
        <v>43</v>
      </c>
      <c r="C6">
        <v>2030</v>
      </c>
      <c r="D6">
        <v>0</v>
      </c>
      <c r="E6">
        <f t="shared" si="1"/>
        <v>226253.65091324202</v>
      </c>
      <c r="F6">
        <v>99099099.099999994</v>
      </c>
      <c r="G6">
        <v>10</v>
      </c>
      <c r="H6" s="29">
        <v>563.83909089999997</v>
      </c>
      <c r="I6">
        <v>0</v>
      </c>
      <c r="J6">
        <v>0</v>
      </c>
      <c r="K6">
        <v>0</v>
      </c>
      <c r="L6">
        <v>0</v>
      </c>
      <c r="M6">
        <v>1</v>
      </c>
      <c r="N6" t="s">
        <v>993</v>
      </c>
      <c r="O6">
        <v>0.99</v>
      </c>
      <c r="P6">
        <v>0.99</v>
      </c>
      <c r="Q6">
        <v>0</v>
      </c>
    </row>
    <row r="7" spans="1:17" x14ac:dyDescent="0.55000000000000004">
      <c r="A7" t="str">
        <f t="shared" si="0"/>
        <v>Storage_EE_2030</v>
      </c>
      <c r="B7" s="4" t="s">
        <v>59</v>
      </c>
      <c r="C7">
        <v>2030</v>
      </c>
      <c r="D7">
        <v>0</v>
      </c>
      <c r="E7">
        <f t="shared" si="1"/>
        <v>0</v>
      </c>
      <c r="F7">
        <v>0</v>
      </c>
      <c r="G7">
        <v>10</v>
      </c>
      <c r="H7" s="29">
        <v>563.83909089999997</v>
      </c>
      <c r="I7">
        <v>0</v>
      </c>
      <c r="J7">
        <v>0</v>
      </c>
      <c r="K7">
        <v>0</v>
      </c>
      <c r="L7">
        <v>0</v>
      </c>
      <c r="M7">
        <v>1</v>
      </c>
      <c r="N7" t="s">
        <v>993</v>
      </c>
      <c r="O7">
        <v>0.99</v>
      </c>
      <c r="P7">
        <v>0.99</v>
      </c>
      <c r="Q7">
        <v>0</v>
      </c>
    </row>
    <row r="8" spans="1:17" x14ac:dyDescent="0.55000000000000004">
      <c r="A8" t="str">
        <f t="shared" si="0"/>
        <v>Storage_FI_2030</v>
      </c>
      <c r="B8" s="4" t="s">
        <v>49</v>
      </c>
      <c r="C8">
        <v>2030</v>
      </c>
      <c r="D8">
        <v>0</v>
      </c>
      <c r="E8">
        <f t="shared" si="1"/>
        <v>0</v>
      </c>
      <c r="F8">
        <v>0</v>
      </c>
      <c r="G8">
        <v>10</v>
      </c>
      <c r="H8" s="29">
        <v>563.83909089999997</v>
      </c>
      <c r="I8">
        <v>0</v>
      </c>
      <c r="J8">
        <v>0</v>
      </c>
      <c r="K8">
        <v>0</v>
      </c>
      <c r="L8">
        <v>0</v>
      </c>
      <c r="M8">
        <v>1</v>
      </c>
      <c r="N8" t="s">
        <v>993</v>
      </c>
      <c r="O8">
        <v>0.99</v>
      </c>
      <c r="P8">
        <v>0.99</v>
      </c>
      <c r="Q8">
        <v>0</v>
      </c>
    </row>
    <row r="9" spans="1:17" x14ac:dyDescent="0.55000000000000004">
      <c r="A9" t="str">
        <f t="shared" si="0"/>
        <v>Storage_FR_2030</v>
      </c>
      <c r="B9" s="4" t="s">
        <v>41</v>
      </c>
      <c r="C9">
        <v>2030</v>
      </c>
      <c r="D9">
        <v>3003.0030029999998</v>
      </c>
      <c r="E9">
        <f t="shared" si="1"/>
        <v>2187118.6255707764</v>
      </c>
      <c r="F9">
        <v>957957958</v>
      </c>
      <c r="G9">
        <v>10</v>
      </c>
      <c r="H9" s="29">
        <v>563.83909089999997</v>
      </c>
      <c r="I9">
        <v>0</v>
      </c>
      <c r="J9">
        <v>0</v>
      </c>
      <c r="K9">
        <v>0</v>
      </c>
      <c r="L9">
        <v>0</v>
      </c>
      <c r="M9">
        <v>1</v>
      </c>
      <c r="N9" t="s">
        <v>993</v>
      </c>
      <c r="O9">
        <v>0.99</v>
      </c>
      <c r="P9">
        <v>0.99</v>
      </c>
      <c r="Q9">
        <v>0</v>
      </c>
    </row>
    <row r="10" spans="1:17" x14ac:dyDescent="0.55000000000000004">
      <c r="A10" t="str">
        <f t="shared" si="0"/>
        <v>Storage_DE_2030</v>
      </c>
      <c r="B10" s="4" t="s">
        <v>29</v>
      </c>
      <c r="C10">
        <v>2030</v>
      </c>
      <c r="D10">
        <v>3000000</v>
      </c>
      <c r="E10">
        <f t="shared" si="1"/>
        <v>4209689.1415525116</v>
      </c>
      <c r="F10">
        <v>1843843844</v>
      </c>
      <c r="G10">
        <v>10</v>
      </c>
      <c r="H10" s="29">
        <v>563.83909089999997</v>
      </c>
      <c r="I10">
        <v>0</v>
      </c>
      <c r="J10">
        <v>0</v>
      </c>
      <c r="K10">
        <v>0</v>
      </c>
      <c r="L10">
        <v>0</v>
      </c>
      <c r="M10">
        <v>1</v>
      </c>
      <c r="N10" t="s">
        <v>993</v>
      </c>
      <c r="O10">
        <v>0.99</v>
      </c>
      <c r="P10">
        <v>0.99</v>
      </c>
      <c r="Q10">
        <v>0</v>
      </c>
    </row>
    <row r="11" spans="1:17" x14ac:dyDescent="0.55000000000000004">
      <c r="A11" t="str">
        <f t="shared" si="0"/>
        <v>Storage_EL_2030</v>
      </c>
      <c r="B11" s="4" t="s">
        <v>63</v>
      </c>
      <c r="C11">
        <v>2030</v>
      </c>
      <c r="D11">
        <v>0</v>
      </c>
      <c r="E11">
        <f t="shared" si="1"/>
        <v>0</v>
      </c>
      <c r="F11">
        <v>0</v>
      </c>
      <c r="G11">
        <v>10</v>
      </c>
      <c r="H11" s="29">
        <v>563.83909089999997</v>
      </c>
      <c r="I11">
        <v>0</v>
      </c>
      <c r="J11">
        <v>0</v>
      </c>
      <c r="K11">
        <v>0</v>
      </c>
      <c r="L11">
        <v>0</v>
      </c>
      <c r="M11">
        <v>1</v>
      </c>
      <c r="N11" t="s">
        <v>993</v>
      </c>
      <c r="O11">
        <v>0.99</v>
      </c>
      <c r="P11">
        <v>0.99</v>
      </c>
      <c r="Q11">
        <v>0</v>
      </c>
    </row>
    <row r="12" spans="1:17" x14ac:dyDescent="0.55000000000000004">
      <c r="A12" t="str">
        <f t="shared" si="0"/>
        <v>Storage_HU_2030</v>
      </c>
      <c r="B12" s="4" t="s">
        <v>65</v>
      </c>
      <c r="C12">
        <v>2030</v>
      </c>
      <c r="D12">
        <v>0</v>
      </c>
      <c r="E12">
        <f t="shared" si="1"/>
        <v>1151836.7682648401</v>
      </c>
      <c r="F12">
        <v>504504504.5</v>
      </c>
      <c r="G12">
        <v>10</v>
      </c>
      <c r="H12" s="29">
        <v>563.83909089999997</v>
      </c>
      <c r="I12">
        <v>0</v>
      </c>
      <c r="J12">
        <v>0</v>
      </c>
      <c r="K12">
        <v>0</v>
      </c>
      <c r="L12">
        <v>0</v>
      </c>
      <c r="M12">
        <v>1</v>
      </c>
      <c r="N12" t="s">
        <v>993</v>
      </c>
      <c r="O12">
        <v>0.99</v>
      </c>
      <c r="P12">
        <v>0.99</v>
      </c>
      <c r="Q12">
        <v>0</v>
      </c>
    </row>
    <row r="13" spans="1:17" x14ac:dyDescent="0.55000000000000004">
      <c r="A13" t="str">
        <f t="shared" si="0"/>
        <v>Storage_IT_2030</v>
      </c>
      <c r="B13" s="4" t="s">
        <v>33</v>
      </c>
      <c r="C13">
        <v>2030</v>
      </c>
      <c r="D13">
        <v>0</v>
      </c>
      <c r="E13">
        <f t="shared" si="1"/>
        <v>3229256.6529680365</v>
      </c>
      <c r="F13">
        <v>1414414414</v>
      </c>
      <c r="G13">
        <v>10</v>
      </c>
      <c r="H13" s="29">
        <v>563.83909089999997</v>
      </c>
      <c r="I13">
        <v>0</v>
      </c>
      <c r="J13">
        <v>0</v>
      </c>
      <c r="K13">
        <v>0</v>
      </c>
      <c r="L13">
        <v>0</v>
      </c>
      <c r="M13">
        <v>1</v>
      </c>
      <c r="N13" t="s">
        <v>993</v>
      </c>
      <c r="O13">
        <v>0.99</v>
      </c>
      <c r="P13">
        <v>0.99</v>
      </c>
      <c r="Q13">
        <v>0</v>
      </c>
    </row>
    <row r="14" spans="1:17" x14ac:dyDescent="0.55000000000000004">
      <c r="A14" t="str">
        <f t="shared" si="0"/>
        <v>Storage_NL_2030</v>
      </c>
      <c r="B14" s="4" t="s">
        <v>35</v>
      </c>
      <c r="C14">
        <v>2030</v>
      </c>
      <c r="D14">
        <v>0</v>
      </c>
      <c r="E14">
        <f t="shared" si="1"/>
        <v>2372235.2488584477</v>
      </c>
      <c r="F14">
        <v>1039039039</v>
      </c>
      <c r="G14">
        <v>10</v>
      </c>
      <c r="H14" s="29">
        <v>563.83909089999997</v>
      </c>
      <c r="I14">
        <v>0</v>
      </c>
      <c r="J14">
        <v>0</v>
      </c>
      <c r="K14">
        <v>0</v>
      </c>
      <c r="L14">
        <v>0</v>
      </c>
      <c r="M14">
        <v>1</v>
      </c>
      <c r="N14" t="s">
        <v>993</v>
      </c>
      <c r="O14">
        <v>0.99</v>
      </c>
      <c r="P14">
        <v>0.99</v>
      </c>
      <c r="Q14">
        <v>0</v>
      </c>
    </row>
    <row r="15" spans="1:17" x14ac:dyDescent="0.55000000000000004">
      <c r="A15" t="str">
        <f t="shared" si="0"/>
        <v>Storage_PL_2030</v>
      </c>
      <c r="B15" s="4" t="s">
        <v>53</v>
      </c>
      <c r="C15">
        <v>2030</v>
      </c>
      <c r="D15">
        <v>0</v>
      </c>
      <c r="E15">
        <f t="shared" si="1"/>
        <v>637623.92534246575</v>
      </c>
      <c r="F15">
        <v>279279279.30000001</v>
      </c>
      <c r="G15">
        <v>10</v>
      </c>
      <c r="H15" s="29">
        <v>563.83909089999997</v>
      </c>
      <c r="I15">
        <v>0</v>
      </c>
      <c r="J15">
        <v>0</v>
      </c>
      <c r="K15">
        <v>0</v>
      </c>
      <c r="L15">
        <v>0</v>
      </c>
      <c r="M15">
        <v>1</v>
      </c>
      <c r="N15" t="s">
        <v>993</v>
      </c>
      <c r="O15">
        <v>0.99</v>
      </c>
      <c r="P15">
        <v>0.99</v>
      </c>
      <c r="Q15">
        <v>0</v>
      </c>
    </row>
    <row r="16" spans="1:17" x14ac:dyDescent="0.55000000000000004">
      <c r="A16" t="str">
        <f t="shared" si="0"/>
        <v>Storage_SK_2030</v>
      </c>
      <c r="B16" s="4" t="s">
        <v>73</v>
      </c>
      <c r="C16">
        <v>2030</v>
      </c>
      <c r="D16">
        <v>0</v>
      </c>
      <c r="E16">
        <f t="shared" si="1"/>
        <v>822740.54885844747</v>
      </c>
      <c r="F16">
        <v>360360360.39999998</v>
      </c>
      <c r="G16">
        <v>10</v>
      </c>
      <c r="H16" s="29">
        <v>563.83909089999997</v>
      </c>
      <c r="I16">
        <v>0</v>
      </c>
      <c r="J16">
        <v>0</v>
      </c>
      <c r="K16">
        <v>0</v>
      </c>
      <c r="L16">
        <v>0</v>
      </c>
      <c r="M16">
        <v>1</v>
      </c>
      <c r="N16" t="s">
        <v>993</v>
      </c>
      <c r="O16">
        <v>0.99</v>
      </c>
      <c r="P16">
        <v>0.99</v>
      </c>
      <c r="Q16">
        <v>0</v>
      </c>
    </row>
    <row r="17" spans="1:17" x14ac:dyDescent="0.55000000000000004">
      <c r="A17" t="str">
        <f t="shared" si="0"/>
        <v>Storage_SI_2030</v>
      </c>
      <c r="B17" s="4" t="s">
        <v>81</v>
      </c>
      <c r="C17">
        <v>2030</v>
      </c>
      <c r="D17">
        <v>0</v>
      </c>
      <c r="E17">
        <f t="shared" si="1"/>
        <v>0</v>
      </c>
      <c r="F17">
        <v>0</v>
      </c>
      <c r="G17">
        <v>10</v>
      </c>
      <c r="H17" s="29">
        <v>563.83909089999997</v>
      </c>
      <c r="I17">
        <v>0</v>
      </c>
      <c r="J17">
        <v>0</v>
      </c>
      <c r="K17">
        <v>0</v>
      </c>
      <c r="L17">
        <v>0</v>
      </c>
      <c r="M17">
        <v>1</v>
      </c>
      <c r="N17" t="s">
        <v>993</v>
      </c>
      <c r="O17">
        <v>0.99</v>
      </c>
      <c r="P17">
        <v>0.99</v>
      </c>
      <c r="Q17">
        <v>0</v>
      </c>
    </row>
    <row r="18" spans="1:17" x14ac:dyDescent="0.55000000000000004">
      <c r="A18" t="str">
        <f t="shared" si="0"/>
        <v>Storage_ES_2030</v>
      </c>
      <c r="B18" s="4" t="s">
        <v>37</v>
      </c>
      <c r="C18">
        <v>2030</v>
      </c>
      <c r="D18">
        <v>0</v>
      </c>
      <c r="E18">
        <f t="shared" si="1"/>
        <v>562206.04155251139</v>
      </c>
      <c r="F18">
        <v>246246246.19999999</v>
      </c>
      <c r="G18">
        <v>10</v>
      </c>
      <c r="H18" s="29">
        <v>563.83909089999997</v>
      </c>
      <c r="I18">
        <v>0</v>
      </c>
      <c r="J18">
        <v>0</v>
      </c>
      <c r="K18">
        <v>0</v>
      </c>
      <c r="L18">
        <v>0</v>
      </c>
      <c r="M18">
        <v>1</v>
      </c>
      <c r="N18" t="s">
        <v>993</v>
      </c>
      <c r="O18">
        <v>0.99</v>
      </c>
      <c r="P18">
        <v>0.99</v>
      </c>
      <c r="Q18">
        <v>0</v>
      </c>
    </row>
    <row r="19" spans="1:17" x14ac:dyDescent="0.55000000000000004">
      <c r="A19" t="str">
        <f t="shared" si="0"/>
        <v>Storage_SE_2030</v>
      </c>
      <c r="B19" s="4" t="s">
        <v>55</v>
      </c>
      <c r="C19">
        <v>2030</v>
      </c>
      <c r="D19">
        <v>0</v>
      </c>
      <c r="E19">
        <f t="shared" si="1"/>
        <v>1371.2342479452054</v>
      </c>
      <c r="F19">
        <v>600600.60060000001</v>
      </c>
      <c r="G19">
        <v>10</v>
      </c>
      <c r="H19" s="29">
        <v>563.83909089999997</v>
      </c>
      <c r="I19">
        <v>0</v>
      </c>
      <c r="J19">
        <v>0</v>
      </c>
      <c r="K19">
        <v>0</v>
      </c>
      <c r="L19">
        <v>0</v>
      </c>
      <c r="M19">
        <v>1</v>
      </c>
      <c r="N19" t="s">
        <v>993</v>
      </c>
      <c r="O19">
        <v>0.99</v>
      </c>
      <c r="P19">
        <v>0.99</v>
      </c>
      <c r="Q19">
        <v>0</v>
      </c>
    </row>
    <row r="20" spans="1:17" x14ac:dyDescent="0.55000000000000004">
      <c r="A20" t="str">
        <f t="shared" si="0"/>
        <v>Storage_UK_2030</v>
      </c>
      <c r="B20" s="4" t="s">
        <v>45</v>
      </c>
      <c r="C20">
        <v>2030</v>
      </c>
      <c r="D20">
        <v>1000000</v>
      </c>
      <c r="E20">
        <f t="shared" si="1"/>
        <v>329096.21940639272</v>
      </c>
      <c r="F20">
        <v>144144144.09999999</v>
      </c>
      <c r="G20">
        <v>10</v>
      </c>
      <c r="H20" s="29">
        <v>563.83909089999997</v>
      </c>
      <c r="I20">
        <v>0</v>
      </c>
      <c r="J20">
        <v>0</v>
      </c>
      <c r="K20">
        <v>0</v>
      </c>
      <c r="L20">
        <v>0</v>
      </c>
      <c r="M20">
        <v>1</v>
      </c>
      <c r="N20" t="s">
        <v>993</v>
      </c>
      <c r="O20">
        <v>0.99</v>
      </c>
      <c r="P20">
        <v>0.99</v>
      </c>
      <c r="Q20">
        <v>0</v>
      </c>
    </row>
    <row r="21" spans="1:17" x14ac:dyDescent="0.55000000000000004">
      <c r="A21" t="str">
        <f t="shared" si="0"/>
        <v>Storage_AT_2040</v>
      </c>
      <c r="B21" s="4" t="s">
        <v>51</v>
      </c>
      <c r="C21">
        <v>2040</v>
      </c>
      <c r="D21">
        <v>0</v>
      </c>
      <c r="E21">
        <f>F21*(2*G21)/8760</f>
        <v>1570063.2139269407</v>
      </c>
      <c r="F21">
        <v>687687687.70000005</v>
      </c>
      <c r="G21">
        <v>10</v>
      </c>
      <c r="H21" s="29">
        <v>563.83909089999997</v>
      </c>
      <c r="I21">
        <v>0</v>
      </c>
      <c r="J21">
        <v>0</v>
      </c>
      <c r="K21">
        <v>0</v>
      </c>
      <c r="L21">
        <v>0</v>
      </c>
      <c r="M21">
        <v>1</v>
      </c>
      <c r="N21" t="s">
        <v>993</v>
      </c>
      <c r="O21">
        <v>0.99</v>
      </c>
      <c r="P21">
        <v>0.99</v>
      </c>
      <c r="Q21">
        <v>0</v>
      </c>
    </row>
    <row r="22" spans="1:17" x14ac:dyDescent="0.55000000000000004">
      <c r="A22" t="str">
        <f t="shared" si="0"/>
        <v>Storage_BE_2040</v>
      </c>
      <c r="B22" s="4" t="s">
        <v>57</v>
      </c>
      <c r="C22">
        <v>2040</v>
      </c>
      <c r="D22">
        <v>0</v>
      </c>
      <c r="E22">
        <f t="shared" ref="E22:E38" si="2">F22*(2*G22)/8760</f>
        <v>150835.76728310503</v>
      </c>
      <c r="F22">
        <v>66066066.07</v>
      </c>
      <c r="G22">
        <v>10</v>
      </c>
      <c r="H22" s="29">
        <v>563.83909089999997</v>
      </c>
      <c r="I22">
        <v>0</v>
      </c>
      <c r="J22">
        <v>0</v>
      </c>
      <c r="K22">
        <v>0</v>
      </c>
      <c r="L22">
        <v>0</v>
      </c>
      <c r="M22">
        <v>1</v>
      </c>
      <c r="N22" t="s">
        <v>993</v>
      </c>
      <c r="O22">
        <v>0.99</v>
      </c>
      <c r="P22">
        <v>0.99</v>
      </c>
      <c r="Q22">
        <v>0</v>
      </c>
    </row>
    <row r="23" spans="1:17" x14ac:dyDescent="0.55000000000000004">
      <c r="A23" t="str">
        <f t="shared" si="0"/>
        <v>Storage_CZ_2040</v>
      </c>
      <c r="B23" s="4" t="s">
        <v>75</v>
      </c>
      <c r="C23">
        <v>2040</v>
      </c>
      <c r="D23">
        <v>0</v>
      </c>
      <c r="E23">
        <f t="shared" si="2"/>
        <v>713041.80890410964</v>
      </c>
      <c r="F23">
        <v>312312312.30000001</v>
      </c>
      <c r="G23">
        <v>10</v>
      </c>
      <c r="H23" s="29">
        <v>563.83909089999997</v>
      </c>
      <c r="I23">
        <v>0</v>
      </c>
      <c r="J23">
        <v>0</v>
      </c>
      <c r="K23">
        <v>0</v>
      </c>
      <c r="L23">
        <v>0</v>
      </c>
      <c r="M23">
        <v>1</v>
      </c>
      <c r="N23" t="s">
        <v>993</v>
      </c>
      <c r="O23">
        <v>0.99</v>
      </c>
      <c r="P23">
        <v>0.99</v>
      </c>
      <c r="Q23">
        <v>0</v>
      </c>
    </row>
    <row r="24" spans="1:17" x14ac:dyDescent="0.55000000000000004">
      <c r="A24" t="str">
        <f t="shared" si="0"/>
        <v>Storage_DK_2040</v>
      </c>
      <c r="B24" s="4" t="s">
        <v>43</v>
      </c>
      <c r="C24">
        <v>2040</v>
      </c>
      <c r="D24">
        <v>0</v>
      </c>
      <c r="E24">
        <f t="shared" si="2"/>
        <v>226253.65091324202</v>
      </c>
      <c r="F24">
        <v>99099099.099999994</v>
      </c>
      <c r="G24">
        <v>10</v>
      </c>
      <c r="H24" s="29">
        <v>563.83909089999997</v>
      </c>
      <c r="I24">
        <v>0</v>
      </c>
      <c r="J24">
        <v>0</v>
      </c>
      <c r="K24">
        <v>0</v>
      </c>
      <c r="L24">
        <v>0</v>
      </c>
      <c r="M24">
        <v>1</v>
      </c>
      <c r="N24" t="s">
        <v>993</v>
      </c>
      <c r="O24">
        <v>0.99</v>
      </c>
      <c r="P24">
        <v>0.99</v>
      </c>
      <c r="Q24">
        <v>0</v>
      </c>
    </row>
    <row r="25" spans="1:17" x14ac:dyDescent="0.55000000000000004">
      <c r="A25" t="str">
        <f t="shared" si="0"/>
        <v>Storage_EE_2040</v>
      </c>
      <c r="B25" s="4" t="s">
        <v>59</v>
      </c>
      <c r="C25">
        <v>2040</v>
      </c>
      <c r="D25">
        <v>0</v>
      </c>
      <c r="E25">
        <f t="shared" si="2"/>
        <v>0</v>
      </c>
      <c r="F25">
        <v>0</v>
      </c>
      <c r="G25">
        <v>10</v>
      </c>
      <c r="H25" s="29">
        <v>563.83909089999997</v>
      </c>
      <c r="I25">
        <v>0</v>
      </c>
      <c r="J25">
        <v>0</v>
      </c>
      <c r="K25">
        <v>0</v>
      </c>
      <c r="L25">
        <v>0</v>
      </c>
      <c r="M25">
        <v>1</v>
      </c>
      <c r="N25" t="s">
        <v>993</v>
      </c>
      <c r="O25">
        <v>0.99</v>
      </c>
      <c r="P25">
        <v>0.99</v>
      </c>
      <c r="Q25">
        <v>0</v>
      </c>
    </row>
    <row r="26" spans="1:17" x14ac:dyDescent="0.55000000000000004">
      <c r="A26" t="str">
        <f t="shared" si="0"/>
        <v>Storage_FI_2040</v>
      </c>
      <c r="B26" s="4" t="s">
        <v>49</v>
      </c>
      <c r="C26">
        <v>2040</v>
      </c>
      <c r="D26">
        <v>0</v>
      </c>
      <c r="E26">
        <f t="shared" si="2"/>
        <v>0</v>
      </c>
      <c r="F26">
        <v>0</v>
      </c>
      <c r="G26">
        <v>10</v>
      </c>
      <c r="H26" s="29">
        <v>563.83909089999997</v>
      </c>
      <c r="I26">
        <v>0</v>
      </c>
      <c r="J26">
        <v>0</v>
      </c>
      <c r="K26">
        <v>0</v>
      </c>
      <c r="L26">
        <v>0</v>
      </c>
      <c r="M26">
        <v>1</v>
      </c>
      <c r="N26" t="s">
        <v>993</v>
      </c>
      <c r="O26">
        <v>0.99</v>
      </c>
      <c r="P26">
        <v>0.99</v>
      </c>
      <c r="Q26">
        <v>0</v>
      </c>
    </row>
    <row r="27" spans="1:17" x14ac:dyDescent="0.55000000000000004">
      <c r="A27" t="str">
        <f t="shared" si="0"/>
        <v>Storage_FR_2040</v>
      </c>
      <c r="B27" s="4" t="s">
        <v>41</v>
      </c>
      <c r="C27">
        <v>2040</v>
      </c>
      <c r="D27">
        <v>3003.0030029999998</v>
      </c>
      <c r="E27">
        <f t="shared" si="2"/>
        <v>2187118.6255707764</v>
      </c>
      <c r="F27">
        <v>957957958</v>
      </c>
      <c r="G27">
        <v>10</v>
      </c>
      <c r="H27" s="29">
        <v>563.83909089999997</v>
      </c>
      <c r="I27">
        <v>0</v>
      </c>
      <c r="J27">
        <v>0</v>
      </c>
      <c r="K27">
        <v>0</v>
      </c>
      <c r="L27">
        <v>0</v>
      </c>
      <c r="M27">
        <v>1</v>
      </c>
      <c r="N27" t="s">
        <v>993</v>
      </c>
      <c r="O27">
        <v>0.99</v>
      </c>
      <c r="P27">
        <v>0.99</v>
      </c>
      <c r="Q27">
        <v>0</v>
      </c>
    </row>
    <row r="28" spans="1:17" x14ac:dyDescent="0.55000000000000004">
      <c r="A28" t="str">
        <f t="shared" si="0"/>
        <v>Storage_DE_2040</v>
      </c>
      <c r="B28" s="4" t="s">
        <v>29</v>
      </c>
      <c r="C28">
        <v>2040</v>
      </c>
      <c r="D28">
        <v>3000000</v>
      </c>
      <c r="E28">
        <f t="shared" si="2"/>
        <v>4209689.1415525116</v>
      </c>
      <c r="F28">
        <v>1843843844</v>
      </c>
      <c r="G28">
        <v>10</v>
      </c>
      <c r="H28" s="29">
        <v>563.83909089999997</v>
      </c>
      <c r="I28">
        <v>0</v>
      </c>
      <c r="J28">
        <v>0</v>
      </c>
      <c r="K28">
        <v>0</v>
      </c>
      <c r="L28">
        <v>0</v>
      </c>
      <c r="M28">
        <v>1</v>
      </c>
      <c r="N28" t="s">
        <v>993</v>
      </c>
      <c r="O28">
        <v>0.99</v>
      </c>
      <c r="P28">
        <v>0.99</v>
      </c>
      <c r="Q28">
        <v>0</v>
      </c>
    </row>
    <row r="29" spans="1:17" x14ac:dyDescent="0.55000000000000004">
      <c r="A29" t="str">
        <f t="shared" si="0"/>
        <v>Storage_EL_2040</v>
      </c>
      <c r="B29" s="4" t="s">
        <v>63</v>
      </c>
      <c r="C29">
        <v>2040</v>
      </c>
      <c r="D29">
        <v>0</v>
      </c>
      <c r="E29">
        <f t="shared" si="2"/>
        <v>0</v>
      </c>
      <c r="F29">
        <v>0</v>
      </c>
      <c r="G29">
        <v>10</v>
      </c>
      <c r="H29" s="29">
        <v>563.83909089999997</v>
      </c>
      <c r="I29">
        <v>0</v>
      </c>
      <c r="J29">
        <v>0</v>
      </c>
      <c r="K29">
        <v>0</v>
      </c>
      <c r="L29">
        <v>0</v>
      </c>
      <c r="M29">
        <v>1</v>
      </c>
      <c r="N29" t="s">
        <v>993</v>
      </c>
      <c r="O29">
        <v>0.99</v>
      </c>
      <c r="P29">
        <v>0.99</v>
      </c>
      <c r="Q29">
        <v>0</v>
      </c>
    </row>
    <row r="30" spans="1:17" x14ac:dyDescent="0.55000000000000004">
      <c r="A30" t="str">
        <f t="shared" si="0"/>
        <v>Storage_HU_2040</v>
      </c>
      <c r="B30" s="4" t="s">
        <v>65</v>
      </c>
      <c r="C30">
        <v>2040</v>
      </c>
      <c r="D30">
        <v>0</v>
      </c>
      <c r="E30">
        <f t="shared" si="2"/>
        <v>1151836.7682648401</v>
      </c>
      <c r="F30">
        <v>504504504.5</v>
      </c>
      <c r="G30">
        <v>10</v>
      </c>
      <c r="H30" s="29">
        <v>563.83909089999997</v>
      </c>
      <c r="I30">
        <v>0</v>
      </c>
      <c r="J30">
        <v>0</v>
      </c>
      <c r="K30">
        <v>0</v>
      </c>
      <c r="L30">
        <v>0</v>
      </c>
      <c r="M30">
        <v>1</v>
      </c>
      <c r="N30" t="s">
        <v>993</v>
      </c>
      <c r="O30">
        <v>0.99</v>
      </c>
      <c r="P30">
        <v>0.99</v>
      </c>
      <c r="Q30">
        <v>0</v>
      </c>
    </row>
    <row r="31" spans="1:17" x14ac:dyDescent="0.55000000000000004">
      <c r="A31" t="str">
        <f t="shared" si="0"/>
        <v>Storage_IT_2040</v>
      </c>
      <c r="B31" s="4" t="s">
        <v>33</v>
      </c>
      <c r="C31">
        <v>2040</v>
      </c>
      <c r="D31">
        <v>0</v>
      </c>
      <c r="E31">
        <f t="shared" si="2"/>
        <v>3229256.6529680365</v>
      </c>
      <c r="F31">
        <v>1414414414</v>
      </c>
      <c r="G31">
        <v>10</v>
      </c>
      <c r="H31" s="29">
        <v>563.83909089999997</v>
      </c>
      <c r="I31">
        <v>0</v>
      </c>
      <c r="J31">
        <v>0</v>
      </c>
      <c r="K31">
        <v>0</v>
      </c>
      <c r="L31">
        <v>0</v>
      </c>
      <c r="M31">
        <v>1</v>
      </c>
      <c r="N31" t="s">
        <v>993</v>
      </c>
      <c r="O31">
        <v>0.99</v>
      </c>
      <c r="P31">
        <v>0.99</v>
      </c>
      <c r="Q31">
        <v>0</v>
      </c>
    </row>
    <row r="32" spans="1:17" x14ac:dyDescent="0.55000000000000004">
      <c r="A32" t="str">
        <f t="shared" si="0"/>
        <v>Storage_NL_2040</v>
      </c>
      <c r="B32" s="4" t="s">
        <v>35</v>
      </c>
      <c r="C32">
        <v>2040</v>
      </c>
      <c r="D32">
        <v>0</v>
      </c>
      <c r="E32">
        <f t="shared" si="2"/>
        <v>2372235.2488584477</v>
      </c>
      <c r="F32">
        <v>1039039039</v>
      </c>
      <c r="G32">
        <v>10</v>
      </c>
      <c r="H32" s="29">
        <v>563.83909089999997</v>
      </c>
      <c r="I32">
        <v>0</v>
      </c>
      <c r="J32">
        <v>0</v>
      </c>
      <c r="K32">
        <v>0</v>
      </c>
      <c r="L32">
        <v>0</v>
      </c>
      <c r="M32">
        <v>1</v>
      </c>
      <c r="N32" t="s">
        <v>993</v>
      </c>
      <c r="O32">
        <v>0.99</v>
      </c>
      <c r="P32">
        <v>0.99</v>
      </c>
      <c r="Q32">
        <v>0</v>
      </c>
    </row>
    <row r="33" spans="1:17" x14ac:dyDescent="0.55000000000000004">
      <c r="A33" t="str">
        <f t="shared" si="0"/>
        <v>Storage_PL_2040</v>
      </c>
      <c r="B33" s="4" t="s">
        <v>53</v>
      </c>
      <c r="C33">
        <v>2040</v>
      </c>
      <c r="D33">
        <v>0</v>
      </c>
      <c r="E33">
        <f t="shared" si="2"/>
        <v>637623.92534246575</v>
      </c>
      <c r="F33">
        <v>279279279.30000001</v>
      </c>
      <c r="G33">
        <v>10</v>
      </c>
      <c r="H33" s="29">
        <v>563.83909089999997</v>
      </c>
      <c r="I33">
        <v>0</v>
      </c>
      <c r="J33">
        <v>0</v>
      </c>
      <c r="K33">
        <v>0</v>
      </c>
      <c r="L33">
        <v>0</v>
      </c>
      <c r="M33">
        <v>1</v>
      </c>
      <c r="N33" t="s">
        <v>993</v>
      </c>
      <c r="O33">
        <v>0.99</v>
      </c>
      <c r="P33">
        <v>0.99</v>
      </c>
      <c r="Q33">
        <v>0</v>
      </c>
    </row>
    <row r="34" spans="1:17" x14ac:dyDescent="0.55000000000000004">
      <c r="A34" t="str">
        <f t="shared" si="0"/>
        <v>Storage_SK_2040</v>
      </c>
      <c r="B34" s="4" t="s">
        <v>73</v>
      </c>
      <c r="C34">
        <v>2040</v>
      </c>
      <c r="D34">
        <v>0</v>
      </c>
      <c r="E34">
        <f t="shared" si="2"/>
        <v>822740.54885844747</v>
      </c>
      <c r="F34">
        <v>360360360.39999998</v>
      </c>
      <c r="G34">
        <v>10</v>
      </c>
      <c r="H34" s="29">
        <v>563.83909089999997</v>
      </c>
      <c r="I34">
        <v>0</v>
      </c>
      <c r="J34">
        <v>0</v>
      </c>
      <c r="K34">
        <v>0</v>
      </c>
      <c r="L34">
        <v>0</v>
      </c>
      <c r="M34">
        <v>1</v>
      </c>
      <c r="N34" t="s">
        <v>993</v>
      </c>
      <c r="O34">
        <v>0.99</v>
      </c>
      <c r="P34">
        <v>0.99</v>
      </c>
      <c r="Q34">
        <v>0</v>
      </c>
    </row>
    <row r="35" spans="1:17" x14ac:dyDescent="0.55000000000000004">
      <c r="A35" t="str">
        <f t="shared" si="0"/>
        <v>Storage_SI_2040</v>
      </c>
      <c r="B35" s="4" t="s">
        <v>81</v>
      </c>
      <c r="C35">
        <v>2040</v>
      </c>
      <c r="D35">
        <v>0</v>
      </c>
      <c r="E35">
        <f t="shared" si="2"/>
        <v>0</v>
      </c>
      <c r="F35">
        <v>0</v>
      </c>
      <c r="G35">
        <v>10</v>
      </c>
      <c r="H35" s="29">
        <v>563.83909089999997</v>
      </c>
      <c r="I35">
        <v>0</v>
      </c>
      <c r="J35">
        <v>0</v>
      </c>
      <c r="K35">
        <v>0</v>
      </c>
      <c r="L35">
        <v>0</v>
      </c>
      <c r="M35">
        <v>1</v>
      </c>
      <c r="N35" t="s">
        <v>993</v>
      </c>
      <c r="O35">
        <v>0.99</v>
      </c>
      <c r="P35">
        <v>0.99</v>
      </c>
      <c r="Q35">
        <v>0</v>
      </c>
    </row>
    <row r="36" spans="1:17" x14ac:dyDescent="0.55000000000000004">
      <c r="A36" t="str">
        <f t="shared" si="0"/>
        <v>Storage_ES_2040</v>
      </c>
      <c r="B36" s="4" t="s">
        <v>37</v>
      </c>
      <c r="C36">
        <v>2040</v>
      </c>
      <c r="D36">
        <v>0</v>
      </c>
      <c r="E36">
        <f t="shared" si="2"/>
        <v>562206.04155251139</v>
      </c>
      <c r="F36">
        <v>246246246.19999999</v>
      </c>
      <c r="G36">
        <v>10</v>
      </c>
      <c r="H36" s="29">
        <v>563.83909089999997</v>
      </c>
      <c r="I36">
        <v>0</v>
      </c>
      <c r="J36">
        <v>0</v>
      </c>
      <c r="K36">
        <v>0</v>
      </c>
      <c r="L36">
        <v>0</v>
      </c>
      <c r="M36">
        <v>1</v>
      </c>
      <c r="N36" t="s">
        <v>993</v>
      </c>
      <c r="O36">
        <v>0.99</v>
      </c>
      <c r="P36">
        <v>0.99</v>
      </c>
      <c r="Q36">
        <v>0</v>
      </c>
    </row>
    <row r="37" spans="1:17" x14ac:dyDescent="0.55000000000000004">
      <c r="A37" t="str">
        <f t="shared" si="0"/>
        <v>Storage_SE_2040</v>
      </c>
      <c r="B37" s="4" t="s">
        <v>55</v>
      </c>
      <c r="C37">
        <v>2040</v>
      </c>
      <c r="D37">
        <v>0</v>
      </c>
      <c r="E37">
        <f t="shared" si="2"/>
        <v>1371.2342479452054</v>
      </c>
      <c r="F37">
        <v>600600.60060000001</v>
      </c>
      <c r="G37">
        <v>10</v>
      </c>
      <c r="H37" s="29">
        <v>563.83909089999997</v>
      </c>
      <c r="I37">
        <v>0</v>
      </c>
      <c r="J37">
        <v>0</v>
      </c>
      <c r="K37">
        <v>0</v>
      </c>
      <c r="L37">
        <v>0</v>
      </c>
      <c r="M37">
        <v>1</v>
      </c>
      <c r="N37" t="s">
        <v>993</v>
      </c>
      <c r="O37">
        <v>0.99</v>
      </c>
      <c r="P37">
        <v>0.99</v>
      </c>
      <c r="Q37">
        <v>0</v>
      </c>
    </row>
    <row r="38" spans="1:17" x14ac:dyDescent="0.55000000000000004">
      <c r="A38" t="str">
        <f t="shared" si="0"/>
        <v>Storage_UK_2040</v>
      </c>
      <c r="B38" s="4" t="s">
        <v>45</v>
      </c>
      <c r="C38">
        <v>2040</v>
      </c>
      <c r="D38">
        <v>1000000</v>
      </c>
      <c r="E38">
        <f t="shared" si="2"/>
        <v>329096.21940639272</v>
      </c>
      <c r="F38">
        <v>144144144.09999999</v>
      </c>
      <c r="G38">
        <v>10</v>
      </c>
      <c r="H38" s="29">
        <v>563.83909089999997</v>
      </c>
      <c r="I38">
        <v>0</v>
      </c>
      <c r="J38">
        <v>0</v>
      </c>
      <c r="K38">
        <v>0</v>
      </c>
      <c r="L38">
        <v>0</v>
      </c>
      <c r="M38">
        <v>1</v>
      </c>
      <c r="N38" t="s">
        <v>993</v>
      </c>
      <c r="O38">
        <v>0.99</v>
      </c>
      <c r="P38">
        <v>0.99</v>
      </c>
      <c r="Q38">
        <v>0</v>
      </c>
    </row>
    <row r="39" spans="1:17" x14ac:dyDescent="0.55000000000000004">
      <c r="A39" t="str">
        <f t="shared" si="0"/>
        <v>Storage_AT_2050</v>
      </c>
      <c r="B39" s="4" t="s">
        <v>51</v>
      </c>
      <c r="C39">
        <v>2050</v>
      </c>
      <c r="D39">
        <v>0</v>
      </c>
      <c r="E39">
        <f>F39*(2*G39)/8760</f>
        <v>1570063.2139269407</v>
      </c>
      <c r="F39">
        <v>687687687.70000005</v>
      </c>
      <c r="G39">
        <v>10</v>
      </c>
      <c r="H39" s="29">
        <v>563.83909089999997</v>
      </c>
      <c r="I39">
        <v>0</v>
      </c>
      <c r="J39">
        <v>0</v>
      </c>
      <c r="K39">
        <v>0</v>
      </c>
      <c r="L39">
        <v>0</v>
      </c>
      <c r="M39">
        <v>1</v>
      </c>
      <c r="N39" t="s">
        <v>993</v>
      </c>
      <c r="O39">
        <v>0.99</v>
      </c>
      <c r="P39">
        <v>0.99</v>
      </c>
      <c r="Q39">
        <v>0</v>
      </c>
    </row>
    <row r="40" spans="1:17" x14ac:dyDescent="0.55000000000000004">
      <c r="A40" t="str">
        <f t="shared" si="0"/>
        <v>Storage_BE_2050</v>
      </c>
      <c r="B40" s="4" t="s">
        <v>57</v>
      </c>
      <c r="C40">
        <v>2050</v>
      </c>
      <c r="D40">
        <v>0</v>
      </c>
      <c r="E40">
        <f t="shared" ref="E40:E56" si="3">F40*(2*G40)/8760</f>
        <v>150835.76728310503</v>
      </c>
      <c r="F40">
        <v>66066066.07</v>
      </c>
      <c r="G40">
        <v>10</v>
      </c>
      <c r="H40" s="29">
        <v>563.83909089999997</v>
      </c>
      <c r="I40">
        <v>0</v>
      </c>
      <c r="J40">
        <v>0</v>
      </c>
      <c r="K40">
        <v>0</v>
      </c>
      <c r="L40">
        <v>0</v>
      </c>
      <c r="M40">
        <v>1</v>
      </c>
      <c r="N40" t="s">
        <v>993</v>
      </c>
      <c r="O40">
        <v>0.99</v>
      </c>
      <c r="P40">
        <v>0.99</v>
      </c>
      <c r="Q40">
        <v>0</v>
      </c>
    </row>
    <row r="41" spans="1:17" x14ac:dyDescent="0.55000000000000004">
      <c r="A41" t="str">
        <f t="shared" si="0"/>
        <v>Storage_CZ_2050</v>
      </c>
      <c r="B41" s="4" t="s">
        <v>75</v>
      </c>
      <c r="C41">
        <v>2050</v>
      </c>
      <c r="D41">
        <v>0</v>
      </c>
      <c r="E41">
        <f t="shared" si="3"/>
        <v>713041.80890410964</v>
      </c>
      <c r="F41">
        <v>312312312.30000001</v>
      </c>
      <c r="G41">
        <v>10</v>
      </c>
      <c r="H41" s="29">
        <v>563.83909089999997</v>
      </c>
      <c r="I41">
        <v>0</v>
      </c>
      <c r="J41">
        <v>0</v>
      </c>
      <c r="K41">
        <v>0</v>
      </c>
      <c r="L41">
        <v>0</v>
      </c>
      <c r="M41">
        <v>1</v>
      </c>
      <c r="N41" t="s">
        <v>993</v>
      </c>
      <c r="O41">
        <v>0.99</v>
      </c>
      <c r="P41">
        <v>0.99</v>
      </c>
      <c r="Q41">
        <v>0</v>
      </c>
    </row>
    <row r="42" spans="1:17" x14ac:dyDescent="0.55000000000000004">
      <c r="A42" t="str">
        <f t="shared" si="0"/>
        <v>Storage_DK_2050</v>
      </c>
      <c r="B42" s="4" t="s">
        <v>43</v>
      </c>
      <c r="C42">
        <v>2050</v>
      </c>
      <c r="D42">
        <v>0</v>
      </c>
      <c r="E42">
        <f t="shared" si="3"/>
        <v>226253.65091324202</v>
      </c>
      <c r="F42">
        <v>99099099.099999994</v>
      </c>
      <c r="G42">
        <v>10</v>
      </c>
      <c r="H42" s="29">
        <v>563.83909089999997</v>
      </c>
      <c r="I42">
        <v>0</v>
      </c>
      <c r="J42">
        <v>0</v>
      </c>
      <c r="K42">
        <v>0</v>
      </c>
      <c r="L42">
        <v>0</v>
      </c>
      <c r="M42">
        <v>1</v>
      </c>
      <c r="N42" t="s">
        <v>993</v>
      </c>
      <c r="O42">
        <v>0.99</v>
      </c>
      <c r="P42">
        <v>0.99</v>
      </c>
      <c r="Q42">
        <v>0</v>
      </c>
    </row>
    <row r="43" spans="1:17" x14ac:dyDescent="0.55000000000000004">
      <c r="A43" t="str">
        <f t="shared" si="0"/>
        <v>Storage_EE_2050</v>
      </c>
      <c r="B43" s="4" t="s">
        <v>59</v>
      </c>
      <c r="C43">
        <v>2050</v>
      </c>
      <c r="D43">
        <v>0</v>
      </c>
      <c r="E43">
        <f t="shared" si="3"/>
        <v>0</v>
      </c>
      <c r="F43">
        <v>0</v>
      </c>
      <c r="G43">
        <v>10</v>
      </c>
      <c r="H43" s="29">
        <v>563.83909089999997</v>
      </c>
      <c r="I43">
        <v>0</v>
      </c>
      <c r="J43">
        <v>0</v>
      </c>
      <c r="K43">
        <v>0</v>
      </c>
      <c r="L43">
        <v>0</v>
      </c>
      <c r="M43">
        <v>1</v>
      </c>
      <c r="N43" t="s">
        <v>993</v>
      </c>
      <c r="O43">
        <v>0.99</v>
      </c>
      <c r="P43">
        <v>0.99</v>
      </c>
      <c r="Q43">
        <v>0</v>
      </c>
    </row>
    <row r="44" spans="1:17" x14ac:dyDescent="0.55000000000000004">
      <c r="A44" t="str">
        <f t="shared" si="0"/>
        <v>Storage_FI_2050</v>
      </c>
      <c r="B44" s="4" t="s">
        <v>49</v>
      </c>
      <c r="C44">
        <v>2050</v>
      </c>
      <c r="D44">
        <v>0</v>
      </c>
      <c r="E44">
        <f t="shared" si="3"/>
        <v>0</v>
      </c>
      <c r="F44">
        <v>0</v>
      </c>
      <c r="G44">
        <v>10</v>
      </c>
      <c r="H44" s="29">
        <v>563.83909089999997</v>
      </c>
      <c r="I44">
        <v>0</v>
      </c>
      <c r="J44">
        <v>0</v>
      </c>
      <c r="K44">
        <v>0</v>
      </c>
      <c r="L44">
        <v>0</v>
      </c>
      <c r="M44">
        <v>1</v>
      </c>
      <c r="N44" t="s">
        <v>993</v>
      </c>
      <c r="O44">
        <v>0.99</v>
      </c>
      <c r="P44">
        <v>0.99</v>
      </c>
      <c r="Q44">
        <v>0</v>
      </c>
    </row>
    <row r="45" spans="1:17" x14ac:dyDescent="0.55000000000000004">
      <c r="A45" t="str">
        <f t="shared" si="0"/>
        <v>Storage_FR_2050</v>
      </c>
      <c r="B45" s="4" t="s">
        <v>41</v>
      </c>
      <c r="C45">
        <v>2050</v>
      </c>
      <c r="D45">
        <v>3003.0030029999998</v>
      </c>
      <c r="E45">
        <f t="shared" si="3"/>
        <v>2187118.6255707764</v>
      </c>
      <c r="F45">
        <v>957957958</v>
      </c>
      <c r="G45">
        <v>10</v>
      </c>
      <c r="H45" s="29">
        <v>563.83909089999997</v>
      </c>
      <c r="I45">
        <v>0</v>
      </c>
      <c r="J45">
        <v>0</v>
      </c>
      <c r="K45">
        <v>0</v>
      </c>
      <c r="L45">
        <v>0</v>
      </c>
      <c r="M45">
        <v>1</v>
      </c>
      <c r="N45" t="s">
        <v>993</v>
      </c>
      <c r="O45">
        <v>0.99</v>
      </c>
      <c r="P45">
        <v>0.99</v>
      </c>
      <c r="Q45">
        <v>0</v>
      </c>
    </row>
    <row r="46" spans="1:17" x14ac:dyDescent="0.55000000000000004">
      <c r="A46" t="str">
        <f t="shared" si="0"/>
        <v>Storage_DE_2050</v>
      </c>
      <c r="B46" s="4" t="s">
        <v>29</v>
      </c>
      <c r="C46">
        <v>2050</v>
      </c>
      <c r="D46">
        <v>3000000</v>
      </c>
      <c r="E46">
        <f t="shared" si="3"/>
        <v>4209689.1415525116</v>
      </c>
      <c r="F46">
        <v>1843843844</v>
      </c>
      <c r="G46">
        <v>10</v>
      </c>
      <c r="H46" s="29">
        <v>563.83909089999997</v>
      </c>
      <c r="I46">
        <v>0</v>
      </c>
      <c r="J46">
        <v>0</v>
      </c>
      <c r="K46">
        <v>0</v>
      </c>
      <c r="L46">
        <v>0</v>
      </c>
      <c r="M46">
        <v>1</v>
      </c>
      <c r="N46" t="s">
        <v>993</v>
      </c>
      <c r="O46">
        <v>0.99</v>
      </c>
      <c r="P46">
        <v>0.99</v>
      </c>
      <c r="Q46">
        <v>0</v>
      </c>
    </row>
    <row r="47" spans="1:17" x14ac:dyDescent="0.55000000000000004">
      <c r="A47" t="str">
        <f t="shared" si="0"/>
        <v>Storage_EL_2050</v>
      </c>
      <c r="B47" s="4" t="s">
        <v>63</v>
      </c>
      <c r="C47">
        <v>2050</v>
      </c>
      <c r="D47">
        <v>0</v>
      </c>
      <c r="E47">
        <f t="shared" si="3"/>
        <v>0</v>
      </c>
      <c r="F47">
        <v>0</v>
      </c>
      <c r="G47">
        <v>10</v>
      </c>
      <c r="H47" s="29">
        <v>563.83909089999997</v>
      </c>
      <c r="I47">
        <v>0</v>
      </c>
      <c r="J47">
        <v>0</v>
      </c>
      <c r="K47">
        <v>0</v>
      </c>
      <c r="L47">
        <v>0</v>
      </c>
      <c r="M47">
        <v>1</v>
      </c>
      <c r="N47" t="s">
        <v>993</v>
      </c>
      <c r="O47">
        <v>0.99</v>
      </c>
      <c r="P47">
        <v>0.99</v>
      </c>
      <c r="Q47">
        <v>0</v>
      </c>
    </row>
    <row r="48" spans="1:17" x14ac:dyDescent="0.55000000000000004">
      <c r="A48" t="str">
        <f t="shared" si="0"/>
        <v>Storage_HU_2050</v>
      </c>
      <c r="B48" s="4" t="s">
        <v>65</v>
      </c>
      <c r="C48">
        <v>2050</v>
      </c>
      <c r="D48">
        <v>0</v>
      </c>
      <c r="E48">
        <f t="shared" si="3"/>
        <v>1151836.7682648401</v>
      </c>
      <c r="F48">
        <v>504504504.5</v>
      </c>
      <c r="G48">
        <v>10</v>
      </c>
      <c r="H48" s="29">
        <v>563.83909089999997</v>
      </c>
      <c r="I48">
        <v>0</v>
      </c>
      <c r="J48">
        <v>0</v>
      </c>
      <c r="K48">
        <v>0</v>
      </c>
      <c r="L48">
        <v>0</v>
      </c>
      <c r="M48">
        <v>1</v>
      </c>
      <c r="N48" t="s">
        <v>993</v>
      </c>
      <c r="O48">
        <v>0.99</v>
      </c>
      <c r="P48">
        <v>0.99</v>
      </c>
      <c r="Q48">
        <v>0</v>
      </c>
    </row>
    <row r="49" spans="1:17" x14ac:dyDescent="0.55000000000000004">
      <c r="A49" t="str">
        <f t="shared" si="0"/>
        <v>Storage_IT_2050</v>
      </c>
      <c r="B49" s="4" t="s">
        <v>33</v>
      </c>
      <c r="C49">
        <v>2050</v>
      </c>
      <c r="D49">
        <v>0</v>
      </c>
      <c r="E49">
        <f t="shared" si="3"/>
        <v>3229256.6529680365</v>
      </c>
      <c r="F49">
        <v>1414414414</v>
      </c>
      <c r="G49">
        <v>10</v>
      </c>
      <c r="H49" s="29">
        <v>563.83909089999997</v>
      </c>
      <c r="I49">
        <v>0</v>
      </c>
      <c r="J49">
        <v>0</v>
      </c>
      <c r="K49">
        <v>0</v>
      </c>
      <c r="L49">
        <v>0</v>
      </c>
      <c r="M49">
        <v>1</v>
      </c>
      <c r="N49" t="s">
        <v>993</v>
      </c>
      <c r="O49">
        <v>0.99</v>
      </c>
      <c r="P49">
        <v>0.99</v>
      </c>
      <c r="Q49">
        <v>0</v>
      </c>
    </row>
    <row r="50" spans="1:17" x14ac:dyDescent="0.55000000000000004">
      <c r="A50" t="str">
        <f t="shared" si="0"/>
        <v>Storage_NL_2050</v>
      </c>
      <c r="B50" s="4" t="s">
        <v>35</v>
      </c>
      <c r="C50">
        <v>2050</v>
      </c>
      <c r="D50">
        <v>0</v>
      </c>
      <c r="E50">
        <f t="shared" si="3"/>
        <v>2372235.2488584477</v>
      </c>
      <c r="F50">
        <v>1039039039</v>
      </c>
      <c r="G50">
        <v>10</v>
      </c>
      <c r="H50" s="29">
        <v>563.83909089999997</v>
      </c>
      <c r="I50">
        <v>0</v>
      </c>
      <c r="J50">
        <v>0</v>
      </c>
      <c r="K50">
        <v>0</v>
      </c>
      <c r="L50">
        <v>0</v>
      </c>
      <c r="M50">
        <v>1</v>
      </c>
      <c r="N50" t="s">
        <v>993</v>
      </c>
      <c r="O50">
        <v>0.99</v>
      </c>
      <c r="P50">
        <v>0.99</v>
      </c>
      <c r="Q50">
        <v>0</v>
      </c>
    </row>
    <row r="51" spans="1:17" x14ac:dyDescent="0.55000000000000004">
      <c r="A51" t="str">
        <f t="shared" si="0"/>
        <v>Storage_PL_2050</v>
      </c>
      <c r="B51" s="4" t="s">
        <v>53</v>
      </c>
      <c r="C51">
        <v>2050</v>
      </c>
      <c r="D51">
        <v>0</v>
      </c>
      <c r="E51">
        <f t="shared" si="3"/>
        <v>637623.92534246575</v>
      </c>
      <c r="F51">
        <v>279279279.30000001</v>
      </c>
      <c r="G51">
        <v>10</v>
      </c>
      <c r="H51" s="29">
        <v>563.83909089999997</v>
      </c>
      <c r="I51">
        <v>0</v>
      </c>
      <c r="J51">
        <v>0</v>
      </c>
      <c r="K51">
        <v>0</v>
      </c>
      <c r="L51">
        <v>0</v>
      </c>
      <c r="M51">
        <v>1</v>
      </c>
      <c r="N51" t="s">
        <v>993</v>
      </c>
      <c r="O51">
        <v>0.99</v>
      </c>
      <c r="P51">
        <v>0.99</v>
      </c>
      <c r="Q51">
        <v>0</v>
      </c>
    </row>
    <row r="52" spans="1:17" x14ac:dyDescent="0.55000000000000004">
      <c r="A52" t="str">
        <f t="shared" si="0"/>
        <v>Storage_SK_2050</v>
      </c>
      <c r="B52" s="4" t="s">
        <v>73</v>
      </c>
      <c r="C52">
        <v>2050</v>
      </c>
      <c r="D52">
        <v>0</v>
      </c>
      <c r="E52">
        <f t="shared" si="3"/>
        <v>822740.54885844747</v>
      </c>
      <c r="F52">
        <v>360360360.39999998</v>
      </c>
      <c r="G52">
        <v>10</v>
      </c>
      <c r="H52" s="29">
        <v>563.83909089999997</v>
      </c>
      <c r="I52">
        <v>0</v>
      </c>
      <c r="J52">
        <v>0</v>
      </c>
      <c r="K52">
        <v>0</v>
      </c>
      <c r="L52">
        <v>0</v>
      </c>
      <c r="M52">
        <v>1</v>
      </c>
      <c r="N52" t="s">
        <v>993</v>
      </c>
      <c r="O52">
        <v>0.99</v>
      </c>
      <c r="P52">
        <v>0.99</v>
      </c>
      <c r="Q52">
        <v>0</v>
      </c>
    </row>
    <row r="53" spans="1:17" x14ac:dyDescent="0.55000000000000004">
      <c r="A53" t="str">
        <f t="shared" si="0"/>
        <v>Storage_SI_2050</v>
      </c>
      <c r="B53" s="4" t="s">
        <v>81</v>
      </c>
      <c r="C53">
        <v>2050</v>
      </c>
      <c r="D53">
        <v>0</v>
      </c>
      <c r="E53">
        <f t="shared" si="3"/>
        <v>0</v>
      </c>
      <c r="F53">
        <v>0</v>
      </c>
      <c r="G53">
        <v>10</v>
      </c>
      <c r="H53" s="29">
        <v>563.83909089999997</v>
      </c>
      <c r="I53">
        <v>0</v>
      </c>
      <c r="J53">
        <v>0</v>
      </c>
      <c r="K53">
        <v>0</v>
      </c>
      <c r="L53">
        <v>0</v>
      </c>
      <c r="M53">
        <v>1</v>
      </c>
      <c r="N53" t="s">
        <v>993</v>
      </c>
      <c r="O53">
        <v>0.99</v>
      </c>
      <c r="P53">
        <v>0.99</v>
      </c>
      <c r="Q53">
        <v>0</v>
      </c>
    </row>
    <row r="54" spans="1:17" x14ac:dyDescent="0.55000000000000004">
      <c r="A54" t="str">
        <f t="shared" si="0"/>
        <v>Storage_ES_2050</v>
      </c>
      <c r="B54" s="4" t="s">
        <v>37</v>
      </c>
      <c r="C54">
        <v>2050</v>
      </c>
      <c r="D54">
        <v>0</v>
      </c>
      <c r="E54">
        <f t="shared" si="3"/>
        <v>562206.04155251139</v>
      </c>
      <c r="F54">
        <v>246246246.19999999</v>
      </c>
      <c r="G54">
        <v>10</v>
      </c>
      <c r="H54" s="29">
        <v>563.83909089999997</v>
      </c>
      <c r="I54">
        <v>0</v>
      </c>
      <c r="J54">
        <v>0</v>
      </c>
      <c r="K54">
        <v>0</v>
      </c>
      <c r="L54">
        <v>0</v>
      </c>
      <c r="M54">
        <v>1</v>
      </c>
      <c r="N54" t="s">
        <v>993</v>
      </c>
      <c r="O54">
        <v>0.99</v>
      </c>
      <c r="P54">
        <v>0.99</v>
      </c>
      <c r="Q54">
        <v>0</v>
      </c>
    </row>
    <row r="55" spans="1:17" x14ac:dyDescent="0.55000000000000004">
      <c r="A55" t="str">
        <f t="shared" si="0"/>
        <v>Storage_SE_2050</v>
      </c>
      <c r="B55" s="4" t="s">
        <v>55</v>
      </c>
      <c r="C55">
        <v>2050</v>
      </c>
      <c r="D55">
        <v>0</v>
      </c>
      <c r="E55">
        <f t="shared" si="3"/>
        <v>1371.2342479452054</v>
      </c>
      <c r="F55">
        <v>600600.60060000001</v>
      </c>
      <c r="G55">
        <v>10</v>
      </c>
      <c r="H55" s="29">
        <v>563.83909089999997</v>
      </c>
      <c r="I55">
        <v>0</v>
      </c>
      <c r="J55">
        <v>0</v>
      </c>
      <c r="K55">
        <v>0</v>
      </c>
      <c r="L55">
        <v>0</v>
      </c>
      <c r="M55">
        <v>1</v>
      </c>
      <c r="N55" t="s">
        <v>993</v>
      </c>
      <c r="O55">
        <v>0.99</v>
      </c>
      <c r="P55">
        <v>0.99</v>
      </c>
      <c r="Q55">
        <v>0</v>
      </c>
    </row>
    <row r="56" spans="1:17" x14ac:dyDescent="0.55000000000000004">
      <c r="A56" t="str">
        <f t="shared" si="0"/>
        <v>Storage_UK_2050</v>
      </c>
      <c r="B56" s="4" t="s">
        <v>45</v>
      </c>
      <c r="C56">
        <v>2050</v>
      </c>
      <c r="D56">
        <v>1000000</v>
      </c>
      <c r="E56">
        <f t="shared" si="3"/>
        <v>329096.21940639272</v>
      </c>
      <c r="F56">
        <v>144144144.09999999</v>
      </c>
      <c r="G56">
        <v>10</v>
      </c>
      <c r="H56" s="29">
        <v>563.83909089999997</v>
      </c>
      <c r="I56">
        <v>0</v>
      </c>
      <c r="J56">
        <v>0</v>
      </c>
      <c r="K56">
        <v>0</v>
      </c>
      <c r="L56">
        <v>0</v>
      </c>
      <c r="M56">
        <v>1</v>
      </c>
      <c r="N56" t="s">
        <v>993</v>
      </c>
      <c r="O56">
        <v>0.99</v>
      </c>
      <c r="P56">
        <v>0.99</v>
      </c>
      <c r="Q5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universal</vt:lpstr>
      <vt:lpstr>producer</vt:lpstr>
      <vt:lpstr>consumer</vt:lpstr>
      <vt:lpstr>transportation</vt:lpstr>
      <vt:lpstr>policy</vt:lpstr>
      <vt:lpstr>time</vt:lpstr>
      <vt:lpstr>electricity_price</vt:lpstr>
      <vt:lpstr>gas_price</vt:lpstr>
      <vt:lpstr>storage</vt:lpstr>
      <vt:lpstr>storage_test</vt:lpstr>
      <vt:lpstr>electricity_price_scenario_tens</vt:lpstr>
      <vt:lpstr>electricity_price_scenario_rela</vt:lpstr>
      <vt:lpstr>transportation_old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Funke Christoph</dc:creator>
  <cp:keywords/>
  <dc:description/>
  <cp:lastModifiedBy>Funke Christoph</cp:lastModifiedBy>
  <cp:revision/>
  <dcterms:created xsi:type="dcterms:W3CDTF">2023-03-14T11:05:41Z</dcterms:created>
  <dcterms:modified xsi:type="dcterms:W3CDTF">2023-05-10T14:59:45Z</dcterms:modified>
  <cp:category/>
  <cp:contentStatus/>
</cp:coreProperties>
</file>